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umba/Downloads/"/>
    </mc:Choice>
  </mc:AlternateContent>
  <xr:revisionPtr revIDLastSave="0" documentId="13_ncr:1_{673F162B-1807-0541-BD16-01E99B697C59}" xr6:coauthVersionLast="45" xr6:coauthVersionMax="45" xr10:uidLastSave="{00000000-0000-0000-0000-000000000000}"/>
  <bookViews>
    <workbookView xWindow="0" yWindow="0" windowWidth="28800" windowHeight="18000" activeTab="5" xr2:uid="{00000000-000D-0000-FFFF-FFFF00000000}"/>
  </bookViews>
  <sheets>
    <sheet name="Category Pivot Table" sheetId="7" r:id="rId1"/>
    <sheet name="Sub Category Pivot Table" sheetId="8" r:id="rId2"/>
    <sheet name="Date Creation Conversion Pivot" sheetId="9" r:id="rId3"/>
    <sheet name="Original_Edited" sheetId="1" r:id="rId4"/>
    <sheet name="Report" sheetId="10" r:id="rId5"/>
    <sheet name="Bonus" sheetId="11" r:id="rId6"/>
  </sheets>
  <definedNames>
    <definedName name="_xlnm._FilterDatabase" localSheetId="3" hidden="1">Original_Edited!$A$1:$T$4115</definedName>
  </definedNames>
  <calcPr calcId="191029"/>
  <pivotCaches>
    <pivotCache cacheId="124" r:id="rId7"/>
    <pivotCache cacheId="1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1" l="1"/>
  <c r="H5" i="11"/>
  <c r="E2" i="11"/>
  <c r="F2" i="11" s="1"/>
  <c r="E10" i="11"/>
  <c r="H10" i="11" s="1"/>
  <c r="E6" i="11"/>
  <c r="F6" i="11" s="1"/>
  <c r="E13" i="11"/>
  <c r="F13" i="11" s="1"/>
  <c r="E9" i="11"/>
  <c r="G9" i="11" s="1"/>
  <c r="E5" i="11"/>
  <c r="G5" i="11" s="1"/>
  <c r="E12" i="11"/>
  <c r="G12" i="11" s="1"/>
  <c r="E8" i="11"/>
  <c r="G8" i="11" s="1"/>
  <c r="E4" i="11"/>
  <c r="G4" i="11" s="1"/>
  <c r="E11" i="11"/>
  <c r="G11" i="11" s="1"/>
  <c r="E7" i="11"/>
  <c r="H7" i="11" s="1"/>
  <c r="E3" i="11"/>
  <c r="F3" i="11" s="1"/>
  <c r="G7" i="11" l="1"/>
  <c r="F8" i="11"/>
  <c r="H8" i="11"/>
  <c r="F11" i="11"/>
  <c r="G10" i="11"/>
  <c r="G2" i="11"/>
  <c r="H11" i="11"/>
  <c r="H3" i="11"/>
  <c r="G13" i="11"/>
  <c r="F4" i="11"/>
  <c r="H6" i="11"/>
  <c r="F7" i="11"/>
  <c r="F10" i="11"/>
  <c r="H13" i="11"/>
  <c r="H9" i="11"/>
  <c r="G3" i="11"/>
  <c r="H12" i="11"/>
  <c r="H4" i="11"/>
  <c r="G6" i="11"/>
  <c r="F9" i="11"/>
  <c r="F12" i="11"/>
  <c r="H2" i="11"/>
</calcChain>
</file>

<file path=xl/sharedStrings.xml><?xml version="1.0" encoding="utf-8"?>
<sst xmlns="http://schemas.openxmlformats.org/spreadsheetml/2006/main" count="24830" uniqueCount="8409">
  <si>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</si>
  <si>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</si>
  <si>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</si>
  <si>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</si>
  <si>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</si>
  <si>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</si>
  <si>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</si>
  <si>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</si>
  <si>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</si>
  <si>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</si>
  <si>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</si>
  <si>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</si>
  <si>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</si>
  <si>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</si>
  <si>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</si>
  <si>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</si>
  <si>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</si>
  <si>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</si>
  <si>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</si>
  <si>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</si>
  <si>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</si>
  <si>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</si>
  <si>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</si>
  <si>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</si>
  <si>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</si>
  <si>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</si>
  <si>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</si>
  <si>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</si>
  <si>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</si>
  <si>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</si>
  <si>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</si>
  <si>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</si>
  <si>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</si>
  <si>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</si>
  <si>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</si>
  <si>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</si>
  <si>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</si>
  <si>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</si>
  <si>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</si>
  <si>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</si>
  <si>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</si>
  <si>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</si>
  <si>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</si>
  <si>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</si>
  <si>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</si>
  <si>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</si>
  <si>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</si>
  <si>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</si>
  <si>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</si>
  <si>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</si>
  <si>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</si>
  <si>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</si>
  <si>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</si>
  <si>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</si>
  <si>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</si>
  <si>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</si>
  <si>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</si>
  <si>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</si>
  <si>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</si>
  <si>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</si>
  <si>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</si>
  <si>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</si>
  <si>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</si>
  <si>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</si>
  <si>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</si>
  <si>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</si>
  <si>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</si>
  <si>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</si>
  <si>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</si>
  <si>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</si>
  <si>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</si>
  <si>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</si>
  <si>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</si>
  <si>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</si>
  <si>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</si>
  <si>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</si>
  <si>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</si>
  <si>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</si>
  <si>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</si>
  <si>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</si>
  <si>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</si>
  <si>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</si>
  <si>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</si>
  <si>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</si>
  <si>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</si>
  <si>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</si>
  <si>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</si>
  <si>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</si>
  <si>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</si>
  <si>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</si>
  <si>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</si>
  <si>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</si>
  <si>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</si>
  <si>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</si>
  <si>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</si>
  <si>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</si>
  <si>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</si>
  <si>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</si>
  <si>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</si>
  <si>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</si>
  <si>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</si>
  <si>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</si>
  <si>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</si>
  <si>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</si>
  <si>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</si>
  <si>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</si>
  <si>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</si>
  <si>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</si>
  <si>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</si>
  <si>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</si>
  <si>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</si>
  <si>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</si>
  <si>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</si>
  <si>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</si>
  <si>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</si>
  <si>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</si>
  <si>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</si>
  <si>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</si>
  <si>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</si>
  <si>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</si>
  <si>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</si>
  <si>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</si>
  <si>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</si>
  <si>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</si>
  <si>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</si>
  <si>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</si>
  <si>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</si>
  <si>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</si>
  <si>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</si>
  <si>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</si>
  <si>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</si>
  <si>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</si>
  <si>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</si>
  <si>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</si>
  <si>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</si>
  <si>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</si>
  <si>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</si>
  <si>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</si>
  <si>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</si>
  <si>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</si>
  <si>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</si>
  <si>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</si>
  <si>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</si>
  <si>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</si>
  <si>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</si>
  <si>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</si>
  <si>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</si>
  <si>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</si>
  <si>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</si>
  <si>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</si>
  <si>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</si>
  <si>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</si>
  <si>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</si>
  <si>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</si>
  <si>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</si>
  <si>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</si>
  <si>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</si>
  <si>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</si>
  <si>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</si>
  <si>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</si>
  <si>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</si>
  <si>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</si>
  <si>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</si>
  <si>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</si>
  <si>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</si>
  <si>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</si>
  <si>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</si>
  <si>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</si>
  <si>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</si>
  <si>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</si>
  <si>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</si>
  <si>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</si>
  <si>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</si>
  <si>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</si>
  <si>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</si>
  <si>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</si>
  <si>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</si>
  <si>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</si>
  <si>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</si>
  <si>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</si>
  <si>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</si>
  <si>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</si>
  <si>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</si>
  <si>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</si>
  <si>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</si>
  <si>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</si>
  <si>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</si>
  <si>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</si>
  <si>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</si>
  <si>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</si>
  <si>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</si>
  <si>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</si>
  <si>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</si>
  <si>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</si>
  <si>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</si>
  <si>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</si>
  <si>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</si>
  <si>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</si>
  <si>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</si>
  <si>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</si>
  <si>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</si>
  <si>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</si>
  <si>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</si>
  <si>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</si>
  <si>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</si>
  <si>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</si>
  <si>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</si>
  <si>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</si>
  <si>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</si>
  <si>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</si>
  <si>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</si>
  <si>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</si>
  <si>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</si>
  <si>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</si>
  <si>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</si>
  <si>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</si>
  <si>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</si>
  <si>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</si>
  <si>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</si>
  <si>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</si>
  <si>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</si>
  <si>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</si>
  <si>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</si>
  <si>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</si>
  <si>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</si>
  <si>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</si>
  <si>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</si>
  <si>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</si>
  <si>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</si>
  <si>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</si>
  <si>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</si>
  <si>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</si>
  <si>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</si>
  <si>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</si>
  <si>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</si>
  <si>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</si>
  <si>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</si>
  <si>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</si>
  <si>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</si>
  <si>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</si>
  <si>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</si>
  <si>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</si>
  <si>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</si>
  <si>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</si>
  <si>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</si>
  <si>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</si>
  <si>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</si>
  <si>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</si>
  <si>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</si>
  <si>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</si>
  <si>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</si>
  <si>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</si>
  <si>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</si>
  <si>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</si>
  <si>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</si>
  <si>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</si>
  <si>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</si>
  <si>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</si>
  <si>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</si>
  <si>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</si>
  <si>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</si>
  <si>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</si>
  <si>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</si>
  <si>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</si>
  <si>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</si>
  <si>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</si>
  <si>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</si>
  <si>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</si>
  <si>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</si>
  <si>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</si>
  <si>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</si>
  <si>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</si>
  <si>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</si>
  <si>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</si>
  <si>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</si>
  <si>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</si>
  <si>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</si>
  <si>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</si>
  <si>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</si>
  <si>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</si>
  <si>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</si>
  <si>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</si>
  <si>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</si>
  <si>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</si>
  <si>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</si>
  <si>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</si>
  <si>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</si>
  <si>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</si>
  <si>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</si>
  <si>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</si>
  <si>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</si>
  <si>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</si>
  <si>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</si>
  <si>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</si>
  <si>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</si>
  <si>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</si>
  <si>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</si>
  <si>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</si>
  <si>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</si>
  <si>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</si>
  <si>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</si>
  <si>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</si>
  <si>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</si>
  <si>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</si>
  <si>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</si>
  <si>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</si>
  <si>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</si>
  <si>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</si>
  <si>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</si>
  <si>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</si>
  <si>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</si>
  <si>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</si>
  <si>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</si>
  <si>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</si>
  <si>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</si>
  <si>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</si>
  <si>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</si>
  <si>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</si>
  <si>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</si>
  <si>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</si>
  <si>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</si>
  <si>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</si>
  <si>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</si>
  <si>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</si>
  <si>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</si>
  <si>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</si>
  <si>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</si>
  <si>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</si>
  <si>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</si>
  <si>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</si>
  <si>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</si>
  <si>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</si>
  <si>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</si>
  <si>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</si>
  <si>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</si>
  <si>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</si>
  <si>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</si>
  <si>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</si>
  <si>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</si>
  <si>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</si>
  <si>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</si>
  <si>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</si>
  <si>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</si>
  <si>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</si>
  <si>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</si>
  <si>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</si>
  <si>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</si>
  <si>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</si>
  <si>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</si>
  <si>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</si>
  <si>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</si>
  <si>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</si>
  <si>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</si>
  <si>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</si>
  <si>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</si>
  <si>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</si>
  <si>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</si>
  <si>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</si>
  <si>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</si>
  <si>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</si>
  <si>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</si>
  <si>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</si>
  <si>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</si>
  <si>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</si>
  <si>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</si>
  <si>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</si>
  <si>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</si>
  <si>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</si>
  <si>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</si>
  <si>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</si>
  <si>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</si>
  <si>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</si>
  <si>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</si>
  <si>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</si>
  <si>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</si>
  <si>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</si>
  <si>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</si>
  <si>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</si>
  <si>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</si>
  <si>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</si>
  <si>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</si>
  <si>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</si>
  <si>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</si>
  <si>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</si>
  <si>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</si>
  <si>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</si>
  <si>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</si>
  <si>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</si>
  <si>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</si>
  <si>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</si>
  <si>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</si>
  <si>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</si>
  <si>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</si>
  <si>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</si>
  <si>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</si>
  <si>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</si>
  <si>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</si>
  <si>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</si>
  <si>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</si>
  <si>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</si>
  <si>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</si>
  <si>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</si>
  <si>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</si>
  <si>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</si>
  <si>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</si>
  <si>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</si>
  <si>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</si>
  <si>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</si>
  <si>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</si>
  <si>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</si>
  <si>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</si>
  <si>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</si>
  <si>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</si>
  <si>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</si>
  <si>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</si>
  <si>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</si>
  <si>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</si>
  <si>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</si>
  <si>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</si>
  <si>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</si>
  <si>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</si>
  <si>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</si>
  <si>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</si>
  <si>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</si>
  <si>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</si>
  <si>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</si>
  <si>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</si>
  <si>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</si>
  <si>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</si>
  <si>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</si>
  <si>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</si>
  <si>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</si>
  <si>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</si>
  <si>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</si>
  <si>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</si>
  <si>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</si>
  <si>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</si>
  <si>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</si>
  <si>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</si>
  <si>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</si>
  <si>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</si>
  <si>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</si>
  <si>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</si>
  <si>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</si>
  <si>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</si>
  <si>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</si>
  <si>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</si>
  <si>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</si>
  <si>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</si>
  <si>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</si>
  <si>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</si>
  <si>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</si>
  <si>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</si>
  <si>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</si>
  <si>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</si>
  <si>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</si>
  <si>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</si>
  <si>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</si>
  <si>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</si>
  <si>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</si>
  <si>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</si>
  <si>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</si>
  <si>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</si>
  <si>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</si>
  <si>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</si>
  <si>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</si>
  <si>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</si>
  <si>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</si>
  <si>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</si>
  <si>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</si>
  <si>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</si>
  <si>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</si>
  <si>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</si>
  <si>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</si>
  <si>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</si>
  <si>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</si>
  <si>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</si>
  <si>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</si>
  <si>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</si>
  <si>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</si>
  <si>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</si>
  <si>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</si>
  <si>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</si>
  <si>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</si>
  <si>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</si>
  <si>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</si>
  <si>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</si>
  <si>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</si>
  <si>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</si>
  <si>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</si>
  <si>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</si>
  <si>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</si>
  <si>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</si>
  <si>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</si>
  <si>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</si>
  <si>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</si>
  <si>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</si>
  <si>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</si>
  <si>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</si>
  <si>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</si>
  <si>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</si>
  <si>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</si>
  <si>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</si>
  <si>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</si>
  <si>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</si>
  <si>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</si>
  <si>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</si>
  <si>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</si>
  <si>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</si>
  <si>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</si>
  <si>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</si>
  <si>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</si>
  <si>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</si>
  <si>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</si>
  <si>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</si>
  <si>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</si>
  <si>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</si>
  <si>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</si>
  <si>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</si>
  <si>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</si>
  <si>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</si>
  <si>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</si>
  <si>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</si>
  <si>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</si>
  <si>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</si>
  <si>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</si>
  <si>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</si>
  <si>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</si>
  <si>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</si>
  <si>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</si>
  <si>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</si>
  <si>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</si>
  <si>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</si>
  <si>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</si>
  <si>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</si>
  <si>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</si>
  <si>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</si>
  <si>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</si>
  <si>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</si>
  <si>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</si>
  <si>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</si>
  <si>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</si>
  <si>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</si>
  <si>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</si>
  <si>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</si>
  <si>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</si>
  <si>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</si>
  <si>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</si>
  <si>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</si>
  <si>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</si>
  <si>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</si>
  <si>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</si>
  <si>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</si>
  <si>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</si>
  <si>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</si>
  <si>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</si>
  <si>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</si>
  <si>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</si>
  <si>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</si>
  <si>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</si>
  <si>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</si>
  <si>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</si>
  <si>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</si>
  <si>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</si>
  <si>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</si>
  <si>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</si>
  <si>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</si>
  <si>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</si>
  <si>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</si>
  <si>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</si>
  <si>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</si>
  <si>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</si>
  <si>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</si>
  <si>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</si>
  <si>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</si>
  <si>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</si>
  <si>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</si>
  <si>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</si>
  <si>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</si>
  <si>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</si>
  <si>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</si>
  <si>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</si>
  <si>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</si>
  <si>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</si>
  <si>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</si>
  <si>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</si>
  <si>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</si>
  <si>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</si>
  <si>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</si>
  <si>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</si>
  <si>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</si>
  <si>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</si>
  <si>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</si>
  <si>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</si>
  <si>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</si>
  <si>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</si>
  <si>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</si>
  <si>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</si>
  <si>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</si>
  <si>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</si>
  <si>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</si>
  <si>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</si>
  <si>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</si>
  <si>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</si>
  <si>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</si>
  <si>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</si>
  <si>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</si>
  <si>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</si>
  <si>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</si>
  <si>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</si>
  <si>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</si>
  <si>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</si>
  <si>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</si>
  <si>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</si>
  <si>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</si>
  <si>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</si>
  <si>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</si>
  <si>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</si>
  <si>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</si>
  <si>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</si>
  <si>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</si>
  <si>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</si>
  <si>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</si>
  <si>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</si>
  <si>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</si>
  <si>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</si>
  <si>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</si>
  <si>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</si>
  <si>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</si>
  <si>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</si>
  <si>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</si>
  <si>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</si>
  <si>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</si>
  <si>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</si>
  <si>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</si>
  <si>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</si>
  <si>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</si>
  <si>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</si>
  <si>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</si>
  <si>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</si>
  <si>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</si>
  <si>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</si>
  <si>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</si>
  <si>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</si>
  <si>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</si>
  <si>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</si>
  <si>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</si>
  <si>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</si>
  <si>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</si>
  <si>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</si>
  <si>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</si>
  <si>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</si>
  <si>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</si>
  <si>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</si>
  <si>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</si>
  <si>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</si>
  <si>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</si>
  <si>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</si>
  <si>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</si>
  <si>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</si>
  <si>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</si>
  <si>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</si>
  <si>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</si>
  <si>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</si>
  <si>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</si>
  <si>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</si>
  <si>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</si>
  <si>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</si>
  <si>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</si>
  <si>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</si>
  <si>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</si>
  <si>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</si>
  <si>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</si>
  <si>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</si>
  <si>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</si>
  <si>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</si>
  <si>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</si>
  <si>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</si>
  <si>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</si>
  <si>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</si>
  <si>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</si>
  <si>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</si>
  <si>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</si>
  <si>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</si>
  <si>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</si>
  <si>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</si>
  <si>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</si>
  <si>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</si>
  <si>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</si>
  <si>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</si>
  <si>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</si>
  <si>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</si>
  <si>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</si>
  <si>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</si>
  <si>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</si>
  <si>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</si>
  <si>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</si>
  <si>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</si>
  <si>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</si>
  <si>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</si>
  <si>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</si>
  <si>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</si>
  <si>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</si>
  <si>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</si>
  <si>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</si>
  <si>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</si>
  <si>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</si>
  <si>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</si>
  <si>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</si>
  <si>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</si>
  <si>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</si>
  <si>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</si>
  <si>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</si>
  <si>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</si>
  <si>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</si>
  <si>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</si>
  <si>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</si>
  <si>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</si>
  <si>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</si>
  <si>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</si>
  <si>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</si>
  <si>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</si>
  <si>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</si>
  <si>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</si>
  <si>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</si>
  <si>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</si>
  <si>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</si>
  <si>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</si>
  <si>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</si>
  <si>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</si>
  <si>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</si>
  <si>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</si>
  <si>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</si>
  <si>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</si>
  <si>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</si>
  <si>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</si>
  <si>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</si>
  <si>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</si>
  <si>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</si>
  <si>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</si>
  <si>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</si>
  <si>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</si>
  <si>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</si>
  <si>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</si>
  <si>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</si>
  <si>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</si>
  <si>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</si>
  <si>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</si>
  <si>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</si>
  <si>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</si>
  <si>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</si>
  <si>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</si>
  <si>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</si>
  <si>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</si>
  <si>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</si>
  <si>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</si>
  <si>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</si>
  <si>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</si>
  <si>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</si>
  <si>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</si>
  <si>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</si>
  <si>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</si>
  <si>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</si>
  <si>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</si>
  <si>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</si>
  <si>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</si>
  <si>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</si>
  <si>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</si>
  <si>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</si>
  <si>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</si>
  <si>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</si>
  <si>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</si>
  <si>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</si>
  <si>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</si>
  <si>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</si>
  <si>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</si>
  <si>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</si>
  <si>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</si>
  <si>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</si>
  <si>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</si>
  <si>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</si>
  <si>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</si>
  <si>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</si>
  <si>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</si>
  <si>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</si>
  <si>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</si>
  <si>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</si>
  <si>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</si>
  <si>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</si>
  <si>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</si>
  <si>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</si>
  <si>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</si>
  <si>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</si>
  <si>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</si>
  <si>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</si>
  <si>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</si>
  <si>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</si>
  <si>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</si>
  <si>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</si>
  <si>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</si>
  <si>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</si>
  <si>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</si>
  <si>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</si>
  <si>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</si>
  <si>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</si>
  <si>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</si>
  <si>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</si>
  <si>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</si>
  <si>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</si>
  <si>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</si>
  <si>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</si>
  <si>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</si>
  <si>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</si>
  <si>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</si>
  <si>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</si>
  <si>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</si>
  <si>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</si>
  <si>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</si>
  <si>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</si>
  <si>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</si>
  <si>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</si>
  <si>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</si>
  <si>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</si>
  <si>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</si>
  <si>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</si>
  <si>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</si>
  <si>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</si>
  <si>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</si>
  <si>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</si>
  <si>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</si>
  <si>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</si>
  <si>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</si>
  <si>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</si>
  <si>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</si>
  <si>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</si>
  <si>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</si>
  <si>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</si>
  <si>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</si>
  <si>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</si>
  <si>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</si>
  <si>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</si>
  <si>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</si>
  <si>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</si>
  <si>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</si>
  <si>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</si>
  <si>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</si>
  <si>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</si>
  <si>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</si>
  <si>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</si>
  <si>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</si>
  <si>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</si>
  <si>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</si>
  <si>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</si>
  <si>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</si>
  <si>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</si>
  <si>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</si>
  <si>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</si>
  <si>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</si>
  <si>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</si>
  <si>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</si>
  <si>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</si>
  <si>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</si>
  <si>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</si>
  <si>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</si>
  <si>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</si>
  <si>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</si>
  <si>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</si>
  <si>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</si>
  <si>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</si>
  <si>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</si>
  <si>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</si>
  <si>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</si>
  <si>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</si>
  <si>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</si>
  <si>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</si>
  <si>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</si>
  <si>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</si>
  <si>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</si>
  <si>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</si>
  <si>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</si>
  <si>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</si>
  <si>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</si>
  <si>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</si>
  <si>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</si>
  <si>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</si>
  <si>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</si>
  <si>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</si>
  <si>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</si>
  <si>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</si>
  <si>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</si>
  <si>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</si>
  <si>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</si>
  <si>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</si>
  <si>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</si>
  <si>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</si>
  <si>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</si>
  <si>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</si>
  <si>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</si>
  <si>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</si>
  <si>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</si>
  <si>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</si>
  <si>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</si>
  <si>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</si>
  <si>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</si>
  <si>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</si>
  <si>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</si>
  <si>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</si>
  <si>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</si>
  <si>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</si>
  <si>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</si>
  <si>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</si>
  <si>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</si>
  <si>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</si>
  <si>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</si>
  <si>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</si>
  <si>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</si>
  <si>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</si>
  <si>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</si>
  <si>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</si>
  <si>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</si>
  <si>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</si>
  <si>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</si>
  <si>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</si>
  <si>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</si>
  <si>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</si>
  <si>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</si>
  <si>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</si>
  <si>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</si>
  <si>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</si>
  <si>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</si>
  <si>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</si>
  <si>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</si>
  <si>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</si>
  <si>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</si>
  <si>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</si>
  <si>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</si>
  <si>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</si>
  <si>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</si>
  <si>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</si>
  <si>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</si>
  <si>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</si>
  <si>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</si>
  <si>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</si>
  <si>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</si>
  <si>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</si>
  <si>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</si>
  <si>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</si>
  <si>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</si>
  <si>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</si>
  <si>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</si>
  <si>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</si>
  <si>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</si>
  <si>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</si>
  <si>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</si>
  <si>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</si>
  <si>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</si>
  <si>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</si>
  <si>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</si>
  <si>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</si>
  <si>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</si>
  <si>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</si>
  <si>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</si>
  <si>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</si>
  <si>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</si>
  <si>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</si>
  <si>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</si>
  <si>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</si>
  <si>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</si>
  <si>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</si>
  <si>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</si>
  <si>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</si>
  <si>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</si>
  <si>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</si>
  <si>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</si>
  <si>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</si>
  <si>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</si>
  <si>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</si>
  <si>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</si>
  <si>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</si>
  <si>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</si>
  <si>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</si>
  <si>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</si>
  <si>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</si>
  <si>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</si>
  <si>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</si>
  <si>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</si>
  <si>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</si>
  <si>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</si>
  <si>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</si>
  <si>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</si>
  <si>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</si>
  <si>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</si>
  <si>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</si>
  <si>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</si>
  <si>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</si>
  <si>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</si>
  <si>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</si>
  <si>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</si>
  <si>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</si>
  <si>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</si>
  <si>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</si>
  <si>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</si>
  <si>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</si>
  <si>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</si>
  <si>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</si>
  <si>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</si>
  <si>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</si>
  <si>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</si>
  <si>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</si>
  <si>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</si>
  <si>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</si>
  <si>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</si>
  <si>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</si>
  <si>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</si>
  <si>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</si>
  <si>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</si>
  <si>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</si>
  <si>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</si>
  <si>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</si>
  <si>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</si>
  <si>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</si>
  <si>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</si>
  <si>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</si>
  <si>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</si>
  <si>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</si>
  <si>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</si>
  <si>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</si>
  <si>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</si>
  <si>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</si>
  <si>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</si>
  <si>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</si>
  <si>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</si>
  <si>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</si>
  <si>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</si>
  <si>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</si>
  <si>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</si>
  <si>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</si>
  <si>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</si>
  <si>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</si>
  <si>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</si>
  <si>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</si>
  <si>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</si>
  <si>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</si>
  <si>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</si>
  <si>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</si>
  <si>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</si>
  <si>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</si>
  <si>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</si>
  <si>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</si>
  <si>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</si>
  <si>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</si>
  <si>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</si>
  <si>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</si>
  <si>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</si>
  <si>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</si>
  <si>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</si>
  <si>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</si>
  <si>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</si>
  <si>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</si>
  <si>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</si>
  <si>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</si>
  <si>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</si>
  <si>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</si>
  <si>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</si>
  <si>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</si>
  <si>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</si>
  <si>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</si>
  <si>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</si>
  <si>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</si>
  <si>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</si>
  <si>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</si>
  <si>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</si>
  <si>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</si>
  <si>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</si>
  <si>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</si>
  <si>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</si>
  <si>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</si>
  <si>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</si>
  <si>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</si>
  <si>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</si>
  <si>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</si>
  <si>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</si>
  <si>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</si>
  <si>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</si>
  <si>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</si>
  <si>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</si>
  <si>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</si>
  <si>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</si>
  <si>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</si>
  <si>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</si>
  <si>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</si>
  <si>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</si>
  <si>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</si>
  <si>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</si>
  <si>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</si>
  <si>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</si>
  <si>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</si>
  <si>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</si>
  <si>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</si>
  <si>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</si>
  <si>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</si>
  <si>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</si>
  <si>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</si>
  <si>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</si>
  <si>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</si>
  <si>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</si>
  <si>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</si>
  <si>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</si>
  <si>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</si>
  <si>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</si>
  <si>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</si>
  <si>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</si>
  <si>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</si>
  <si>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</si>
  <si>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</si>
  <si>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</si>
  <si>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</si>
  <si>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</si>
  <si>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</si>
  <si>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</si>
  <si>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</si>
  <si>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</si>
  <si>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</si>
  <si>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</si>
  <si>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</si>
  <si>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</si>
  <si>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</si>
  <si>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</si>
  <si>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</si>
  <si>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</si>
  <si>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</si>
  <si>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</si>
  <si>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</si>
  <si>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</si>
  <si>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</si>
  <si>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</si>
  <si>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</si>
  <si>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</si>
  <si>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</si>
  <si>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</si>
  <si>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</si>
  <si>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</si>
  <si>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</si>
  <si>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</si>
  <si>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</si>
  <si>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</si>
  <si>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</si>
  <si>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</si>
  <si>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</si>
  <si>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</si>
  <si>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</si>
  <si>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</si>
  <si>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</si>
  <si>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</si>
  <si>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</si>
  <si>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</si>
  <si>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</si>
  <si>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</si>
  <si>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</si>
  <si>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</si>
  <si>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</si>
  <si>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</si>
  <si>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</si>
  <si>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</si>
  <si>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</si>
  <si>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</si>
  <si>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</si>
  <si>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</si>
  <si>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</si>
  <si>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</si>
  <si>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</si>
  <si>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</si>
  <si>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</si>
  <si>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</si>
  <si>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</si>
  <si>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</si>
  <si>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</si>
  <si>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</si>
  <si>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</si>
  <si>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</si>
  <si>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</si>
  <si>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</si>
  <si>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</si>
  <si>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</si>
  <si>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</si>
  <si>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</si>
  <si>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</si>
  <si>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</si>
  <si>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</si>
  <si>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</si>
  <si>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</si>
  <si>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</si>
  <si>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</si>
  <si>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</si>
  <si>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</si>
  <si>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</si>
  <si>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</si>
  <si>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</si>
  <si>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</si>
  <si>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</si>
  <si>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</si>
  <si>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</si>
  <si>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</si>
  <si>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</si>
  <si>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</si>
  <si>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</si>
  <si>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</si>
  <si>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</si>
  <si>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</si>
  <si>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</si>
  <si>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</si>
  <si>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</si>
  <si>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</si>
  <si>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</si>
  <si>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</si>
  <si>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</si>
  <si>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</si>
  <si>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</si>
  <si>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</si>
  <si>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</si>
  <si>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</si>
  <si>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</si>
  <si>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</si>
  <si>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</si>
  <si>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</si>
  <si>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</si>
  <si>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</si>
  <si>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</si>
  <si>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</si>
  <si>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</si>
  <si>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</si>
  <si>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</si>
  <si>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</si>
  <si>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</si>
  <si>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</si>
  <si>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</si>
  <si>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</si>
  <si>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</si>
  <si>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</si>
  <si>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</si>
  <si>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</si>
  <si>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</si>
  <si>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</si>
  <si>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</si>
  <si>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</si>
  <si>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</si>
  <si>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</si>
  <si>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</si>
  <si>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</si>
  <si>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</si>
  <si>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</si>
  <si>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</si>
  <si>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</si>
  <si>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</si>
  <si>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</si>
  <si>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</si>
  <si>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</si>
  <si>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</si>
  <si>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</si>
  <si>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</si>
  <si>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</si>
  <si>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</si>
  <si>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</si>
  <si>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</si>
  <si>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</si>
  <si>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</si>
  <si>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</si>
  <si>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</si>
  <si>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</si>
  <si>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</si>
  <si>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</si>
  <si>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</si>
  <si>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</si>
  <si>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</si>
  <si>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</si>
  <si>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</si>
  <si>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</si>
  <si>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</si>
  <si>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</si>
  <si>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</si>
  <si>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</si>
  <si>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</si>
  <si>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</si>
  <si>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</si>
  <si>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</si>
  <si>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</si>
  <si>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</si>
  <si>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</si>
  <si>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</si>
  <si>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</si>
  <si>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</si>
  <si>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</si>
  <si>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</si>
  <si>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</si>
  <si>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</si>
  <si>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</si>
  <si>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</si>
  <si>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</si>
  <si>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</si>
  <si>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</si>
  <si>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</si>
  <si>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</si>
  <si>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</si>
  <si>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</si>
  <si>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</si>
  <si>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</si>
  <si>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</si>
  <si>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</si>
  <si>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</si>
  <si>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</si>
  <si>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</si>
  <si>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</si>
  <si>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</si>
  <si>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</si>
  <si>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</si>
  <si>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</si>
  <si>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</si>
  <si>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</si>
  <si>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</si>
  <si>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</si>
  <si>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</si>
  <si>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</si>
  <si>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</si>
  <si>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</si>
  <si>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</si>
  <si>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</si>
  <si>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</si>
  <si>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</si>
  <si>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</si>
  <si>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</si>
  <si>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</si>
  <si>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</si>
  <si>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</si>
  <si>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</si>
  <si>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</si>
  <si>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</si>
  <si>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</si>
  <si>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</si>
  <si>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</si>
  <si>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</si>
  <si>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</si>
  <si>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</si>
  <si>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</si>
  <si>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</si>
  <si>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</si>
  <si>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</si>
  <si>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</si>
  <si>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</si>
  <si>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</si>
  <si>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</si>
  <si>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</si>
  <si>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</si>
  <si>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</si>
  <si>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</si>
  <si>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</si>
  <si>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</si>
  <si>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</si>
  <si>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</si>
  <si>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</si>
  <si>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</si>
  <si>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</si>
  <si>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</si>
  <si>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</si>
  <si>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</si>
  <si>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</si>
  <si>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</si>
  <si>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</si>
  <si>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</si>
  <si>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</si>
  <si>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</si>
  <si>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</si>
  <si>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</si>
  <si>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</si>
  <si>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</si>
  <si>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</si>
  <si>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</si>
  <si>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</si>
  <si>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</si>
  <si>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</si>
  <si>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</si>
  <si>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</si>
  <si>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</si>
  <si>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</si>
  <si>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</si>
  <si>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</si>
  <si>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</si>
  <si>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</si>
  <si>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</si>
  <si>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</si>
  <si>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</si>
  <si>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</si>
  <si>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</si>
  <si>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</si>
  <si>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</si>
  <si>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</si>
  <si>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</si>
  <si>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</si>
  <si>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</si>
  <si>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</si>
  <si>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</si>
  <si>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</si>
  <si>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</si>
  <si>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</si>
  <si>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</si>
  <si>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</si>
  <si>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</si>
  <si>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</si>
  <si>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</si>
  <si>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</si>
  <si>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</si>
  <si>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</si>
  <si>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</si>
  <si>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</si>
  <si>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</si>
  <si>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</si>
  <si>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</si>
  <si>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</si>
  <si>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</si>
  <si>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</si>
  <si>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</si>
  <si>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</si>
  <si>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</si>
  <si>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</si>
  <si>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</si>
  <si>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</si>
  <si>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</si>
  <si>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</si>
  <si>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</si>
  <si>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</si>
  <si>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</si>
  <si>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</si>
  <si>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</si>
  <si>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</si>
  <si>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</si>
  <si>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</si>
  <si>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</si>
  <si>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</si>
  <si>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</si>
  <si>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</si>
  <si>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</si>
  <si>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</si>
  <si>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</si>
  <si>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</si>
  <si>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</si>
  <si>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</si>
  <si>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</si>
  <si>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</si>
  <si>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</si>
  <si>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</si>
  <si>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</si>
  <si>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</si>
  <si>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</si>
  <si>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</si>
  <si>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</si>
  <si>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</si>
  <si>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</si>
  <si>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</si>
  <si>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</si>
  <si>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</si>
  <si>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</si>
  <si>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</si>
  <si>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</si>
  <si>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</si>
  <si>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</si>
  <si>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</si>
  <si>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</si>
  <si>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</si>
  <si>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</si>
  <si>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</si>
  <si>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</si>
  <si>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</si>
  <si>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</si>
  <si>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</si>
  <si>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</si>
  <si>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</si>
  <si>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</si>
  <si>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</si>
  <si>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</si>
  <si>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</si>
  <si>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</si>
  <si>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</si>
  <si>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</si>
  <si>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</si>
  <si>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</si>
  <si>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</si>
  <si>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</si>
  <si>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</si>
  <si>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</si>
  <si>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</si>
  <si>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</si>
  <si>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</si>
  <si>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</si>
  <si>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</si>
  <si>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</si>
  <si>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</si>
  <si>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</si>
  <si>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</si>
  <si>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</si>
  <si>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</si>
  <si>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</si>
  <si>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</si>
  <si>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</si>
  <si>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</si>
  <si>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</si>
  <si>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</si>
  <si>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</si>
  <si>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</si>
  <si>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</si>
  <si>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</si>
  <si>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</si>
  <si>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</si>
  <si>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</si>
  <si>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</si>
  <si>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</si>
  <si>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</si>
  <si>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</si>
  <si>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</si>
  <si>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</si>
  <si>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</si>
  <si>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</si>
  <si>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</si>
  <si>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</si>
  <si>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</si>
  <si>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</si>
  <si>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</si>
  <si>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</si>
  <si>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</si>
  <si>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</si>
  <si>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</si>
  <si>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</si>
  <si>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</si>
  <si>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</si>
  <si>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</si>
  <si>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</si>
  <si>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</si>
  <si>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</si>
  <si>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</si>
  <si>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</si>
  <si>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</si>
  <si>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</si>
  <si>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</si>
  <si>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</si>
  <si>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</si>
  <si>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</si>
  <si>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</si>
  <si>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</si>
  <si>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</si>
  <si>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</si>
  <si>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</si>
  <si>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</si>
  <si>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</si>
  <si>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</si>
  <si>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</si>
  <si>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</si>
  <si>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</si>
  <si>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</si>
  <si>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</si>
  <si>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</si>
  <si>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</si>
  <si>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</si>
  <si>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</si>
  <si>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</si>
  <si>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</si>
  <si>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</si>
  <si>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</si>
  <si>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</si>
  <si>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</si>
  <si>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</si>
  <si>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</si>
  <si>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</si>
  <si>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</si>
  <si>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</si>
  <si>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</si>
  <si>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</si>
  <si>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</si>
  <si>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</si>
  <si>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</si>
  <si>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</si>
  <si>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</si>
  <si>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</si>
  <si>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</si>
  <si>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</si>
  <si>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</si>
  <si>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</si>
  <si>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</si>
  <si>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</si>
  <si>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</si>
  <si>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</si>
  <si>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</si>
  <si>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</si>
  <si>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</si>
  <si>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</si>
  <si>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</si>
  <si>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</si>
  <si>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</si>
  <si>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</si>
  <si>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</si>
  <si>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</si>
  <si>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</si>
  <si>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</si>
  <si>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</si>
  <si>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</si>
  <si>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</si>
  <si>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</si>
  <si>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</si>
  <si>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</si>
  <si>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</si>
  <si>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</si>
  <si>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</si>
  <si>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</si>
  <si>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</si>
  <si>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</si>
  <si>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</si>
  <si>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</si>
  <si>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</si>
  <si>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</si>
  <si>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</si>
  <si>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</si>
  <si>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</si>
  <si>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</si>
  <si>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</si>
  <si>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</si>
  <si>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</si>
  <si>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</si>
  <si>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</si>
  <si>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</si>
  <si>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</si>
  <si>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</si>
  <si>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</si>
  <si>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</si>
  <si>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</si>
  <si>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</si>
  <si>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</si>
  <si>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</si>
  <si>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</si>
  <si>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</si>
  <si>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</si>
  <si>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</si>
  <si>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</si>
  <si>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</si>
  <si>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</si>
  <si>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</si>
  <si>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</si>
  <si>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</si>
  <si>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</si>
  <si>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</si>
  <si>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</si>
  <si>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</si>
  <si>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</si>
  <si>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</si>
  <si>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</si>
  <si>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</si>
  <si>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</si>
  <si>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</si>
  <si>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</si>
  <si>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</si>
  <si>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</si>
  <si>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</si>
  <si>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</si>
  <si>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</si>
  <si>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</si>
  <si>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</si>
  <si>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</si>
  <si>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</si>
  <si>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</si>
  <si>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</si>
  <si>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</si>
  <si>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</si>
  <si>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</si>
  <si>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</si>
  <si>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</si>
  <si>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</si>
  <si>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</si>
  <si>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</si>
  <si>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</si>
  <si>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</si>
  <si>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</si>
  <si>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</si>
  <si>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</si>
  <si>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</si>
  <si>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</si>
  <si>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</si>
  <si>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</si>
  <si>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</si>
  <si>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</si>
  <si>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</si>
  <si>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</si>
  <si>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</si>
  <si>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</si>
  <si>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</si>
  <si>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</si>
  <si>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</si>
  <si>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</si>
  <si>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</si>
  <si>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</si>
  <si>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</si>
  <si>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</si>
  <si>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</si>
  <si>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</si>
  <si>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</si>
  <si>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</si>
  <si>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</si>
  <si>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</si>
  <si>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</si>
  <si>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</si>
  <si>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</si>
  <si>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</si>
  <si>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</si>
  <si>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</si>
  <si>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</si>
  <si>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</si>
  <si>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</si>
  <si>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</si>
  <si>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</si>
  <si>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</si>
  <si>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</si>
  <si>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</si>
  <si>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</si>
  <si>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</si>
  <si>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</si>
  <si>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</si>
  <si>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</si>
  <si>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</si>
  <si>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</si>
  <si>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</si>
  <si>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</si>
  <si>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</si>
  <si>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</si>
  <si>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</si>
  <si>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</si>
  <si>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</si>
  <si>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</si>
  <si>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</si>
  <si>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</si>
  <si>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</si>
  <si>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</si>
  <si>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</si>
  <si>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</si>
  <si>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</si>
  <si>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</si>
  <si>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</si>
  <si>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</si>
  <si>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</si>
  <si>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</si>
  <si>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</si>
  <si>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</si>
  <si>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</si>
  <si>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</si>
  <si>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</si>
  <si>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</si>
  <si>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</si>
  <si>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</si>
  <si>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</si>
  <si>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</si>
  <si>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</si>
  <si>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</si>
  <si>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</si>
  <si>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</si>
  <si>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</si>
  <si>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</si>
  <si>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</si>
  <si>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</si>
  <si>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</si>
  <si>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</si>
  <si>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</si>
  <si>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</si>
  <si>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</si>
  <si>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</si>
  <si>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</si>
  <si>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</si>
  <si>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</si>
  <si>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</si>
  <si>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</si>
  <si>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</si>
  <si>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</si>
  <si>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</si>
  <si>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</si>
  <si>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</si>
  <si>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</si>
  <si>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</si>
  <si>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</si>
  <si>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</si>
  <si>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</si>
  <si>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</si>
  <si>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</si>
  <si>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</si>
  <si>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</si>
  <si>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</si>
  <si>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</si>
  <si>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</si>
  <si>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</si>
  <si>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</si>
  <si>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</si>
  <si>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</si>
  <si>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</si>
  <si>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</si>
  <si>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</si>
  <si>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</si>
  <si>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</si>
  <si>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</si>
  <si>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</si>
  <si>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</si>
  <si>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</si>
  <si>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</si>
  <si>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</si>
  <si>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</si>
  <si>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</si>
  <si>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</si>
  <si>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</si>
  <si>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</si>
  <si>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</si>
  <si>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</si>
  <si>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</si>
  <si>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</si>
  <si>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</si>
  <si>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</si>
  <si>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</si>
  <si>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</si>
  <si>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</si>
  <si>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</si>
  <si>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</si>
  <si>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</si>
  <si>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</si>
  <si>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</si>
  <si>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</si>
  <si>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</si>
  <si>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</si>
  <si>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</si>
  <si>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</si>
  <si>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</si>
  <si>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</si>
  <si>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</si>
  <si>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</si>
  <si>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</si>
  <si>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</si>
  <si>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</si>
  <si>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</si>
  <si>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</si>
  <si>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</si>
  <si>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</si>
  <si>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</si>
  <si>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</si>
  <si>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</si>
  <si>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</si>
  <si>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</si>
  <si>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</si>
  <si>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</si>
  <si>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</si>
  <si>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</si>
  <si>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</si>
  <si>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</si>
  <si>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</si>
  <si>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</si>
  <si>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</si>
  <si>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</si>
  <si>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</si>
  <si>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</si>
  <si>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</si>
  <si>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</si>
  <si>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</si>
  <si>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</si>
  <si>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</si>
  <si>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</si>
  <si>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</si>
  <si>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</si>
  <si>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</si>
  <si>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</si>
  <si>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</si>
  <si>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</si>
  <si>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</si>
  <si>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</si>
  <si>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</si>
  <si>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</si>
  <si>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</si>
  <si>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</si>
  <si>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</si>
  <si>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</si>
  <si>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</si>
  <si>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</si>
  <si>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</si>
  <si>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</si>
  <si>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</si>
  <si>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</si>
  <si>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</si>
  <si>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</si>
  <si>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</si>
  <si>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</si>
  <si>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</si>
  <si>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</si>
  <si>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</si>
  <si>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</si>
  <si>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</si>
  <si>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</si>
  <si>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</si>
  <si>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</si>
  <si>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</si>
  <si>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</si>
  <si>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</si>
  <si>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</si>
  <si>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</si>
  <si>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</si>
  <si>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</si>
  <si>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</si>
  <si>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</si>
  <si>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</si>
  <si>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</si>
  <si>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</si>
  <si>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</si>
  <si>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</si>
  <si>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</si>
  <si>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</si>
  <si>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</si>
  <si>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</si>
  <si>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</si>
  <si>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</si>
  <si>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</si>
  <si>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</si>
  <si>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</si>
  <si>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</si>
  <si>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</si>
  <si>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</si>
  <si>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</si>
  <si>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</si>
  <si>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</si>
  <si>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</si>
  <si>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</si>
  <si>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</si>
  <si>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</si>
  <si>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</si>
  <si>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</si>
  <si>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</si>
  <si>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</si>
  <si>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</si>
  <si>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</si>
  <si>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</si>
  <si>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</si>
  <si>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</si>
  <si>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</si>
  <si>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</si>
  <si>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</si>
  <si>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</si>
  <si>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</si>
  <si>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</si>
  <si>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</si>
  <si>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</si>
  <si>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</si>
  <si>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</si>
  <si>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</si>
  <si>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</si>
  <si>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</si>
  <si>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</si>
  <si>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</si>
  <si>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</si>
  <si>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</si>
  <si>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</si>
  <si>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</si>
  <si>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</si>
  <si>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</si>
  <si>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</si>
  <si>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</si>
  <si>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</si>
  <si>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</si>
  <si>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</si>
  <si>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</si>
  <si>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</si>
  <si>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</si>
  <si>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</si>
  <si>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</si>
  <si>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</si>
  <si>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</si>
  <si>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</si>
  <si>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</si>
  <si>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</si>
  <si>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</si>
  <si>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</si>
  <si>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</si>
  <si>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</si>
  <si>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</si>
  <si>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</si>
  <si>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</si>
  <si>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</si>
  <si>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</si>
  <si>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</si>
  <si>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</si>
  <si>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</si>
  <si>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</si>
  <si>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</si>
  <si>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</si>
  <si>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</si>
  <si>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</si>
  <si>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</si>
  <si>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</si>
  <si>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</si>
  <si>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</si>
  <si>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</si>
  <si>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</si>
  <si>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</si>
  <si>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</si>
  <si>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</si>
  <si>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</si>
  <si>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</si>
  <si>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</si>
  <si>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</si>
  <si>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</si>
  <si>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</si>
  <si>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</si>
  <si>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</si>
  <si>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</si>
  <si>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</si>
  <si>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</si>
  <si>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</si>
  <si>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</si>
  <si>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</si>
  <si>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</si>
  <si>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</si>
  <si>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</si>
  <si>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</si>
  <si>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</si>
  <si>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</si>
  <si>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</si>
  <si>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</si>
  <si>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</si>
  <si>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</si>
  <si>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</si>
  <si>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</si>
  <si>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</si>
  <si>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</si>
  <si>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</si>
  <si>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</si>
  <si>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</si>
  <si>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</si>
  <si>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</si>
  <si>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</si>
  <si>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</si>
  <si>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</si>
  <si>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</si>
  <si>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</si>
  <si>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</si>
  <si>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</si>
  <si>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</si>
  <si>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</si>
  <si>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</si>
  <si>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</si>
  <si>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</si>
  <si>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</si>
  <si>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</si>
  <si>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</si>
  <si>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</si>
  <si>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</si>
  <si>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</si>
  <si>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</si>
  <si>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</si>
  <si>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</si>
  <si>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</si>
  <si>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</si>
  <si>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</si>
  <si>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</si>
  <si>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</si>
  <si>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</si>
  <si>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</si>
  <si>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</si>
  <si>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</si>
  <si>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</si>
  <si>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</si>
  <si>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</si>
  <si>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</si>
  <si>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</si>
  <si>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</si>
  <si>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</si>
  <si>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</si>
  <si>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</si>
  <si>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</si>
  <si>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</si>
  <si>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</si>
  <si>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</si>
  <si>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</si>
  <si>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</si>
  <si>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</si>
  <si>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</si>
  <si>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</si>
  <si>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</si>
  <si>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</si>
  <si>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</si>
  <si>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</si>
  <si>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</si>
  <si>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</si>
  <si>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</si>
  <si>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</si>
  <si>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</si>
  <si>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</si>
  <si>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</si>
  <si>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</si>
  <si>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</si>
  <si>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</si>
  <si>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</si>
  <si>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</si>
  <si>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</si>
  <si>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</si>
  <si>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</si>
  <si>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</si>
  <si>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</si>
  <si>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</si>
  <si>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</si>
  <si>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</si>
  <si>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</si>
  <si>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</si>
  <si>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</si>
  <si>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</si>
  <si>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</si>
  <si>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</si>
  <si>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</si>
  <si>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</si>
  <si>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</si>
  <si>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</si>
  <si>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</si>
  <si>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</si>
  <si>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</si>
  <si>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</si>
  <si>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</si>
  <si>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</si>
  <si>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</si>
  <si>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</si>
  <si>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</si>
  <si>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</si>
  <si>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</si>
  <si>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</si>
  <si>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</si>
  <si>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</si>
  <si>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</si>
  <si>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</si>
  <si>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</si>
  <si>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</si>
  <si>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</si>
  <si>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</si>
  <si>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</si>
  <si>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</si>
  <si>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</si>
  <si>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</si>
  <si>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</si>
  <si>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</si>
  <si>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</si>
  <si>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</si>
  <si>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</si>
  <si>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</si>
  <si>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</si>
  <si>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</si>
  <si>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</si>
  <si>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</si>
  <si>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</si>
  <si>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</si>
  <si>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</si>
  <si>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</si>
  <si>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</si>
  <si>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</si>
  <si>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</si>
  <si>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</si>
  <si>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</si>
  <si>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</si>
  <si>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</si>
  <si>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</si>
  <si>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</si>
  <si>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</si>
  <si>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</si>
  <si>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</si>
  <si>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</si>
  <si>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</si>
  <si>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</si>
  <si>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</si>
  <si>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</si>
  <si>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</si>
  <si>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</si>
  <si>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</si>
  <si>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</si>
  <si>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</si>
  <si>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</si>
  <si>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</si>
  <si>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</si>
  <si>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</si>
  <si>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</si>
  <si>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</si>
  <si>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</si>
  <si>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</si>
  <si>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</si>
  <si>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</si>
  <si>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</si>
  <si>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</si>
  <si>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</si>
  <si>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</si>
  <si>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</si>
  <si>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</si>
  <si>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</si>
  <si>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</si>
  <si>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</si>
  <si>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</si>
  <si>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</si>
  <si>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</si>
  <si>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</si>
  <si>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</si>
  <si>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</si>
  <si>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</si>
  <si>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</si>
  <si>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</si>
  <si>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</si>
  <si>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</si>
  <si>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</si>
  <si>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</si>
  <si>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</si>
  <si>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</si>
  <si>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</si>
  <si>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</si>
  <si>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</si>
  <si>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</si>
  <si>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</si>
  <si>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</si>
  <si>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</si>
  <si>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</si>
  <si>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</si>
  <si>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</si>
  <si>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</si>
  <si>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</si>
  <si>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</si>
  <si>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</si>
  <si>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</si>
  <si>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</si>
  <si>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</si>
  <si>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</si>
  <si>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</si>
  <si>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</si>
  <si>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</si>
  <si>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</si>
  <si>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</si>
  <si>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</si>
  <si>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</si>
  <si>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</si>
  <si>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</si>
  <si>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</si>
  <si>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</si>
  <si>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</si>
  <si>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</si>
  <si>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</si>
  <si>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</si>
  <si>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</si>
  <si>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</si>
  <si>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</si>
  <si>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</si>
  <si>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</si>
  <si>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</si>
  <si>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</si>
  <si>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</si>
  <si>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</si>
  <si>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</si>
  <si>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</si>
  <si>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</si>
  <si>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</si>
  <si>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</si>
  <si>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</si>
  <si>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</si>
  <si>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</si>
  <si>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</si>
  <si>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</si>
  <si>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</si>
  <si>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</si>
  <si>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</si>
  <si>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</si>
  <si>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</si>
  <si>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</si>
  <si>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</si>
  <si>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</si>
  <si>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</si>
  <si>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</si>
  <si>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</si>
  <si>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</si>
  <si>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</si>
  <si>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</si>
  <si>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</si>
  <si>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</si>
  <si>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</si>
  <si>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</si>
  <si>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</si>
  <si>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</si>
  <si>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</si>
  <si>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</si>
  <si>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</si>
  <si>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</si>
  <si>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</si>
  <si>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</si>
  <si>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</si>
  <si>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</si>
  <si>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</si>
  <si>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</si>
  <si>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</si>
  <si>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</si>
  <si>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</si>
  <si>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</si>
  <si>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</si>
  <si>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</si>
  <si>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</si>
  <si>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</si>
  <si>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</si>
  <si>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</si>
  <si>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</si>
  <si>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</si>
  <si>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</si>
  <si>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</si>
  <si>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</si>
  <si>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</si>
  <si>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</si>
  <si>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</si>
  <si>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</si>
  <si>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</si>
  <si>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</si>
  <si>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</si>
  <si>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</si>
  <si>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</si>
  <si>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</si>
  <si>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</si>
  <si>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</si>
  <si>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</si>
  <si>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</si>
  <si>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</si>
  <si>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</si>
  <si>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</si>
  <si>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</si>
  <si>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</si>
  <si>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</si>
  <si>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</si>
  <si>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</si>
  <si>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</si>
  <si>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</si>
  <si>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</si>
  <si>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</si>
  <si>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</si>
  <si>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</si>
  <si>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</si>
  <si>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</si>
  <si>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</si>
  <si>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</si>
  <si>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</si>
  <si>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</si>
  <si>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</si>
  <si>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</si>
  <si>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</si>
  <si>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</si>
  <si>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</si>
  <si>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</si>
  <si>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</si>
  <si>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</si>
  <si>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</si>
  <si>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</si>
  <si>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</si>
  <si>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</si>
  <si>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</si>
  <si>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</si>
  <si>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</si>
  <si>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</si>
  <si>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</si>
  <si>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</si>
  <si>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</si>
  <si>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</si>
  <si>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</si>
  <si>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</si>
  <si>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</si>
  <si>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</si>
  <si>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</si>
  <si>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</si>
  <si>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</si>
  <si>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</si>
  <si>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</si>
  <si>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</si>
  <si>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</si>
  <si>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</si>
  <si>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</si>
  <si>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</si>
  <si>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</si>
  <si>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</si>
  <si>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</si>
  <si>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</si>
  <si>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</si>
  <si>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</si>
  <si>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</si>
  <si>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</si>
  <si>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</si>
  <si>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</si>
  <si>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</si>
  <si>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</si>
  <si>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</si>
  <si>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</si>
  <si>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</si>
  <si>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</si>
  <si>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</si>
  <si>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</si>
  <si>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</si>
  <si>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</si>
  <si>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</si>
  <si>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</si>
  <si>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</si>
  <si>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</si>
  <si>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</si>
  <si>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</si>
  <si>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</si>
  <si>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</si>
  <si>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</si>
  <si>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</si>
  <si>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</si>
  <si>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</si>
  <si>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</si>
  <si>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</si>
  <si>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</si>
  <si>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</si>
  <si>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</si>
  <si>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</si>
  <si>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</si>
  <si>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</si>
  <si>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</si>
  <si>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</si>
  <si>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</si>
  <si>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</si>
  <si>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</si>
  <si>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</si>
  <si>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</si>
  <si>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</si>
  <si>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</si>
  <si>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</si>
  <si>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</si>
  <si>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</si>
  <si>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</si>
  <si>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</si>
  <si>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</si>
  <si>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</si>
  <si>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</si>
  <si>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</si>
  <si>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</si>
  <si>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</si>
  <si>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</si>
  <si>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</si>
  <si>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</si>
  <si>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</si>
  <si>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</si>
  <si>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</si>
  <si>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</si>
  <si>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</si>
  <si>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</si>
  <si>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</si>
  <si>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</si>
  <si>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</si>
  <si>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</si>
  <si>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</si>
  <si>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</si>
  <si>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</si>
  <si>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</si>
  <si>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</si>
  <si>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</si>
  <si>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</si>
  <si>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</si>
  <si>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</si>
  <si>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</si>
  <si>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</si>
  <si>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</si>
  <si>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</si>
  <si>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</si>
  <si>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</si>
  <si>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</si>
  <si>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</si>
  <si>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</si>
  <si>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</si>
  <si>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</si>
  <si>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</si>
  <si>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</si>
  <si>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</si>
  <si>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</si>
  <si>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</si>
  <si>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</si>
  <si>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</si>
  <si>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</si>
  <si>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</si>
  <si>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</si>
  <si>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</si>
  <si>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</si>
  <si>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</si>
  <si>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</si>
  <si>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</si>
  <si>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</si>
  <si>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</si>
  <si>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</si>
  <si>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</si>
  <si>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</si>
  <si>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</si>
  <si>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</si>
  <si>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</si>
  <si>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</si>
  <si>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</si>
  <si>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</si>
  <si>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</si>
  <si>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</si>
  <si>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</si>
  <si>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</si>
  <si>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</si>
  <si>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</si>
  <si>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</si>
  <si>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</si>
  <si>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</si>
  <si>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</si>
  <si>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</si>
  <si>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</si>
  <si>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</si>
  <si>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</si>
  <si>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</si>
  <si>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</si>
  <si>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</si>
  <si>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</si>
  <si>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</si>
  <si>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</si>
  <si>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</si>
  <si>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</si>
  <si>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</si>
  <si>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</si>
  <si>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</si>
  <si>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</si>
  <si>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</si>
  <si>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</si>
  <si>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</si>
  <si>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</si>
  <si>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</si>
  <si>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</si>
  <si>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</si>
  <si>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</si>
  <si>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</si>
  <si>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</si>
  <si>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</si>
  <si>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</si>
  <si>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</si>
  <si>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</si>
  <si>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</si>
  <si>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</si>
  <si>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</si>
  <si>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</si>
  <si>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</si>
  <si>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</si>
  <si>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</si>
  <si>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</si>
  <si>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</si>
  <si>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</si>
  <si>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</si>
  <si>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</si>
  <si>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</si>
  <si>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</si>
  <si>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</si>
  <si>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</si>
  <si>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</si>
  <si>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</si>
  <si>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</si>
  <si>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</si>
  <si>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</si>
  <si>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</si>
  <si>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</si>
  <si>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</si>
  <si>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</si>
  <si>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</si>
  <si>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</si>
  <si>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</si>
  <si>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</si>
  <si>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</si>
  <si>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</si>
  <si>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</si>
  <si>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</si>
  <si>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</si>
  <si>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</si>
  <si>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</si>
  <si>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</si>
  <si>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</si>
  <si>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</si>
  <si>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</si>
  <si>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</si>
  <si>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</si>
  <si>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</si>
  <si>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</si>
  <si>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</si>
  <si>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</si>
  <si>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</si>
  <si>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</si>
  <si>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</si>
  <si>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</si>
  <si>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</si>
  <si>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</si>
  <si>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</si>
  <si>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</si>
  <si>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</si>
  <si>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</si>
  <si>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</si>
  <si>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</si>
  <si>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</si>
  <si>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</si>
  <si>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</si>
  <si>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</si>
  <si>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</si>
  <si>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</si>
  <si>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</si>
  <si>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</si>
  <si>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</si>
  <si>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</si>
  <si>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</si>
  <si>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</si>
  <si>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</si>
  <si>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</si>
  <si>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</si>
  <si>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</si>
  <si>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</si>
  <si>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</si>
  <si>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</si>
  <si>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</si>
  <si>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</si>
  <si>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</si>
  <si>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</si>
  <si>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</si>
  <si>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</si>
  <si>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</si>
  <si>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</si>
  <si>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</si>
  <si>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</si>
  <si>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</si>
  <si>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</si>
  <si>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</si>
  <si>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</si>
  <si>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</si>
  <si>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</si>
  <si>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</si>
  <si>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</si>
  <si>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</si>
  <si>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</si>
  <si>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</si>
  <si>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</si>
  <si>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</si>
  <si>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</si>
  <si>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</si>
  <si>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</si>
  <si>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</si>
  <si>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</si>
  <si>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</si>
  <si>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</si>
  <si>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</si>
  <si>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</si>
  <si>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</si>
  <si>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</si>
  <si>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</si>
  <si>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</si>
  <si>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</si>
  <si>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</si>
  <si>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</si>
  <si>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</si>
  <si>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</si>
  <si>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</si>
  <si>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</si>
  <si>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</si>
  <si>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</si>
  <si>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</si>
  <si>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</si>
  <si>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</si>
  <si>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</si>
  <si>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</si>
  <si>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</si>
  <si>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</si>
  <si>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</si>
  <si>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</si>
  <si>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</si>
  <si>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</si>
  <si>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</si>
  <si>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</si>
  <si>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</si>
  <si>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</si>
  <si>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</si>
  <si>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</si>
  <si>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</si>
  <si>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</si>
  <si>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</si>
  <si>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</si>
  <si>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</si>
  <si>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</si>
  <si>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</si>
  <si>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</si>
  <si>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</si>
  <si>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</si>
  <si>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</si>
  <si>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</si>
  <si>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</si>
  <si>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</si>
  <si>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</si>
  <si>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</si>
  <si>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</si>
  <si>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</si>
  <si>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</si>
  <si>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</si>
  <si>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</si>
  <si>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</si>
  <si>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</si>
  <si>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</si>
  <si>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</si>
  <si>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</si>
  <si>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</si>
  <si>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</si>
  <si>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</si>
  <si>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</si>
  <si>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</si>
  <si>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</si>
  <si>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</si>
  <si>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</si>
  <si>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</si>
  <si>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</si>
  <si>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</si>
  <si>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</si>
  <si>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</si>
  <si>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</si>
  <si>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</si>
  <si>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</si>
  <si>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</si>
  <si>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</si>
  <si>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</si>
  <si>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</si>
  <si>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</si>
  <si>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</si>
  <si>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</si>
  <si>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</si>
  <si>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</si>
  <si>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</si>
  <si>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</si>
  <si>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</si>
  <si>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</si>
  <si>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</si>
  <si>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</si>
  <si>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</si>
  <si>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</si>
  <si>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</si>
  <si>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</si>
  <si>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</si>
  <si>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</si>
  <si>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</si>
  <si>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</si>
  <si>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</si>
  <si>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</si>
  <si>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</si>
  <si>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</si>
  <si>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</si>
  <si>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</si>
  <si>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</si>
  <si>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</si>
  <si>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</si>
  <si>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</si>
  <si>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</si>
  <si>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</si>
  <si>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</si>
  <si>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</si>
  <si>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</si>
  <si>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</si>
  <si>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</si>
  <si>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</si>
  <si>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</si>
  <si>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</si>
  <si>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</si>
  <si>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</si>
  <si>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</si>
  <si>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</si>
  <si>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</si>
  <si>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</si>
  <si>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</si>
  <si>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</si>
  <si>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</si>
  <si>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</si>
  <si>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</si>
  <si>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</si>
  <si>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</si>
  <si>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</si>
  <si>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</si>
  <si>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</si>
  <si>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</si>
  <si>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</si>
  <si>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</si>
  <si>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</si>
  <si>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</si>
  <si>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</si>
  <si>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</si>
  <si>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</si>
  <si>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</si>
  <si>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</si>
  <si>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</si>
  <si>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</si>
  <si>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</si>
  <si>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</si>
  <si>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</si>
  <si>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</si>
  <si>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</si>
  <si>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</si>
  <si>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</si>
  <si>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</si>
  <si>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</si>
  <si>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</si>
  <si>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</si>
  <si>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</si>
  <si>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</si>
  <si>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</si>
  <si>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</si>
  <si>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</si>
  <si>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</si>
  <si>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</si>
  <si>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</si>
  <si>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</si>
  <si>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</si>
  <si>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</si>
  <si>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</si>
  <si>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</si>
  <si>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</si>
  <si>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</si>
  <si>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</si>
  <si>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</si>
  <si>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</si>
  <si>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</si>
  <si>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</si>
  <si>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</si>
  <si>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</si>
  <si>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</si>
  <si>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</si>
  <si>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</si>
  <si>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</si>
  <si>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</si>
  <si>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</si>
  <si>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</si>
  <si>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</si>
  <si>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</si>
  <si>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</si>
  <si>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</si>
  <si>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</si>
  <si>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</si>
  <si>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</si>
  <si>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</si>
  <si>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</si>
  <si>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</si>
  <si>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</si>
  <si>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</si>
  <si>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</si>
  <si>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</si>
  <si>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</si>
  <si>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</si>
  <si>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</si>
  <si>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</si>
  <si>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</si>
  <si>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</si>
  <si>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</si>
  <si>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</si>
  <si>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</si>
  <si>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</si>
  <si>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</si>
  <si>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</si>
  <si>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</si>
  <si>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</si>
  <si>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</si>
  <si>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</si>
  <si>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</si>
  <si>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</si>
  <si>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</si>
  <si>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</si>
  <si>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</si>
  <si>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</si>
  <si>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</si>
  <si>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</si>
  <si>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</si>
  <si>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</si>
  <si>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</si>
  <si>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</si>
  <si>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</si>
  <si>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</si>
  <si>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</si>
  <si>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</si>
  <si>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</si>
  <si>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</si>
  <si>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</si>
  <si>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</si>
  <si>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</si>
  <si>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</si>
  <si>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</si>
  <si>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</si>
  <si>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</si>
  <si>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</si>
  <si>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</si>
  <si>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</si>
  <si>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</si>
  <si>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</si>
  <si>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</si>
  <si>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</si>
  <si>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</si>
  <si>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</si>
  <si>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</si>
  <si>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</si>
  <si>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</si>
  <si>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</si>
  <si>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</si>
  <si>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</si>
  <si>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</si>
  <si>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</si>
  <si>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</si>
  <si>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</si>
  <si>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</si>
  <si>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</si>
  <si>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</si>
  <si>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</si>
  <si>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</si>
  <si>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</si>
  <si>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</si>
  <si>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</si>
  <si>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</si>
  <si>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</si>
  <si>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</si>
  <si>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</si>
  <si>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</si>
  <si>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</si>
  <si>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</si>
  <si>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</si>
  <si>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</si>
  <si>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</si>
  <si>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</si>
  <si>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</si>
  <si>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</si>
  <si>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</si>
  <si>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</si>
  <si>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</si>
  <si>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</si>
  <si>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</si>
  <si>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</si>
  <si>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</si>
  <si>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</si>
  <si>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</si>
  <si>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</si>
  <si>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</si>
  <si>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</si>
  <si>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</si>
  <si>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</si>
  <si>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</si>
  <si>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</si>
  <si>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</si>
  <si>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</si>
  <si>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</si>
  <si>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</si>
  <si>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</si>
  <si>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</si>
  <si>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</si>
  <si>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</si>
  <si>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</si>
  <si>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</si>
  <si>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</si>
  <si>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</si>
  <si>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</si>
  <si>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</si>
  <si>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</si>
  <si>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</si>
  <si>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</si>
  <si>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</si>
  <si>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</si>
  <si>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</si>
  <si>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</si>
  <si>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</si>
  <si>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</si>
  <si>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</si>
  <si>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</si>
  <si>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</si>
  <si>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</si>
  <si>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</si>
  <si>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</si>
  <si>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</si>
  <si>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</si>
  <si>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</si>
  <si>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</si>
  <si>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</si>
  <si>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</si>
  <si>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</si>
  <si>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</si>
  <si>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</si>
  <si>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</si>
  <si>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</si>
  <si>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</si>
  <si>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</si>
  <si>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</si>
  <si>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</si>
  <si>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</si>
  <si>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</si>
  <si>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</si>
  <si>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</si>
  <si>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</si>
  <si>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</si>
  <si>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</si>
  <si>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</si>
  <si>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</si>
  <si>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</si>
  <si>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</si>
  <si>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</si>
  <si>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</si>
  <si>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</si>
  <si>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</si>
  <si>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</si>
  <si>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</si>
  <si>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</si>
  <si>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</si>
  <si>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</si>
  <si>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</si>
  <si>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</si>
  <si>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</si>
  <si>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</si>
  <si>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</si>
  <si>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</si>
  <si>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</si>
  <si>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</si>
  <si>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</si>
  <si>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</si>
  <si>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</si>
  <si>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</si>
  <si>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</si>
  <si>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</si>
  <si>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</si>
  <si>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</si>
  <si>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</si>
  <si>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</si>
  <si>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</si>
  <si>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</si>
  <si>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</si>
  <si>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</si>
  <si>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</si>
  <si>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</si>
  <si>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</si>
  <si>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</si>
  <si>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</si>
  <si>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</si>
  <si>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</si>
  <si>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</si>
  <si>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</si>
  <si>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</si>
  <si>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</si>
  <si>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</si>
  <si>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</si>
  <si>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</si>
  <si>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</si>
  <si>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</si>
  <si>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</si>
  <si>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</si>
  <si>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</si>
  <si>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</si>
  <si>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</si>
  <si>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</si>
  <si>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</si>
  <si>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</si>
  <si>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</si>
  <si>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</si>
  <si>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</si>
  <si>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</si>
  <si>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</si>
  <si>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</si>
  <si>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</si>
  <si>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</si>
  <si>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</si>
  <si>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</si>
  <si>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</si>
  <si>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</si>
  <si>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</si>
  <si>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</si>
  <si>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</si>
  <si>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</si>
  <si>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</si>
  <si>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</si>
  <si>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</si>
  <si>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</si>
  <si>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</si>
  <si>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</si>
  <si>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</si>
  <si>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</si>
  <si>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</si>
  <si>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</si>
  <si>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</si>
  <si>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</si>
  <si>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</si>
  <si>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</si>
  <si>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</si>
  <si>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</si>
  <si>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</si>
  <si>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</si>
  <si>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</si>
  <si>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</si>
  <si>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</si>
  <si>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</si>
  <si>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</si>
  <si>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</si>
  <si>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</si>
  <si>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</si>
  <si>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</si>
  <si>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</si>
  <si>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</si>
  <si>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</si>
  <si>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</si>
  <si>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</si>
  <si>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</si>
  <si>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</si>
  <si>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</si>
  <si>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</si>
  <si>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</si>
  <si>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</si>
  <si>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</si>
  <si>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</si>
  <si>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</si>
  <si>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</si>
  <si>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</si>
  <si>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</si>
  <si>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</si>
  <si>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</si>
  <si>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</si>
  <si>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</si>
  <si>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</si>
  <si>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</si>
  <si>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</si>
  <si>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</si>
  <si>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</si>
  <si>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</si>
  <si>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</si>
  <si>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</si>
  <si>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</si>
  <si>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</si>
  <si>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</si>
  <si>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</si>
  <si>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</si>
  <si>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</si>
  <si>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</si>
  <si>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</si>
  <si>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</si>
  <si>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</si>
  <si>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</si>
  <si>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</si>
  <si>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</si>
  <si>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</si>
  <si>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</si>
  <si>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</si>
  <si>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</si>
  <si>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</si>
  <si>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</si>
  <si>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</si>
  <si>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</si>
  <si>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</si>
  <si>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</si>
  <si>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</si>
  <si>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</si>
  <si>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</si>
  <si>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</si>
  <si>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</si>
  <si>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</si>
  <si>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</si>
  <si>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</si>
  <si>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</si>
  <si>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</si>
  <si>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</si>
  <si>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</si>
  <si>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</si>
  <si>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</si>
  <si>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</si>
  <si>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</si>
  <si>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</si>
  <si>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</si>
  <si>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</si>
  <si>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</si>
  <si>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</si>
  <si>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</si>
  <si>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</si>
  <si>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</si>
  <si>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</si>
  <si>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</si>
  <si>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</si>
  <si>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</si>
  <si>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</si>
  <si>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</si>
  <si>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</si>
  <si>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</si>
  <si>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</si>
  <si>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</si>
  <si>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</si>
  <si>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</si>
  <si>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</si>
  <si>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</si>
  <si>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</si>
  <si>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</si>
  <si>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</si>
  <si>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</si>
  <si>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</si>
  <si>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</si>
  <si>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</si>
  <si>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</si>
  <si>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</si>
  <si>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</si>
  <si>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</si>
  <si>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</si>
  <si>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</si>
  <si>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</si>
  <si>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</si>
  <si>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</si>
  <si>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</si>
  <si>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</si>
  <si>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</si>
  <si>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</si>
  <si>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</si>
  <si>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</si>
  <si>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</si>
  <si>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</si>
  <si>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</si>
  <si>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</si>
  <si>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</si>
  <si>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</si>
  <si>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</si>
  <si>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</si>
  <si>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</si>
  <si>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</si>
  <si>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</si>
  <si>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</si>
  <si>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</si>
  <si>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</si>
  <si>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</si>
  <si>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</si>
  <si>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</si>
  <si>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</si>
  <si>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</si>
  <si>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</si>
  <si>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</si>
  <si>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</si>
  <si>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</si>
  <si>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</si>
  <si>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</si>
  <si>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</si>
  <si>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</si>
  <si>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</si>
  <si>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</si>
  <si>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</si>
  <si>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</si>
  <si>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</si>
  <si>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</si>
  <si>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</si>
  <si>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</si>
  <si>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</si>
  <si>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</si>
  <si>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</si>
  <si>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</si>
  <si>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</si>
  <si>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</si>
  <si>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</si>
  <si>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</si>
  <si>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</si>
  <si>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</si>
  <si>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</si>
  <si>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</si>
  <si>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</si>
  <si>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</si>
  <si>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</si>
  <si>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</si>
  <si>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</si>
  <si>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</si>
  <si>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</si>
  <si>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</si>
  <si>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</si>
  <si>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</si>
  <si>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</si>
  <si>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</si>
  <si>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</si>
  <si>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</si>
  <si>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</si>
  <si>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</si>
  <si>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</si>
  <si>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</si>
  <si>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</si>
  <si>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</si>
  <si>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</si>
  <si>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</si>
  <si>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</si>
  <si>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</si>
  <si>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</si>
  <si>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</si>
  <si>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</si>
  <si>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</si>
  <si>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</si>
  <si>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</si>
  <si>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</si>
  <si>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</si>
  <si>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</si>
  <si>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</si>
  <si>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</si>
  <si>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</si>
  <si>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</si>
  <si>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</si>
  <si>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</si>
  <si>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</si>
  <si>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</si>
  <si>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</si>
  <si>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</si>
  <si>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</si>
  <si>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</si>
  <si>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</si>
  <si>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</si>
  <si>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</si>
  <si>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</si>
  <si>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</si>
  <si>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</si>
  <si>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</si>
  <si>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</si>
  <si>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</si>
  <si>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</si>
  <si>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</si>
  <si>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</si>
  <si>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</si>
  <si>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</si>
  <si>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</si>
  <si>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</si>
  <si>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</si>
  <si>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</si>
  <si>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</si>
  <si>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</si>
  <si>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</si>
  <si>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</si>
  <si>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</si>
  <si>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</si>
  <si>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</si>
  <si>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</si>
  <si>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</si>
  <si>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</si>
  <si>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</si>
  <si>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</si>
  <si>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</si>
  <si>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</si>
  <si>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</si>
  <si>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</si>
  <si>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</si>
  <si>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</si>
  <si>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</si>
  <si>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</si>
  <si>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</si>
  <si>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</si>
  <si>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</si>
  <si>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</si>
  <si>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</si>
  <si>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</si>
  <si>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</si>
  <si>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</si>
  <si>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</si>
  <si>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</si>
  <si>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</si>
  <si>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</si>
  <si>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</si>
  <si>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</si>
  <si>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</si>
  <si>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</si>
  <si>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</si>
  <si>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</si>
  <si>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</si>
  <si>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</si>
  <si>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</si>
  <si>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</si>
  <si>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</si>
  <si>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</si>
  <si>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</si>
  <si>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</si>
  <si>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</si>
  <si>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</si>
  <si>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</si>
  <si>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</si>
  <si>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</si>
  <si>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</si>
  <si>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</si>
  <si>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</si>
  <si>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</si>
  <si>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</si>
  <si>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</si>
  <si>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</si>
  <si>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</si>
  <si>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</si>
  <si>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</si>
  <si>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</si>
  <si>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</si>
  <si>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</si>
  <si>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</si>
  <si>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</si>
  <si>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</si>
  <si>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</si>
  <si>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</si>
  <si>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</si>
  <si>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</si>
  <si>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</si>
  <si>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</si>
  <si>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</si>
  <si>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</si>
  <si>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</si>
  <si>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</si>
  <si>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</si>
  <si>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</si>
  <si>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</si>
  <si>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</si>
  <si>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</si>
  <si>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</si>
  <si>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</si>
  <si>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</si>
  <si>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</si>
  <si>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</si>
  <si>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</si>
  <si>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</si>
  <si>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</si>
  <si>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</si>
  <si>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</si>
  <si>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</si>
  <si>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</si>
  <si>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</si>
  <si>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</si>
  <si>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</si>
  <si>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</si>
  <si>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</si>
  <si>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</si>
  <si>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</si>
  <si>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</si>
  <si>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</si>
  <si>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</si>
  <si>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</si>
  <si>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</si>
  <si>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</si>
  <si>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</si>
  <si>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</si>
  <si>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</si>
  <si>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</si>
  <si>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</si>
  <si>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</si>
  <si>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</si>
  <si>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</si>
  <si>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</si>
  <si>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</si>
  <si>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</si>
  <si>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</si>
  <si>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</si>
  <si>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</si>
  <si>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</si>
  <si>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</si>
  <si>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</si>
  <si>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</si>
  <si>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</si>
  <si>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</si>
  <si>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</si>
  <si>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</si>
  <si>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</si>
  <si>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</si>
  <si>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</si>
  <si>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</si>
  <si>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</si>
  <si>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</si>
  <si>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</si>
  <si>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</si>
  <si>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</si>
  <si>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</si>
  <si>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</si>
  <si>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</si>
  <si>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</si>
  <si>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</si>
  <si>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</si>
  <si>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</si>
  <si>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</si>
  <si>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</si>
  <si>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</si>
  <si>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</si>
  <si>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</si>
  <si>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</si>
  <si>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</si>
  <si>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</si>
  <si>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</si>
  <si>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</si>
  <si>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</si>
  <si>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</si>
  <si>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</si>
  <si>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</si>
  <si>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</si>
  <si>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</si>
  <si>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</si>
  <si>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</si>
  <si>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</si>
  <si>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</si>
  <si>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</si>
  <si>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</si>
  <si>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</si>
  <si>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</si>
  <si>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</si>
  <si>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</si>
  <si>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</si>
  <si>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</si>
  <si>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</si>
  <si>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</si>
  <si>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</si>
  <si>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</si>
  <si>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</si>
  <si>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</si>
  <si>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</si>
  <si>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</si>
  <si>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</si>
  <si>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</si>
  <si>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</si>
  <si>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</si>
  <si>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</si>
  <si>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</si>
  <si>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</si>
  <si>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</si>
  <si>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</si>
  <si>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</si>
  <si>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</si>
  <si>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</si>
  <si>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</si>
  <si>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</si>
  <si>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</si>
  <si>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</si>
  <si>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</si>
  <si>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</si>
  <si>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</si>
  <si>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</si>
  <si>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</si>
  <si>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</si>
  <si>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</si>
  <si>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</si>
  <si>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</si>
  <si>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</si>
  <si>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</si>
  <si>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</si>
  <si>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</si>
  <si>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</si>
  <si>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</si>
  <si>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</si>
  <si>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</si>
  <si>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</si>
  <si>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</si>
  <si>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</si>
  <si>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</si>
  <si>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</si>
  <si>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</si>
  <si>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</si>
  <si>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</si>
  <si>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</si>
  <si>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</si>
  <si>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</si>
  <si>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</si>
  <si>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</si>
  <si>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</si>
  <si>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</si>
  <si>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</si>
  <si>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</si>
  <si>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</si>
  <si>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</si>
  <si>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</si>
  <si>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</si>
  <si>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</si>
  <si>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</si>
  <si>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</si>
  <si>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</si>
  <si>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</si>
  <si>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</si>
  <si>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</si>
  <si>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</si>
  <si>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</si>
  <si>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</si>
  <si>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</si>
  <si>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</si>
  <si>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</si>
  <si>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</si>
  <si>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</si>
  <si>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</si>
  <si>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</si>
  <si>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</si>
  <si>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</si>
  <si>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</si>
  <si>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</si>
  <si>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</si>
  <si>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</si>
  <si>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</si>
  <si>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</si>
  <si>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</si>
  <si>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</si>
  <si>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</si>
  <si>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</si>
  <si>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</si>
  <si>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</si>
  <si>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</si>
  <si>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</si>
  <si>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</si>
  <si>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</si>
  <si>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</si>
  <si>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</si>
  <si>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</si>
  <si>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</si>
  <si>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</si>
  <si>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</si>
  <si>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</si>
  <si>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</si>
  <si>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</si>
  <si>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</si>
  <si>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</si>
  <si>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</si>
  <si>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</si>
  <si>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</si>
  <si>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</si>
  <si>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</si>
  <si>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</si>
  <si>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</si>
  <si>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</si>
  <si>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</si>
  <si>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</si>
  <si>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</si>
  <si>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</si>
  <si>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</si>
  <si>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</si>
  <si>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</si>
  <si>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</si>
  <si>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</si>
  <si>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</si>
  <si>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</si>
  <si>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</si>
  <si>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</si>
  <si>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</si>
  <si>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</si>
  <si>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</si>
  <si>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</si>
  <si>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</si>
  <si>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</si>
  <si>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</si>
  <si>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</si>
  <si>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</si>
  <si>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</si>
  <si>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</si>
  <si>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</si>
  <si>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</si>
  <si>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</si>
  <si>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</si>
  <si>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</si>
  <si>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</si>
  <si>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</si>
  <si>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</si>
  <si>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</si>
  <si>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</si>
  <si>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</si>
  <si>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</si>
  <si>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</si>
  <si>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</si>
  <si>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</si>
  <si>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</si>
  <si>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</si>
  <si>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</si>
  <si>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</si>
  <si>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</si>
  <si>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</si>
  <si>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</si>
  <si>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</si>
  <si>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</si>
  <si>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</si>
  <si>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</si>
  <si>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</si>
  <si>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</si>
  <si>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</si>
  <si>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</si>
  <si>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</si>
  <si>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</si>
  <si>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</si>
  <si>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</si>
  <si>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</si>
  <si>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</si>
  <si>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</si>
  <si>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</si>
  <si>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</si>
  <si>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</si>
  <si>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</si>
  <si>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</si>
  <si>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</si>
  <si>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</si>
  <si>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</si>
  <si>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</si>
  <si>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</si>
  <si>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</si>
  <si>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</si>
  <si>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</si>
  <si>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</si>
  <si>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</si>
  <si>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</si>
  <si>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</si>
  <si>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</si>
  <si>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</si>
  <si>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</si>
  <si>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</si>
  <si>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</si>
  <si>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</si>
  <si>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</si>
  <si>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</si>
  <si>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</si>
  <si>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</si>
  <si>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</si>
  <si>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</si>
  <si>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</si>
  <si>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</si>
  <si>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</si>
  <si>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</si>
  <si>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</si>
  <si>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</si>
  <si>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</si>
  <si>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</si>
  <si>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</si>
  <si>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</si>
  <si>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</si>
  <si>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</si>
  <si>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</si>
  <si>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</si>
  <si>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</si>
  <si>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</si>
  <si>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</si>
  <si>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</si>
  <si>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</si>
  <si>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</si>
  <si>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</si>
  <si>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</si>
  <si>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</si>
  <si>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</si>
  <si>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</si>
  <si>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</si>
  <si>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</si>
  <si>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</si>
  <si>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</si>
  <si>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</si>
  <si>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</si>
  <si>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</si>
  <si>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</si>
  <si>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</si>
  <si>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</si>
  <si>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</si>
  <si>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</si>
  <si>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</si>
  <si>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</si>
  <si>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</si>
  <si>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</si>
  <si>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</si>
  <si>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</si>
  <si>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</si>
  <si>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</si>
  <si>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</si>
  <si>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</si>
  <si>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</si>
  <si>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</si>
  <si>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</si>
  <si>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</si>
  <si>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</si>
  <si>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</si>
  <si>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</si>
  <si>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</si>
  <si>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</si>
  <si>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</si>
  <si>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</si>
  <si>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</si>
  <si>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</si>
  <si>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</si>
  <si>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</si>
  <si>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</si>
  <si>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</si>
  <si>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</si>
  <si>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</si>
  <si>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</si>
  <si>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</si>
  <si>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</si>
  <si>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</si>
  <si>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</si>
  <si>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</si>
  <si>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</si>
  <si>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</si>
  <si>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</si>
  <si>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</si>
  <si>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</si>
  <si>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</si>
  <si>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</si>
  <si>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</si>
  <si>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</si>
  <si>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</si>
  <si>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</si>
  <si>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</si>
  <si>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</si>
  <si>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</si>
  <si>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</si>
  <si>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</si>
  <si>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</si>
  <si>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</si>
  <si>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</si>
  <si>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</si>
  <si>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</si>
  <si>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</si>
  <si>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</si>
  <si>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</si>
  <si>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</si>
  <si>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</si>
  <si>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</si>
  <si>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</si>
  <si>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</si>
  <si>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</si>
  <si>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</si>
  <si>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</si>
  <si>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</si>
  <si>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</si>
  <si>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</si>
  <si>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</si>
  <si>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</si>
  <si>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</si>
  <si>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</si>
  <si>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</si>
  <si>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</si>
  <si>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</si>
  <si>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</si>
  <si>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</si>
  <si>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</si>
  <si>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</si>
  <si>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</si>
  <si>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</si>
  <si>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</si>
  <si>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</si>
  <si>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</si>
  <si>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</si>
  <si>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</si>
  <si>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</si>
  <si>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</si>
  <si>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</si>
  <si>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</si>
  <si>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</si>
  <si>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</si>
  <si>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</si>
  <si>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</si>
  <si>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</si>
  <si>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</si>
  <si>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</si>
  <si>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</si>
  <si>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</si>
  <si>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</si>
  <si>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</si>
  <si>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</si>
  <si>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</si>
  <si>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</si>
  <si>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</si>
  <si>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</si>
  <si>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</si>
  <si>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</si>
  <si>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</si>
  <si>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</si>
  <si>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</si>
  <si>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</si>
  <si>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</si>
  <si>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</si>
  <si>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</si>
  <si>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</si>
  <si>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</si>
  <si>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</si>
  <si>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</si>
  <si>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</si>
  <si>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</si>
  <si>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</si>
  <si>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</si>
  <si>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</si>
  <si>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</si>
  <si>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</si>
  <si>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</si>
  <si>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</si>
  <si>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</si>
  <si>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</si>
  <si>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</si>
  <si>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</si>
  <si>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</si>
  <si>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</si>
  <si>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</si>
  <si>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</si>
  <si>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</si>
  <si>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</si>
  <si>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</si>
  <si>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</si>
  <si>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</si>
  <si>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</si>
  <si>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</si>
  <si>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</si>
  <si>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</si>
  <si>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</si>
  <si>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</si>
  <si>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</si>
  <si>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</si>
  <si>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</si>
  <si>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</si>
  <si>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</si>
  <si>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</si>
  <si>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</si>
  <si>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</si>
  <si>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</si>
  <si>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</si>
  <si>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</si>
  <si>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</si>
  <si>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</si>
  <si>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</si>
  <si>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</si>
  <si>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</si>
  <si>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</si>
  <si>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</si>
  <si>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</si>
  <si>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</si>
  <si>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</si>
  <si>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</si>
  <si>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</si>
  <si>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</si>
  <si>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</si>
  <si>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</si>
  <si>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</si>
  <si>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</si>
  <si>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</si>
  <si>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</si>
  <si>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</si>
  <si>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</si>
  <si>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</si>
  <si>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</si>
  <si>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</si>
  <si>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</si>
  <si>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</si>
  <si>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</si>
  <si>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</si>
  <si>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</si>
  <si>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</si>
  <si>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</si>
  <si>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</si>
  <si>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</si>
  <si>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</si>
  <si>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</si>
  <si>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</si>
  <si>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</si>
  <si>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</si>
  <si>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</si>
  <si>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</si>
  <si>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</si>
  <si>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</si>
  <si>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</si>
  <si>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</si>
  <si>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</si>
  <si>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</si>
  <si>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</si>
  <si>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</si>
  <si>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</si>
  <si>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</si>
  <si>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</si>
  <si>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</si>
  <si>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</si>
  <si>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</si>
  <si>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</si>
  <si>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</si>
  <si>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</si>
  <si>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</si>
  <si>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</si>
  <si>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</si>
  <si>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</si>
  <si>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</si>
  <si>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</si>
  <si>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</si>
  <si>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</si>
  <si>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</si>
  <si>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</si>
  <si>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</si>
  <si>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</si>
  <si>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</si>
  <si>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</si>
  <si>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</si>
  <si>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</si>
  <si>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</si>
  <si>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</si>
  <si>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</si>
  <si>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</si>
  <si>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</si>
  <si>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</si>
  <si>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</si>
  <si>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</si>
  <si>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</si>
  <si>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</si>
  <si>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</si>
  <si>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</si>
  <si>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</si>
  <si>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</si>
  <si>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</si>
  <si>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</si>
  <si>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</si>
  <si>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</si>
  <si>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</si>
  <si>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</si>
  <si>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</si>
  <si>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</si>
  <si>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</si>
  <si>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</si>
  <si>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</si>
  <si>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</si>
  <si>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</si>
  <si>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</si>
  <si>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</si>
  <si>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</si>
  <si>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</si>
  <si>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</si>
  <si>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</si>
  <si>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</si>
  <si>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</si>
  <si>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</si>
  <si>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</si>
  <si>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</si>
  <si>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</si>
  <si>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</si>
  <si>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</si>
  <si>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</si>
  <si>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</si>
  <si>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</si>
  <si>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</si>
  <si>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</si>
  <si>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</si>
  <si>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</si>
  <si>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</si>
  <si>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</si>
  <si>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</si>
  <si>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</si>
  <si>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</si>
  <si>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</si>
  <si>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</si>
  <si>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</si>
  <si>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</si>
  <si>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</si>
  <si>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</si>
  <si>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</si>
  <si>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</si>
  <si>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</si>
  <si>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</si>
  <si>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</si>
  <si>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</si>
  <si>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</si>
  <si>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</si>
  <si>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</si>
  <si>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</si>
  <si>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</si>
  <si>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</si>
  <si>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</si>
  <si>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</si>
  <si>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</si>
  <si>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</si>
  <si>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</si>
  <si>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</si>
  <si>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</si>
  <si>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</si>
  <si>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</si>
  <si>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</si>
  <si>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</si>
  <si>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</si>
  <si>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</si>
  <si>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</si>
  <si>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</si>
  <si>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</si>
  <si>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</si>
  <si>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</si>
  <si>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</si>
  <si>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</si>
  <si>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</si>
  <si>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</si>
  <si>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</si>
  <si>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</si>
  <si>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</si>
  <si>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</si>
  <si>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</si>
  <si>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</si>
  <si>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</si>
  <si>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</si>
  <si>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</si>
  <si>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</si>
  <si>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</si>
  <si>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</si>
  <si>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</si>
  <si>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</si>
  <si>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</si>
  <si>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</si>
  <si>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</si>
  <si>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</si>
  <si>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</si>
  <si>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</si>
  <si>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</si>
  <si>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</si>
  <si>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</si>
  <si>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</si>
  <si>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</si>
  <si>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</si>
  <si>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</si>
  <si>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</si>
  <si>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</si>
  <si>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</si>
  <si>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</si>
  <si>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</si>
  <si>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</si>
  <si>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</si>
  <si>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</si>
  <si>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</si>
  <si>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</si>
  <si>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</si>
  <si>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</si>
  <si>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</si>
  <si>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</si>
  <si>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</si>
  <si>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</si>
  <si>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</si>
  <si>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</si>
  <si>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</si>
  <si>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</si>
  <si>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</si>
  <si>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</si>
  <si>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</si>
  <si>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</si>
  <si>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</si>
  <si>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</si>
  <si>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</si>
  <si>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</si>
  <si>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</si>
  <si>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</si>
  <si>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</si>
  <si>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</si>
  <si>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</si>
  <si>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</si>
  <si>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</si>
  <si>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</si>
  <si>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</si>
  <si>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</si>
  <si>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</si>
  <si>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</si>
  <si>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</si>
  <si>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</si>
  <si>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</si>
  <si>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</si>
  <si>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</si>
  <si>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</si>
  <si>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</si>
  <si>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</si>
  <si>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</si>
  <si>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</si>
  <si>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</si>
  <si>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</si>
  <si>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</si>
  <si>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</si>
  <si>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</si>
  <si>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</si>
  <si>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</si>
  <si>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</si>
  <si>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</si>
  <si>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</si>
  <si>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</si>
  <si>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</si>
  <si>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</si>
  <si>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</si>
  <si>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</si>
  <si>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</si>
  <si>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</si>
  <si>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</si>
  <si>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</si>
  <si>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</si>
  <si>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</si>
  <si>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</si>
  <si>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</si>
  <si>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</si>
  <si>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</si>
  <si>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</si>
  <si>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</si>
  <si>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</si>
  <si>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</si>
  <si>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</si>
  <si>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</si>
  <si>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</si>
  <si>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</si>
  <si>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</si>
  <si>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</si>
  <si>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</si>
  <si>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</si>
  <si>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</si>
  <si>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</si>
  <si>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</si>
  <si>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</si>
  <si>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</si>
  <si>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</si>
  <si>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</si>
  <si>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</si>
  <si>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</si>
  <si>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</si>
  <si>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</si>
  <si>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</si>
  <si>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</si>
  <si>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</si>
  <si>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</si>
  <si>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</si>
  <si>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</si>
  <si>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</si>
  <si>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</si>
  <si>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</si>
  <si>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</si>
  <si>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</si>
  <si>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</si>
  <si>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</si>
  <si>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</si>
  <si>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</si>
  <si>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</si>
  <si>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</si>
  <si>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</si>
  <si>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</si>
  <si>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</si>
  <si>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</si>
  <si>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</si>
  <si>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</si>
  <si>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</si>
  <si>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</si>
  <si>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</si>
  <si>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</si>
  <si>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</si>
  <si>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</si>
  <si>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</si>
  <si>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</si>
  <si>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</si>
  <si>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</si>
  <si>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</si>
  <si>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</si>
  <si>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</si>
  <si>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</si>
  <si>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</si>
  <si>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</si>
  <si>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</si>
  <si>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</si>
  <si>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</si>
  <si>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</si>
  <si>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</si>
  <si>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</si>
  <si>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</si>
  <si>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</si>
  <si>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</si>
  <si>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</si>
  <si>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</si>
  <si>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</si>
  <si>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</si>
  <si>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</si>
  <si>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</si>
  <si>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</si>
  <si>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</si>
  <si>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</si>
  <si>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</si>
  <si>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</si>
  <si>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</si>
  <si>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</si>
  <si>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</si>
  <si>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</si>
  <si>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</si>
  <si>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</si>
  <si>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</si>
  <si>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</si>
  <si>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</si>
  <si>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</si>
  <si>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</si>
  <si>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</si>
  <si>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</si>
  <si>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</si>
  <si>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</si>
  <si>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</si>
  <si>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</si>
  <si>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</si>
  <si>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</si>
  <si>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</si>
  <si>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</si>
  <si>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</si>
  <si>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</si>
  <si>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</si>
  <si>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</si>
  <si>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</si>
  <si>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</si>
  <si>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</si>
  <si>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</si>
  <si>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</si>
  <si>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</si>
  <si>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</si>
  <si>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</si>
  <si>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</si>
  <si>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</si>
  <si>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</si>
  <si>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</si>
  <si>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</si>
  <si>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</si>
  <si>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</si>
  <si>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</si>
  <si>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</si>
  <si>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</si>
  <si>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</si>
  <si>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</si>
  <si>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</si>
  <si>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</si>
  <si>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</si>
  <si>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</si>
  <si>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</si>
  <si>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</si>
  <si>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</si>
  <si>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</si>
  <si>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</si>
  <si>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</si>
  <si>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</si>
  <si>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</si>
  <si>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</si>
  <si>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</si>
  <si>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</si>
  <si>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</si>
  <si>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</si>
  <si>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</si>
  <si>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</si>
  <si>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</si>
  <si>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</si>
  <si>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</si>
  <si>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</si>
  <si>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</si>
  <si>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</si>
  <si>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</si>
  <si>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</si>
  <si>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</si>
  <si>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</si>
  <si>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</si>
  <si>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</si>
  <si>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</si>
  <si>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</si>
  <si>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</si>
  <si>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</si>
  <si>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</si>
  <si>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</si>
  <si>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</si>
  <si>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</si>
  <si>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</si>
  <si>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</si>
  <si>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</si>
  <si>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</si>
  <si>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</si>
  <si>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</si>
  <si>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</si>
  <si>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</si>
  <si>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</si>
  <si>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</si>
  <si>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</si>
  <si>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</si>
  <si>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</si>
  <si>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</si>
  <si>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</si>
  <si>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</si>
  <si>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</si>
  <si>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</si>
  <si>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</si>
  <si>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</si>
  <si>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</si>
  <si>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</si>
  <si>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</si>
  <si>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</si>
  <si>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</si>
  <si>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</si>
  <si>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</si>
  <si>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</si>
  <si>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</si>
  <si>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</si>
  <si>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</si>
  <si>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</si>
  <si>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</si>
  <si>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</si>
  <si>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</si>
  <si>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</si>
  <si>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</si>
  <si>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</si>
  <si>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</si>
  <si>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</si>
  <si>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</si>
  <si>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</si>
  <si>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</si>
  <si>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</si>
  <si>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</si>
  <si>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</si>
  <si>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</si>
  <si>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</si>
  <si>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</si>
  <si>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</si>
  <si>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</si>
  <si>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</si>
  <si>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</si>
  <si>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</si>
  <si>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</si>
  <si>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</si>
  <si>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</si>
  <si>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</si>
  <si>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</si>
  <si>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</si>
  <si>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</si>
  <si>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</si>
  <si>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</si>
  <si>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</si>
  <si>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</si>
  <si>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</si>
  <si>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</si>
  <si>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</si>
  <si>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</si>
  <si>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</si>
  <si>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</si>
  <si>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</si>
  <si>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</si>
  <si>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</si>
  <si>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</si>
  <si>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</si>
  <si>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</si>
  <si>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</si>
  <si>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</si>
  <si>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</si>
  <si>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</si>
  <si>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</si>
  <si>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</si>
  <si>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</si>
  <si>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</si>
  <si>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</si>
  <si>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</si>
  <si>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</si>
  <si>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</si>
  <si>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</si>
  <si>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</si>
  <si>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</si>
  <si>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</si>
  <si>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</si>
  <si>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</si>
  <si>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</si>
  <si>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</si>
  <si>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</si>
  <si>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</si>
  <si>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</si>
  <si>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</si>
  <si>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</si>
  <si>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</si>
  <si>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</si>
  <si>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</si>
  <si>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</si>
  <si>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</si>
  <si>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</si>
  <si>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</si>
  <si>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</si>
  <si>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</si>
  <si>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</si>
  <si>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</si>
  <si>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</si>
  <si>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</si>
  <si>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</si>
  <si>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</si>
  <si>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</si>
  <si>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</si>
  <si>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</si>
  <si>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</si>
  <si>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</si>
  <si>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</si>
  <si>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</si>
  <si>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</si>
  <si>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</si>
  <si>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</si>
  <si>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</si>
  <si>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</si>
  <si>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</si>
  <si>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</si>
  <si>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</si>
  <si>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</si>
  <si>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</si>
  <si>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</si>
  <si>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</si>
  <si>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</si>
  <si>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</si>
  <si>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</si>
  <si>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</si>
  <si>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</si>
  <si>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</si>
  <si>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</si>
  <si>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</si>
  <si>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</si>
  <si>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</si>
  <si>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</si>
  <si>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</si>
  <si>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</si>
  <si>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</si>
  <si>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</si>
  <si>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</si>
  <si>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</si>
  <si>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</si>
  <si>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</si>
  <si>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</si>
  <si>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</si>
  <si>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</si>
  <si>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</si>
  <si>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</si>
  <si>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</si>
  <si>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</si>
  <si>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</si>
  <si>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</si>
  <si>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</si>
  <si>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</si>
  <si>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</si>
  <si>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</si>
  <si>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</si>
  <si>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</si>
  <si>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</si>
  <si>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</si>
  <si>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</si>
  <si>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</si>
  <si>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</si>
  <si>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</si>
  <si>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</si>
  <si>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</si>
  <si>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</si>
  <si>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</si>
  <si>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</si>
  <si>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</si>
  <si>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</si>
  <si>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</si>
  <si>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</si>
  <si>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</si>
  <si>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</si>
  <si>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</si>
  <si>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</si>
  <si>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</si>
  <si>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</si>
  <si>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</si>
  <si>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</si>
  <si>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</si>
  <si>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</si>
  <si>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</si>
  <si>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</si>
  <si>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</si>
  <si>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</si>
  <si>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</si>
  <si>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</si>
  <si>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</si>
  <si>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</si>
  <si>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</si>
  <si>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</si>
  <si>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</si>
  <si>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</si>
  <si>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</si>
  <si>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</si>
  <si>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</si>
  <si>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</si>
  <si>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</si>
  <si>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</si>
  <si>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</si>
  <si>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</si>
  <si>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</si>
  <si>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</si>
  <si>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</si>
  <si>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</si>
  <si>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</si>
  <si>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</si>
  <si>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</si>
  <si>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</si>
  <si>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</si>
  <si>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</si>
  <si>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</si>
  <si>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</si>
  <si>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</si>
  <si>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</si>
  <si>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</si>
  <si>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</si>
  <si>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</si>
  <si>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</si>
  <si>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</si>
  <si>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</si>
  <si>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</si>
  <si>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</si>
  <si>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</si>
  <si>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</si>
  <si>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</si>
  <si>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</si>
  <si>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</si>
  <si>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</si>
  <si>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</si>
  <si>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</si>
  <si>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</si>
  <si>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</si>
  <si>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</si>
  <si>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</si>
  <si>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</si>
  <si>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</si>
  <si>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</si>
  <si>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</si>
  <si>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</si>
  <si>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</si>
  <si>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</si>
  <si>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</si>
  <si>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</si>
  <si>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</si>
  <si>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</si>
  <si>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</si>
  <si>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</si>
  <si>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</si>
  <si>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</si>
  <si>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</si>
  <si>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</si>
  <si>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</si>
  <si>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</si>
  <si>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</si>
  <si>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</si>
  <si>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</si>
  <si>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</si>
  <si>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</si>
  <si>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</si>
  <si>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</si>
  <si>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</si>
  <si>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</si>
  <si>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</si>
  <si>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</si>
  <si>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</si>
  <si>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</si>
  <si>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</si>
  <si>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</si>
  <si>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</si>
  <si>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</si>
  <si>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</si>
  <si>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</si>
  <si>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</si>
  <si>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</si>
  <si>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</si>
  <si>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</si>
  <si>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</si>
  <si>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</si>
  <si>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</si>
  <si>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</si>
  <si>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</si>
  <si>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</si>
  <si>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</si>
  <si>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</si>
  <si>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</si>
  <si>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</si>
  <si>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</si>
  <si>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</si>
  <si>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</si>
  <si>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</si>
  <si>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</si>
  <si>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</si>
  <si>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</si>
  <si>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</si>
  <si>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</si>
  <si>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</si>
  <si>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</si>
  <si>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</si>
  <si>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</si>
  <si>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</si>
  <si>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</si>
  <si>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</si>
  <si>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</si>
  <si>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</si>
  <si>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</si>
  <si>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</si>
  <si>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</si>
  <si>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</si>
  <si>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</si>
  <si>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</si>
  <si>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</si>
  <si>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</si>
  <si>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</si>
  <si>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</si>
  <si>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</si>
  <si>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</si>
  <si>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</si>
  <si>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</si>
  <si>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</si>
  <si>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</si>
  <si>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</si>
  <si>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</si>
  <si>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</si>
  <si>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</si>
  <si>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</si>
  <si>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</si>
  <si>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</si>
  <si>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</si>
  <si>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</si>
  <si>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</si>
  <si>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</si>
  <si>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</si>
  <si>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</si>
  <si>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</si>
  <si>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</si>
  <si>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</si>
  <si>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</si>
  <si>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</si>
  <si>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</si>
  <si>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</si>
  <si>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</si>
  <si>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</si>
  <si>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</si>
  <si>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</si>
  <si>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</si>
  <si>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</si>
  <si>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</si>
  <si>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</si>
  <si>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</si>
  <si>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</si>
  <si>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</si>
  <si>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</si>
  <si>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</si>
  <si>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</si>
  <si>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</si>
  <si>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</si>
  <si>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</si>
  <si>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</si>
  <si>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</si>
  <si>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</si>
  <si>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</si>
  <si>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</si>
  <si>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</si>
  <si>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</si>
  <si>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</si>
  <si>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</si>
  <si>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</si>
  <si>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</si>
  <si>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</si>
  <si>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</si>
  <si>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</si>
  <si>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</si>
  <si>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</si>
  <si>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</si>
  <si>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</si>
  <si>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</si>
  <si>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</si>
  <si>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</si>
  <si>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</si>
  <si>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</si>
  <si>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</si>
  <si>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</si>
  <si>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</si>
  <si>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</si>
  <si>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</si>
  <si>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</si>
  <si>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</si>
  <si>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</si>
  <si>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</si>
  <si>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</si>
  <si>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</si>
  <si>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</si>
  <si>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</si>
  <si>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</si>
  <si>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</si>
  <si>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</si>
  <si>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</si>
  <si>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</si>
  <si>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</si>
  <si>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</si>
  <si>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</si>
  <si>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</si>
  <si>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</si>
  <si>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</si>
  <si>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</si>
  <si>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</si>
  <si>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</si>
  <si>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</si>
  <si>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</si>
  <si>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</si>
  <si>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</si>
  <si>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</si>
  <si>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</si>
  <si>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</si>
  <si>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</si>
  <si>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</si>
  <si>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</si>
  <si>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</si>
  <si>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</si>
  <si>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</si>
  <si>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</si>
  <si>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</si>
  <si>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</si>
  <si>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</si>
  <si>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</si>
  <si>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</si>
  <si>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</si>
  <si>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</si>
  <si>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</si>
  <si>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</si>
  <si>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</si>
  <si>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</si>
  <si>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</si>
  <si>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</si>
  <si>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</si>
  <si>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</si>
  <si>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</si>
  <si>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</si>
  <si>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</si>
  <si>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</si>
  <si>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</si>
  <si>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</si>
  <si>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</si>
  <si>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</si>
  <si>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</si>
  <si>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</si>
  <si>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</si>
  <si>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</si>
  <si>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</si>
  <si>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</si>
  <si>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</si>
  <si>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</si>
  <si>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</si>
  <si>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</si>
  <si>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</si>
  <si>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</si>
  <si>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</si>
  <si>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</si>
  <si>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</si>
  <si>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</si>
  <si>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</si>
  <si>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</si>
  <si>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</si>
  <si>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</si>
  <si>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</si>
  <si>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</si>
  <si>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</si>
  <si>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</si>
  <si>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</si>
  <si>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</si>
  <si>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</si>
  <si>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</si>
  <si>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</si>
  <si>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</si>
  <si>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</si>
  <si>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</si>
  <si>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</si>
  <si>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</si>
  <si>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</si>
  <si>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</si>
  <si>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</si>
  <si>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</si>
  <si>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</si>
  <si>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</si>
  <si>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</si>
  <si>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</si>
  <si>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</si>
  <si>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</si>
  <si>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</si>
  <si>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</si>
  <si>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</si>
  <si>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</si>
  <si>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</si>
  <si>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</si>
  <si>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</si>
  <si>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</si>
  <si>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</si>
  <si>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</si>
  <si>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</si>
  <si>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</si>
  <si>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</si>
  <si>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</si>
  <si>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</si>
  <si>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</si>
  <si>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</si>
  <si>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</si>
  <si>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</si>
  <si>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</si>
  <si>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</si>
  <si>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</si>
  <si>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</si>
  <si>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</si>
  <si>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</si>
  <si>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</si>
  <si>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</si>
  <si>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</si>
  <si>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</si>
  <si>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</si>
  <si>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</si>
  <si>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</si>
  <si>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</si>
  <si>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</si>
  <si>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</si>
  <si>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</si>
  <si>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</si>
  <si>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</si>
  <si>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</si>
  <si>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</si>
  <si>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</si>
  <si>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</si>
  <si>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</si>
  <si>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</si>
  <si>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</si>
  <si>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</si>
  <si>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</si>
  <si>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</si>
  <si>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</si>
  <si>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</si>
  <si>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</si>
  <si>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</si>
  <si>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</si>
  <si>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</si>
  <si>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</si>
  <si>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</si>
  <si>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</si>
  <si>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</si>
  <si>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</si>
  <si>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</si>
  <si>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</si>
  <si>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</si>
  <si>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</si>
  <si>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</si>
  <si>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</si>
  <si>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</si>
  <si>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</si>
  <si>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</si>
  <si>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</si>
  <si>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</si>
  <si>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</si>
  <si>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</si>
  <si>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</si>
  <si>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</si>
  <si>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</si>
  <si>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</si>
  <si>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</si>
  <si>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</si>
  <si>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</si>
  <si>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</si>
  <si>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</si>
  <si>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</si>
  <si>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</si>
  <si>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</si>
  <si>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</si>
  <si>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</si>
  <si>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</si>
  <si>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</si>
  <si>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</si>
  <si>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</si>
  <si>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</si>
  <si>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</si>
  <si>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</si>
  <si>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</si>
  <si>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</si>
  <si>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</si>
  <si>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</si>
  <si>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</si>
  <si>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</si>
  <si>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</si>
  <si>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</si>
  <si>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</si>
  <si>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</si>
  <si>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</si>
  <si>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</si>
  <si>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</si>
  <si>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</si>
  <si>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</si>
  <si>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</si>
  <si>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</si>
  <si>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</si>
  <si>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</si>
  <si>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</si>
  <si>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</si>
  <si>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</si>
  <si>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</si>
  <si>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</si>
  <si>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</si>
  <si>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</si>
  <si>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</si>
  <si>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</si>
  <si>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</si>
  <si>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</si>
  <si>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</si>
  <si>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</si>
  <si>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</si>
  <si>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</si>
  <si>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</si>
  <si>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</si>
  <si>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</si>
  <si>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</si>
  <si>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</si>
  <si>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</si>
  <si>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</si>
  <si>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</si>
  <si>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</si>
  <si>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</si>
  <si>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</si>
  <si>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</si>
  <si>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</si>
  <si>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</si>
  <si>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</si>
  <si>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</si>
  <si>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</si>
  <si>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</si>
  <si>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</si>
  <si>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</si>
  <si>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</si>
  <si>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</si>
  <si>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</si>
  <si>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</si>
  <si>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</si>
  <si>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</si>
  <si>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</si>
  <si>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</si>
  <si>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</si>
  <si>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</si>
  <si>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</si>
  <si>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</si>
  <si>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</si>
  <si>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</si>
  <si>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</si>
  <si>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</si>
  <si>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</si>
  <si>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</si>
  <si>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</si>
  <si>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</si>
  <si>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</si>
  <si>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</si>
  <si>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</si>
  <si>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</si>
  <si>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</si>
  <si>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</si>
  <si>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</si>
  <si>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</si>
  <si>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</si>
  <si>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</si>
  <si>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</si>
  <si>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</si>
  <si>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</si>
  <si>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</si>
  <si>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</si>
  <si>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</si>
  <si>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</si>
  <si>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</si>
  <si>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</si>
  <si>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</si>
  <si>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</si>
  <si>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</si>
  <si>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</si>
  <si>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</si>
  <si>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</si>
  <si>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</si>
  <si>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</si>
  <si>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</si>
  <si>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</si>
  <si>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</si>
  <si>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</si>
  <si>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</si>
  <si>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</si>
  <si>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</si>
  <si>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</si>
  <si>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</si>
  <si>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</si>
  <si>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</si>
  <si>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</si>
  <si>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</si>
  <si>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</si>
  <si>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</si>
  <si>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</si>
  <si>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</si>
  <si>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</si>
  <si>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</si>
  <si>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</si>
  <si>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</si>
  <si>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</si>
  <si>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</si>
  <si>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</si>
  <si>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</si>
  <si>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</si>
  <si>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</si>
  <si>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</si>
  <si>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</si>
  <si>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</si>
  <si>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</si>
  <si>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</si>
  <si>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</si>
  <si>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</si>
  <si>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</si>
  <si>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</si>
  <si>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</si>
  <si>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</si>
  <si>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</si>
  <si>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</si>
  <si>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</si>
  <si>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</si>
  <si>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</si>
  <si>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</si>
  <si>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</si>
  <si>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</si>
  <si>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</si>
  <si>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</si>
  <si>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</si>
  <si>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</si>
  <si>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</si>
  <si>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</si>
  <si>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</si>
  <si>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</si>
  <si>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</si>
  <si>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</si>
  <si>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</si>
  <si>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</si>
  <si>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</si>
  <si>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</si>
  <si>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</si>
  <si>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</si>
  <si>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</si>
  <si>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</si>
  <si>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</si>
  <si>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</si>
  <si>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</si>
  <si>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</si>
  <si>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</si>
  <si>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</si>
  <si>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</si>
  <si>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</si>
  <si>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</si>
  <si>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</si>
  <si>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</si>
  <si>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</si>
  <si>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</si>
  <si>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</si>
  <si>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</si>
  <si>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</si>
  <si>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</si>
  <si>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</si>
  <si>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</si>
  <si>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</si>
  <si>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</si>
  <si>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</si>
  <si>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</si>
  <si>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</si>
  <si>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</si>
  <si>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</si>
  <si>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</si>
  <si>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</si>
  <si>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</si>
  <si>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</si>
  <si>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</si>
  <si>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</si>
  <si>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</si>
  <si>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</si>
  <si>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</si>
  <si>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</si>
  <si>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</si>
  <si>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</si>
  <si>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</si>
  <si>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</si>
  <si>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</si>
  <si>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</si>
  <si>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</si>
  <si>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</si>
  <si>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</si>
  <si>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</si>
  <si>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</si>
  <si>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</si>
  <si>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</si>
  <si>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</si>
  <si>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</si>
  <si>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</si>
  <si>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</si>
  <si>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</si>
  <si>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</si>
  <si>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</si>
  <si>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</si>
  <si>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</si>
  <si>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</si>
  <si>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</si>
  <si>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</si>
  <si>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</si>
  <si>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</si>
  <si>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</si>
  <si>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</si>
  <si>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</si>
  <si>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</si>
  <si>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</si>
  <si>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</si>
  <si>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</si>
  <si>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</si>
  <si>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</si>
  <si>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</si>
  <si>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</si>
  <si>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</si>
  <si>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</si>
  <si>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</si>
  <si>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</si>
  <si>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</si>
  <si>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</si>
  <si>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</si>
  <si>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</si>
  <si>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</si>
  <si>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</si>
  <si>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</si>
  <si>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</si>
  <si>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</si>
  <si>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</si>
  <si>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</si>
  <si>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</si>
  <si>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</si>
  <si>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</si>
  <si>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</si>
  <si>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</si>
  <si>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</si>
  <si>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</si>
  <si>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</si>
  <si>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</si>
  <si>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</si>
  <si>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</si>
  <si>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</si>
  <si>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</si>
  <si>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</si>
  <si>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</si>
  <si>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</si>
  <si>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</si>
  <si>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</si>
  <si>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</si>
  <si>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</si>
  <si>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</si>
  <si>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</si>
  <si>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</si>
  <si>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</si>
  <si>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</si>
  <si>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</si>
  <si>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</si>
  <si>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</si>
  <si>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</si>
  <si>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</si>
  <si>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</si>
  <si>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</si>
  <si>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</si>
  <si>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</si>
  <si>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</si>
  <si>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</si>
  <si>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</si>
  <si>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</si>
  <si>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</si>
  <si>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</si>
  <si>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</si>
  <si>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</si>
  <si>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</si>
  <si>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</si>
  <si>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</si>
  <si>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</si>
  <si>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</si>
  <si>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</si>
  <si>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</si>
  <si>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</si>
  <si>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</si>
  <si>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</si>
  <si>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</si>
  <si>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</si>
  <si>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</si>
  <si>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</si>
  <si>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</si>
  <si>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</si>
  <si>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</si>
  <si>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</si>
  <si>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</si>
  <si>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</si>
  <si>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</si>
  <si>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</si>
  <si>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</si>
  <si>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</si>
  <si>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</si>
  <si>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</si>
  <si>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</si>
  <si>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</si>
  <si>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</si>
  <si>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</si>
  <si>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</si>
  <si>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</si>
  <si>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</si>
  <si>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</si>
  <si>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</si>
  <si>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</si>
  <si>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</si>
  <si>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</si>
  <si>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</si>
  <si>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</si>
  <si>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</si>
  <si>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</si>
  <si>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</si>
  <si>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</si>
  <si>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</si>
  <si>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</si>
  <si>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</si>
  <si>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</si>
  <si>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</si>
  <si>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</si>
  <si>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</si>
  <si>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</si>
  <si>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</si>
  <si>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</si>
  <si>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</si>
  <si>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</si>
  <si>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</si>
  <si>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</si>
  <si>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</si>
  <si>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</si>
  <si>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</si>
  <si>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</si>
  <si>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</si>
  <si>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</si>
  <si>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</si>
  <si>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</si>
  <si>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</si>
  <si>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</si>
  <si>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</si>
  <si>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</si>
  <si>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</si>
  <si>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</si>
  <si>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</si>
  <si>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</si>
  <si>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</si>
  <si>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</si>
  <si>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</si>
  <si>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</si>
  <si>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</si>
  <si>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</si>
  <si>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</si>
  <si>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</si>
  <si>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</si>
  <si>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</si>
  <si>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</si>
  <si>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</si>
  <si>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</si>
  <si>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</si>
  <si>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</si>
  <si>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</si>
  <si>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</si>
  <si>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</si>
  <si>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</si>
  <si>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</si>
  <si>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</si>
  <si>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</si>
  <si>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</si>
  <si>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</si>
  <si>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</si>
  <si>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</si>
  <si>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</si>
  <si>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</si>
  <si>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</si>
  <si>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</si>
  <si>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</si>
  <si>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</si>
  <si>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</si>
  <si>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</si>
  <si>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</si>
  <si>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</si>
  <si>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</si>
  <si>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</si>
  <si>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</si>
  <si>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</si>
  <si>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</si>
  <si>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</si>
  <si>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</si>
  <si>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</si>
  <si>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</si>
  <si>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</si>
  <si>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</si>
  <si>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</si>
  <si>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</si>
  <si>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</si>
  <si>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</si>
  <si>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</si>
  <si>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</si>
  <si>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</si>
  <si>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</si>
  <si>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</si>
  <si>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</si>
  <si>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</si>
  <si>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</si>
  <si>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</si>
  <si>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</si>
  <si>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</si>
  <si>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</si>
  <si>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</si>
  <si>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</si>
  <si>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</si>
  <si>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</si>
  <si>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</si>
  <si>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</si>
  <si>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</si>
  <si>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</si>
  <si>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</si>
  <si>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</si>
  <si>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</si>
  <si>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</si>
  <si>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</si>
  <si>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</si>
  <si>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</si>
  <si>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</si>
  <si>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</si>
  <si>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</si>
  <si>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</si>
  <si>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</si>
  <si>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</si>
  <si>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</si>
  <si>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</si>
  <si>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</si>
  <si>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</si>
  <si>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</si>
  <si>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</si>
  <si>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</si>
  <si>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</si>
  <si>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</si>
  <si>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</si>
  <si>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</si>
  <si>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</si>
  <si>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</si>
  <si>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</si>
  <si>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</si>
  <si>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</si>
  <si>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</si>
  <si>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</si>
  <si>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</si>
  <si>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</si>
  <si>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</si>
  <si>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</si>
  <si>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</si>
  <si>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</si>
  <si>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</si>
  <si>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</si>
  <si>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</si>
  <si>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</si>
  <si>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</si>
  <si>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</si>
  <si>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</si>
  <si>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</si>
  <si>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</si>
  <si>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</si>
  <si>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</si>
  <si>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</si>
  <si>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</si>
  <si>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</si>
  <si>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</si>
  <si>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</si>
  <si>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</si>
  <si>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</si>
  <si>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</si>
  <si>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</si>
  <si>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</si>
  <si>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</si>
  <si>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</si>
  <si>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</si>
  <si>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</si>
  <si>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</si>
  <si>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</si>
  <si>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</si>
  <si>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</si>
  <si>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</si>
  <si>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</si>
  <si>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</si>
  <si>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</si>
  <si>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</si>
  <si>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</si>
  <si>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</si>
  <si>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</si>
  <si>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</si>
  <si>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</si>
  <si>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</si>
  <si>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</si>
  <si>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</si>
  <si>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</si>
  <si>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</si>
  <si>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</si>
  <si>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</si>
  <si>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</si>
  <si>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</si>
  <si>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</si>
  <si>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</si>
  <si>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</si>
  <si>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</si>
  <si>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</si>
  <si>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</si>
  <si>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</si>
  <si>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</si>
  <si>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</si>
  <si>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</si>
  <si>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</si>
  <si>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</si>
  <si>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</si>
  <si>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</si>
  <si>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</si>
  <si>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</si>
  <si>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</si>
  <si>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</si>
  <si>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</si>
  <si>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</si>
  <si>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</si>
  <si>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</si>
  <si>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</si>
  <si>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</si>
  <si>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</si>
  <si>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</si>
  <si>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</si>
  <si>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</si>
  <si>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</si>
  <si>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</si>
  <si>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</si>
  <si>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</si>
  <si>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</si>
  <si>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</si>
  <si>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</si>
  <si>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</si>
  <si>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</si>
  <si>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</si>
  <si>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</si>
  <si>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</si>
  <si>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</si>
  <si>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</si>
  <si>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</si>
  <si>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</si>
  <si>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</si>
  <si>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</si>
  <si>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</si>
  <si>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</si>
  <si>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</si>
  <si>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</si>
  <si>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</si>
  <si>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</si>
  <si>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</si>
  <si>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</si>
  <si>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</si>
  <si>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</si>
  <si>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</si>
  <si>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</si>
  <si>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</si>
  <si>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</si>
  <si>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</si>
  <si>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</si>
  <si>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</si>
  <si>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</si>
  <si>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</si>
  <si>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</si>
  <si>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</si>
  <si>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</si>
  <si>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</si>
  <si>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</si>
  <si>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</si>
  <si>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</si>
  <si>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</si>
  <si>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</si>
  <si>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</si>
  <si>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</si>
  <si>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</si>
  <si>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</si>
  <si>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</si>
  <si>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</si>
  <si>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</si>
  <si>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</si>
  <si>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</si>
  <si>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</si>
  <si>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</si>
  <si>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</si>
  <si>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</si>
  <si>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</si>
  <si>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</si>
  <si>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</si>
  <si>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</si>
  <si>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</si>
  <si>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</si>
  <si>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</si>
  <si>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</si>
  <si>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</si>
  <si>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</si>
  <si>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</si>
  <si>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</si>
  <si>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</si>
  <si>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</si>
  <si>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</si>
  <si>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</si>
  <si>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</si>
  <si>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</si>
  <si>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</si>
  <si>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</si>
  <si>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</si>
  <si>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</si>
  <si>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</si>
  <si>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</si>
  <si>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</si>
  <si>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</si>
  <si>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</si>
  <si>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</si>
  <si>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</si>
  <si>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</si>
  <si>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</si>
  <si>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</si>
  <si>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</si>
  <si>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</si>
  <si>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</si>
  <si>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</si>
  <si>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</si>
  <si>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</si>
  <si>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</si>
  <si>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</si>
  <si>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</si>
  <si>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</si>
  <si>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</si>
  <si>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</si>
  <si>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</si>
  <si>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</si>
  <si>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</si>
  <si>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</si>
  <si>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</si>
  <si>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</si>
  <si>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</si>
  <si>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</si>
  <si>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</si>
  <si>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</si>
  <si>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</si>
  <si>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</si>
  <si>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</si>
  <si>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</si>
  <si>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</si>
  <si>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</si>
  <si>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</si>
  <si>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</si>
  <si>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</si>
  <si>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</si>
  <si>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</si>
  <si>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</si>
  <si>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</si>
  <si>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</si>
  <si>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</si>
  <si>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</si>
  <si>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</si>
  <si>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</si>
  <si>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</si>
  <si>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</si>
  <si>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</si>
  <si>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</si>
  <si>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</si>
  <si>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</si>
  <si>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</si>
  <si>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</si>
  <si>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</si>
  <si>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</si>
  <si>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</si>
  <si>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</si>
  <si>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</si>
  <si>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</si>
  <si>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</si>
  <si>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</si>
  <si>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</si>
  <si>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</si>
  <si>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</si>
  <si>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</si>
  <si>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</si>
  <si>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</si>
  <si>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</si>
  <si>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</si>
  <si>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</si>
  <si>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</si>
  <si>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</si>
  <si>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</si>
  <si>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</si>
  <si>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</si>
  <si>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</si>
  <si>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</si>
  <si>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</si>
  <si>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</si>
  <si>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</si>
  <si>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</si>
  <si>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</si>
  <si>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</si>
  <si>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</si>
  <si>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</si>
  <si>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</si>
  <si>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</si>
  <si>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</si>
  <si>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</si>
  <si>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</si>
  <si>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</si>
  <si>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</si>
  <si>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</si>
  <si>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</si>
  <si>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</si>
  <si>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</si>
  <si>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</si>
  <si>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</si>
  <si>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</si>
  <si>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</si>
  <si>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</si>
  <si>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</si>
  <si>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</si>
  <si>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</si>
  <si>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</si>
  <si>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</si>
  <si>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</si>
  <si>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</si>
  <si>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</si>
  <si>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</si>
  <si>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</si>
  <si>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</si>
  <si>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</si>
  <si>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</si>
  <si>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</si>
  <si>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</si>
  <si>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</si>
  <si>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</si>
  <si>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</si>
  <si>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</si>
  <si>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</si>
  <si>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</si>
  <si>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</si>
  <si>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</si>
  <si>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</si>
  <si>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</si>
  <si>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</si>
  <si>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</si>
  <si>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</si>
  <si>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</si>
  <si>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</si>
  <si>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</si>
  <si>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</si>
  <si>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</si>
  <si>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</si>
  <si>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</si>
  <si>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</si>
  <si>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</si>
  <si>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</si>
  <si>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</si>
  <si>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</si>
  <si>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</si>
  <si>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</si>
  <si>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</si>
  <si>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</si>
  <si>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</si>
  <si>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</si>
  <si>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</si>
  <si>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</si>
  <si>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</si>
  <si>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</si>
  <si>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</si>
  <si>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</si>
  <si>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</si>
  <si>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</si>
  <si>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</si>
  <si>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</si>
  <si>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</si>
  <si>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</si>
  <si>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</si>
  <si>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</si>
  <si>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</si>
  <si>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</si>
  <si>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</si>
  <si>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</si>
  <si>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</si>
  <si>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</si>
  <si>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</si>
  <si>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</si>
  <si>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</si>
  <si>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</si>
  <si>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</si>
  <si>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</si>
  <si>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</si>
  <si>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</si>
  <si>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</si>
  <si>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</si>
  <si>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</si>
  <si>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</si>
  <si>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</si>
  <si>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</si>
  <si>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</si>
  <si>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</si>
  <si>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</si>
  <si>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</si>
  <si>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</si>
  <si>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</si>
  <si>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</si>
  <si>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</si>
  <si>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</si>
  <si>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</si>
  <si>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</si>
  <si>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</si>
  <si>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</si>
  <si>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</si>
  <si>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</si>
  <si>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</si>
  <si>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</si>
  <si>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</si>
  <si>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</si>
  <si>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</si>
  <si>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</si>
  <si>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</si>
  <si>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</si>
  <si>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</si>
  <si>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</si>
  <si>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</si>
  <si>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</si>
  <si>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</si>
  <si>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</si>
  <si>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</si>
  <si>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</si>
  <si>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</si>
  <si>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</si>
  <si>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</si>
  <si>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</si>
  <si>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</si>
  <si>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</si>
  <si>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</si>
  <si>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</si>
  <si>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</si>
  <si>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</si>
  <si>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</si>
  <si>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</si>
  <si>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</si>
  <si>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</si>
  <si>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</si>
  <si>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</si>
  <si>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</si>
  <si>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</si>
  <si>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</si>
  <si>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</si>
  <si>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</si>
  <si>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</si>
  <si>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</si>
  <si>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</si>
  <si>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</si>
  <si>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</si>
  <si>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</si>
  <si>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</si>
  <si>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</si>
  <si>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</si>
  <si>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</si>
  <si>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</si>
  <si>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</si>
  <si>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</si>
  <si>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</si>
  <si>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</si>
  <si>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</si>
  <si>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</si>
  <si>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</si>
  <si>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</si>
  <si>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</si>
  <si>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</si>
  <si>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</si>
  <si>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</si>
  <si>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</si>
  <si>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</si>
  <si>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</si>
  <si>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</si>
  <si>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</si>
  <si>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</si>
  <si>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</si>
  <si>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</si>
  <si>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</si>
  <si>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</si>
  <si>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</si>
  <si>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</si>
  <si>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</si>
  <si>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</si>
  <si>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</si>
  <si>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</si>
  <si>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</si>
  <si>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</si>
  <si>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</si>
  <si>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</si>
  <si>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</si>
  <si>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</si>
  <si>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</si>
  <si>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</si>
  <si>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</si>
  <si>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</si>
  <si>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</si>
  <si>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</si>
  <si>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</si>
  <si>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</si>
  <si>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</si>
  <si>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</si>
  <si>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</si>
  <si>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</si>
  <si>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</si>
  <si>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</si>
  <si>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</si>
  <si>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</si>
  <si>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</si>
  <si>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</si>
  <si>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</si>
  <si>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</si>
  <si>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</si>
  <si>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</si>
  <si>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</si>
  <si>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</si>
  <si>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</si>
  <si>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</si>
  <si>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</si>
  <si>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</si>
  <si>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</si>
  <si>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</si>
  <si>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</si>
  <si>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</si>
  <si>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</si>
  <si>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</si>
  <si>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</si>
  <si>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</si>
  <si>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</si>
  <si>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</si>
  <si>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</si>
  <si>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</si>
  <si>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</si>
  <si>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</si>
  <si>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</si>
  <si>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</si>
  <si>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</si>
  <si>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</si>
  <si>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</si>
  <si>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</si>
  <si>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</si>
  <si>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</si>
  <si>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</si>
  <si>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</si>
  <si>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</si>
  <si>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</si>
  <si>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</si>
  <si>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</si>
  <si>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</si>
  <si>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</si>
  <si>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</si>
  <si>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</si>
  <si>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</si>
  <si>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</si>
  <si>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</si>
  <si>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</si>
  <si>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</si>
  <si>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</si>
  <si>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</si>
  <si>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</si>
  <si>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</si>
  <si>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</si>
  <si>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</si>
  <si>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</si>
  <si>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</si>
  <si>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</si>
  <si>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</si>
  <si>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</si>
  <si>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</si>
  <si>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</si>
  <si>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</si>
  <si>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</si>
  <si>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</si>
  <si>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</si>
  <si>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</si>
  <si>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</si>
  <si>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</si>
  <si>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</si>
  <si>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</si>
  <si>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</si>
  <si>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</si>
  <si>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</si>
  <si>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</si>
  <si>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</si>
  <si>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</si>
  <si>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</si>
  <si>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</si>
  <si>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</si>
  <si>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</si>
  <si>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</si>
  <si>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</si>
  <si>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</si>
  <si>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</si>
  <si>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</si>
  <si>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</si>
  <si>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</si>
  <si>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</si>
  <si>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</si>
  <si>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</si>
  <si>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</si>
  <si>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</si>
  <si>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</si>
  <si>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</si>
  <si>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</si>
  <si>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</si>
  <si>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</si>
  <si>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</si>
  <si>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</si>
  <si>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</si>
  <si>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</si>
  <si>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</si>
  <si>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</si>
  <si>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</si>
  <si>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</si>
  <si>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</si>
  <si>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</si>
  <si>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</si>
  <si>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</si>
  <si>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</si>
  <si>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</si>
  <si>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</si>
  <si>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</si>
  <si>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</si>
  <si>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</si>
  <si>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</si>
  <si>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</si>
  <si>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</si>
  <si>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</si>
  <si>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</si>
  <si>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</si>
  <si>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</si>
  <si>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</si>
  <si>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</si>
  <si>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</si>
  <si>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</si>
  <si>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</si>
  <si>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</si>
  <si>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</si>
  <si>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</si>
  <si>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</si>
  <si>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</si>
  <si>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</si>
  <si>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</si>
  <si>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</si>
  <si>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</si>
  <si>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</si>
  <si>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</si>
  <si>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</si>
  <si>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</si>
  <si>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</si>
  <si>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</si>
  <si>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</si>
  <si>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</si>
  <si>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</si>
  <si>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</si>
  <si>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</si>
  <si>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</si>
  <si>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</si>
  <si>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</si>
  <si>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</si>
  <si>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</si>
  <si>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</si>
  <si>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</si>
  <si>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</si>
  <si>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</si>
  <si>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</si>
  <si>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</si>
  <si>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</si>
  <si>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</si>
  <si>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</si>
  <si>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</si>
  <si>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</si>
  <si>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</si>
  <si>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</si>
  <si>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</si>
  <si>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</si>
  <si>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</si>
  <si>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</si>
  <si>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</si>
  <si>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</si>
  <si>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</si>
  <si>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</si>
  <si>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</si>
  <si>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</si>
  <si>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</si>
  <si>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</si>
  <si>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</si>
  <si>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</si>
  <si>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</si>
  <si>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</si>
  <si>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</si>
  <si>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</si>
  <si>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</si>
  <si>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</si>
  <si>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</si>
  <si>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</si>
  <si>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</si>
  <si>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</si>
  <si>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</si>
  <si>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</si>
  <si>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</si>
  <si>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</si>
  <si>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</si>
  <si>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</si>
  <si>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</si>
  <si>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</si>
  <si>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</si>
  <si>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</si>
  <si>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</si>
  <si>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</si>
  <si>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</si>
  <si>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</si>
  <si>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</si>
  <si>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</si>
  <si>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</si>
  <si>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</si>
  <si>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</si>
  <si>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</si>
  <si>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</si>
  <si>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</si>
  <si>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</si>
  <si>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</si>
  <si>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</si>
  <si>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</si>
  <si>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</si>
  <si>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</si>
  <si>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</si>
  <si>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</si>
  <si>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</si>
  <si>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</si>
  <si>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</si>
  <si>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</si>
  <si>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</si>
  <si>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</si>
  <si>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</si>
  <si>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</si>
  <si>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</si>
  <si>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</si>
  <si>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</si>
  <si>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</si>
  <si>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</si>
  <si>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</si>
  <si>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</si>
  <si>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</si>
  <si>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</si>
  <si>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</si>
  <si>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</si>
  <si>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</si>
  <si>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</si>
  <si>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</si>
  <si>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</si>
  <si>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</si>
  <si>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</si>
  <si>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</si>
  <si>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</si>
  <si>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</si>
  <si>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</si>
  <si>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</si>
  <si>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</si>
  <si>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</si>
  <si>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</si>
  <si>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</si>
  <si>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</si>
  <si>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</si>
  <si>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</si>
  <si>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</si>
  <si>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</si>
  <si>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</si>
  <si>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</si>
  <si>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</si>
  <si>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</si>
  <si>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</si>
  <si>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</si>
  <si>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</si>
  <si>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</si>
  <si>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</si>
  <si>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</si>
  <si>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</si>
  <si>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</si>
  <si>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</si>
  <si>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</si>
  <si>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</si>
  <si>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</si>
  <si>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</si>
  <si>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</si>
  <si>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</si>
  <si>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</si>
  <si>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</si>
  <si>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</si>
  <si>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</si>
  <si>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</si>
  <si>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</si>
  <si>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</si>
  <si>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</si>
  <si>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</si>
  <si>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</si>
  <si>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</si>
  <si>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</si>
  <si>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</si>
  <si>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</si>
  <si>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</si>
  <si>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</si>
  <si>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</si>
  <si>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</si>
  <si>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</si>
  <si>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</si>
  <si>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</si>
  <si>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</si>
  <si>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</si>
  <si>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</si>
  <si>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</si>
  <si>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</si>
  <si>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</si>
  <si>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</si>
  <si>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</si>
  <si>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</si>
  <si>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</si>
  <si>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</si>
  <si>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</si>
  <si>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</si>
  <si>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</si>
  <si>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</si>
  <si>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</si>
  <si>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</si>
  <si>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</si>
  <si>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</si>
  <si>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</si>
  <si>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</si>
  <si>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</si>
  <si>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</si>
  <si>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</si>
  <si>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</si>
  <si>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</si>
  <si>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</si>
  <si>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</si>
  <si>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</si>
  <si>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</si>
  <si>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</si>
  <si>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</si>
  <si>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</si>
  <si>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</si>
  <si>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</si>
  <si>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</si>
  <si>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</si>
  <si>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</si>
  <si>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</si>
  <si>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</si>
  <si>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</si>
  <si>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</si>
  <si>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</si>
  <si>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</si>
  <si>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</si>
  <si>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</si>
  <si>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</si>
  <si>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</si>
  <si>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</si>
  <si>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</si>
  <si>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</si>
  <si>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</si>
  <si>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</si>
  <si>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</si>
  <si>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</si>
  <si>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</si>
  <si>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</si>
  <si>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</si>
  <si>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</si>
  <si>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</si>
  <si>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</si>
  <si>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</si>
  <si>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</si>
  <si>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</si>
  <si>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</si>
  <si>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</si>
  <si>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</si>
  <si>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</si>
  <si>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</si>
  <si>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</si>
  <si>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</si>
  <si>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</si>
  <si>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</si>
  <si>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</si>
  <si>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</si>
  <si>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</si>
  <si>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</si>
  <si>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</si>
  <si>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</si>
  <si>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</si>
  <si>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</si>
  <si>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</si>
  <si>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</si>
  <si>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</si>
  <si>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</si>
  <si>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</si>
  <si>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</si>
  <si>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</si>
  <si>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</si>
  <si>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</si>
  <si>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</si>
  <si>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</si>
  <si>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</si>
  <si>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</si>
  <si>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</si>
  <si>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</si>
  <si>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</si>
  <si>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</si>
  <si>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</si>
  <si>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</si>
  <si>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</si>
  <si>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</si>
  <si>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</si>
  <si>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</si>
  <si>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</si>
  <si>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</si>
  <si>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</si>
  <si>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</si>
  <si>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</si>
  <si>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</si>
  <si>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</si>
  <si>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</si>
  <si>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</si>
  <si>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</si>
  <si>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</si>
  <si>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</si>
  <si>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</si>
  <si>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</si>
  <si>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</si>
  <si>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</si>
  <si>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</si>
  <si>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</si>
  <si>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</si>
  <si>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</si>
  <si>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</si>
  <si>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</si>
  <si>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</si>
  <si>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</si>
  <si>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</si>
  <si>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</si>
  <si>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</si>
  <si>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</si>
  <si>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</si>
  <si>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</si>
  <si>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</si>
  <si>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</si>
  <si>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</si>
  <si>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</si>
  <si>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</si>
  <si>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</si>
  <si>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</si>
  <si>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</si>
  <si>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</si>
  <si>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</si>
  <si>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</si>
  <si>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</si>
  <si>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</si>
  <si>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</si>
  <si>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</si>
  <si>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</si>
  <si>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</si>
  <si>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</si>
  <si>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</si>
  <si>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</si>
  <si>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</si>
  <si>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</si>
  <si>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</si>
  <si>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</si>
  <si>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</si>
  <si>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</si>
  <si>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</si>
  <si>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</si>
  <si>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</si>
  <si>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</si>
  <si>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</si>
  <si>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</si>
  <si>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</si>
  <si>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</si>
  <si>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</si>
  <si>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</si>
  <si>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</si>
  <si>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</si>
  <si>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</si>
  <si>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</si>
  <si>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</si>
  <si>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</si>
  <si>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</si>
  <si>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</si>
  <si>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</si>
  <si>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</si>
  <si>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</si>
  <si>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</si>
  <si>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</si>
  <si>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</si>
  <si>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</si>
  <si>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</si>
  <si>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</si>
  <si>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</si>
  <si>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</si>
  <si>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</si>
  <si>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</si>
  <si>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</si>
  <si>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</si>
  <si>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</si>
  <si>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</si>
  <si>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</si>
  <si>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</si>
  <si>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</si>
  <si>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</si>
  <si>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</si>
  <si>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</si>
  <si>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</si>
  <si>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</si>
  <si>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</si>
  <si>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</si>
  <si>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</si>
  <si>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</si>
  <si>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</si>
  <si>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</si>
  <si>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</si>
  <si>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</si>
  <si>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</si>
  <si>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</si>
  <si>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</si>
  <si>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</si>
  <si>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</si>
  <si>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</si>
  <si>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</si>
  <si>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</si>
  <si>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</si>
  <si>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</si>
  <si>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</si>
  <si>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</si>
  <si>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</si>
  <si>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</si>
  <si>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</si>
  <si>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</si>
  <si>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</si>
  <si>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</si>
  <si>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</si>
  <si>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</si>
  <si>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</si>
  <si>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</si>
  <si>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</si>
  <si>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</si>
  <si>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</si>
  <si>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</si>
  <si>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</si>
  <si>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</si>
  <si>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</si>
  <si>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</si>
  <si>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</si>
  <si>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</si>
  <si>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</si>
  <si>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</si>
  <si>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</si>
  <si>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</si>
  <si>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</si>
  <si>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</si>
  <si>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</si>
  <si>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</si>
  <si>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</si>
  <si>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</si>
  <si>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</si>
  <si>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</si>
  <si>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</si>
  <si>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</si>
  <si>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</si>
  <si>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</si>
  <si>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</si>
  <si>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</si>
  <si>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</si>
  <si>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</si>
  <si>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</si>
  <si>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</si>
  <si>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</si>
  <si>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</si>
  <si>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</si>
  <si>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</si>
  <si>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</si>
  <si>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</si>
  <si>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</si>
  <si>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</si>
  <si>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</si>
  <si>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</si>
  <si>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</si>
  <si>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</si>
  <si>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</si>
  <si>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</si>
  <si>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</si>
  <si>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</si>
  <si>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</si>
  <si>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</si>
  <si>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</si>
  <si>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</si>
  <si>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</si>
  <si>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</si>
  <si>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</si>
  <si>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</si>
  <si>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</si>
  <si>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</si>
  <si>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</si>
  <si>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</si>
  <si>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</si>
  <si>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</si>
  <si>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</si>
  <si>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</si>
  <si>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</si>
  <si>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</si>
  <si>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</si>
  <si>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</si>
  <si>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</si>
  <si>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</si>
  <si>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</si>
  <si>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</si>
  <si>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</si>
  <si>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</si>
  <si>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</si>
  <si>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</si>
  <si>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</si>
  <si>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</si>
  <si>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</si>
  <si>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</si>
  <si>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</si>
  <si>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</si>
  <si>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</si>
  <si>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</si>
  <si>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</si>
  <si>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</si>
  <si>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</si>
  <si>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</si>
  <si>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</si>
  <si>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</si>
  <si>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</si>
  <si>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</si>
  <si>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</si>
  <si>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</si>
  <si>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</si>
  <si>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</si>
  <si>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</si>
  <si>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</si>
  <si>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</si>
  <si>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</si>
  <si>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</si>
  <si>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</si>
  <si>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</si>
  <si>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</si>
  <si>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</si>
  <si>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</si>
  <si>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</si>
  <si>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</si>
  <si>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</si>
  <si>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</si>
  <si>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</si>
  <si>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</si>
  <si>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</si>
  <si>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</si>
  <si>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</si>
  <si>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</si>
  <si>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</si>
  <si>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</si>
  <si>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</si>
  <si>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</si>
  <si>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</si>
  <si>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</si>
  <si>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</si>
  <si>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</si>
  <si>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</si>
  <si>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</si>
  <si>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</si>
  <si>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</si>
  <si>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</si>
  <si>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</si>
  <si>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</si>
  <si>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</si>
  <si>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</si>
  <si>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</si>
  <si>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</si>
  <si>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</si>
  <si>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</si>
  <si>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</si>
  <si>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</si>
  <si>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</si>
  <si>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</si>
  <si>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</si>
  <si>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</si>
  <si>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</si>
  <si>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</si>
  <si>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</si>
  <si>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</si>
  <si>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</si>
  <si>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</si>
  <si>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</si>
  <si>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</si>
  <si>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</si>
  <si>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</si>
  <si>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</si>
  <si>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</si>
  <si>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</si>
  <si>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</si>
  <si>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</si>
  <si>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</si>
  <si>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</si>
  <si>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</si>
  <si>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</si>
  <si>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</si>
  <si>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</si>
  <si>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</si>
  <si>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</si>
  <si>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</si>
  <si>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</si>
  <si>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</si>
  <si>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</si>
  <si>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</si>
  <si>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</si>
  <si>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</si>
  <si>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</si>
  <si>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</si>
  <si>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</si>
  <si>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</si>
  <si>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</si>
  <si>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</si>
  <si>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</si>
  <si>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</si>
  <si>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</si>
  <si>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</si>
  <si>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</si>
  <si>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</si>
  <si>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</si>
  <si>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</si>
  <si>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</si>
  <si>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</si>
  <si>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</si>
  <si>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</si>
  <si>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</si>
  <si>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</si>
  <si>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</si>
  <si>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</si>
  <si>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</si>
  <si>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</si>
  <si>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</si>
  <si>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</si>
  <si>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</si>
  <si>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</si>
  <si>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</si>
  <si>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</si>
  <si>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</si>
  <si>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</si>
  <si>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</si>
  <si>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</si>
  <si>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</si>
  <si>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</si>
  <si>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</si>
  <si>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</si>
  <si>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</si>
  <si>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</si>
  <si>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</si>
  <si>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</si>
  <si>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</si>
  <si>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</si>
  <si>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</si>
  <si>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</si>
  <si>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</si>
  <si>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</si>
  <si>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</si>
  <si>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</si>
  <si>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</si>
  <si>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</si>
  <si>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</si>
  <si>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</si>
  <si>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</si>
  <si>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</si>
  <si>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</si>
  <si>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</si>
  <si>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</si>
  <si>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</si>
  <si>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</si>
  <si>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</si>
  <si>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</si>
  <si>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</si>
  <si>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</si>
  <si>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</si>
  <si>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</si>
  <si>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</si>
  <si>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</si>
  <si>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</si>
  <si>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</si>
  <si>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</si>
  <si>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</si>
  <si>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</si>
  <si>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</si>
  <si>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</si>
  <si>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</si>
  <si>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</si>
  <si>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</si>
  <si>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</si>
  <si>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</si>
  <si>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</si>
  <si>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</si>
  <si>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</si>
  <si>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</si>
  <si>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</si>
  <si>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</si>
  <si>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</si>
  <si>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</si>
  <si>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</si>
  <si>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</si>
  <si>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</si>
  <si>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</si>
  <si>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</si>
  <si>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</si>
  <si>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</si>
  <si>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</si>
  <si>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</si>
  <si>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</si>
  <si>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</si>
  <si>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</si>
  <si>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</si>
  <si>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</si>
  <si>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</si>
  <si>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</si>
  <si>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</si>
  <si>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</si>
  <si>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</si>
  <si>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</si>
  <si>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</si>
  <si>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</si>
  <si>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</si>
  <si>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</si>
  <si>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</si>
  <si>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</si>
  <si>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</si>
  <si>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</si>
  <si>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</si>
  <si>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</si>
  <si>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</si>
  <si>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</si>
  <si>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</si>
  <si>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</si>
  <si>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</si>
  <si>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</si>
  <si>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</si>
  <si>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</si>
  <si>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</si>
  <si>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</si>
  <si>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</si>
  <si>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</si>
  <si>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</si>
  <si>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</si>
  <si>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</si>
  <si>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</si>
  <si>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</si>
  <si>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</si>
  <si>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</si>
  <si>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</si>
  <si>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</si>
  <si>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</si>
  <si>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</si>
  <si>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</si>
  <si>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</si>
  <si>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</si>
  <si>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</si>
  <si>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</si>
  <si>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</si>
  <si>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</si>
  <si>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</si>
  <si>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</si>
  <si>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</si>
  <si>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</si>
  <si>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</si>
  <si>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</si>
  <si>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</si>
  <si>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</si>
  <si>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</si>
  <si>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</si>
  <si>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</si>
  <si>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</si>
  <si>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</si>
  <si>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</si>
  <si>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</si>
  <si>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</si>
  <si>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</si>
  <si>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</si>
  <si>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</si>
  <si>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</si>
  <si>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</si>
  <si>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</si>
  <si>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</si>
  <si>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</si>
  <si>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</si>
  <si>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</si>
  <si>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</si>
  <si>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</si>
  <si>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</si>
  <si>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</si>
  <si>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</si>
  <si>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</si>
  <si>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</si>
  <si>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</si>
  <si>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</si>
  <si>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</si>
  <si>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</si>
  <si>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</si>
  <si>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</si>
  <si>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</si>
  <si>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</si>
  <si>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</si>
  <si>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</si>
  <si>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</si>
  <si>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</si>
  <si>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</si>
  <si>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</si>
  <si>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</si>
  <si>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</si>
  <si>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</si>
  <si>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</si>
  <si>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</si>
  <si>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</si>
  <si>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</si>
  <si>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</si>
  <si>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</si>
  <si>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</si>
  <si>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</si>
  <si>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</si>
  <si>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</si>
  <si>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</si>
  <si>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</si>
  <si>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</si>
  <si>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</si>
  <si>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</si>
  <si>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</si>
  <si>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</si>
  <si>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</si>
  <si>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</si>
  <si>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</si>
  <si>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</si>
  <si>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</si>
  <si>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</si>
  <si>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</si>
  <si>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</si>
  <si>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</si>
  <si>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</si>
  <si>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</si>
  <si>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</si>
  <si>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</si>
  <si>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</si>
  <si>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</si>
  <si>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</si>
  <si>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</si>
  <si>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</si>
  <si>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</si>
  <si>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</si>
  <si>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</si>
  <si>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</si>
  <si>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</si>
  <si>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</si>
  <si>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</si>
  <si>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</si>
  <si>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</si>
  <si>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</si>
  <si>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</si>
  <si>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</si>
  <si>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</si>
  <si>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</si>
  <si>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</si>
  <si>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</si>
  <si>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</si>
  <si>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</si>
  <si>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</si>
  <si>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</si>
  <si>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</si>
  <si>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</si>
  <si>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</si>
  <si>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</si>
  <si>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</si>
  <si>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</si>
  <si>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</si>
  <si>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</si>
  <si>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</si>
  <si>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</si>
  <si>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</si>
  <si>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</si>
  <si>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</si>
  <si>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</si>
  <si>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</si>
  <si>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</si>
  <si>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</si>
  <si>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</si>
  <si>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</si>
  <si>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</si>
  <si>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</si>
  <si>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</si>
  <si>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</si>
  <si>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</si>
  <si>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</si>
  <si>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</si>
  <si>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</si>
  <si>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</si>
  <si>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</si>
  <si>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</si>
  <si>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</si>
  <si>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</si>
  <si>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</si>
  <si>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</si>
  <si>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</si>
  <si>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</si>
  <si>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</si>
  <si>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</si>
  <si>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</si>
  <si>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</si>
  <si>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</si>
  <si>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</si>
  <si>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</si>
  <si>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</si>
  <si>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</si>
  <si>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</si>
  <si>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</si>
  <si>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</si>
  <si>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</si>
  <si>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</si>
  <si>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</si>
  <si>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</si>
  <si>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</si>
  <si>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</si>
  <si>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</si>
  <si>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</si>
  <si>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</si>
  <si>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</si>
  <si>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</si>
  <si>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</si>
  <si>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</si>
  <si>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</si>
  <si>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</si>
  <si>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</si>
  <si>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</si>
  <si>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</si>
  <si>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</si>
  <si>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</si>
  <si>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</si>
  <si>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</si>
  <si>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</si>
  <si>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</si>
  <si>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</si>
  <si>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</si>
  <si>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</si>
  <si>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</si>
  <si>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</si>
  <si>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</si>
  <si>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</si>
  <si>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</si>
  <si>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</si>
  <si>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</si>
  <si>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</si>
  <si>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</si>
  <si>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</si>
  <si>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</si>
  <si>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</si>
  <si>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</si>
  <si>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</si>
  <si>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</si>
  <si>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</si>
  <si>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</si>
  <si>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</si>
  <si>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</si>
  <si>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</si>
  <si>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</si>
  <si>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</si>
  <si>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</si>
  <si>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</si>
  <si>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</si>
  <si>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</si>
  <si>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</si>
  <si>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</si>
  <si>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</si>
  <si>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</si>
  <si>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</si>
  <si>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</si>
  <si>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</si>
  <si>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</si>
  <si>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</si>
  <si>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</si>
  <si>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</si>
  <si>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</si>
  <si>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</si>
  <si>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</si>
  <si>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</si>
  <si>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</si>
  <si>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</si>
  <si>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</si>
  <si>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</si>
  <si>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</si>
  <si>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</si>
  <si>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</si>
  <si>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</si>
  <si>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</si>
  <si>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</si>
  <si>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</si>
  <si>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</si>
  <si>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</si>
  <si>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</si>
  <si>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</si>
  <si>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</si>
  <si>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</si>
  <si>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</si>
  <si>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</si>
  <si>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</si>
  <si>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</si>
  <si>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</si>
  <si>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</si>
  <si>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</si>
  <si>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</si>
  <si>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</si>
  <si>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</si>
  <si>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</si>
  <si>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</si>
  <si>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</si>
  <si>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</si>
  <si>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</si>
  <si>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</si>
  <si>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</si>
  <si>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</si>
  <si>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</si>
  <si>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</si>
  <si>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</si>
  <si>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</si>
  <si>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</si>
  <si>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</si>
  <si>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</si>
  <si>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</si>
  <si>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</si>
  <si>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</si>
  <si>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</si>
  <si>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</si>
  <si>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</si>
  <si>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</si>
  <si>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</si>
  <si>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</si>
  <si>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</si>
  <si>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</si>
  <si>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</si>
  <si>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</si>
  <si>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</si>
  <si>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</si>
  <si>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</si>
  <si>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</si>
  <si>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</si>
  <si>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</si>
  <si>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</si>
  <si>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</si>
  <si>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</si>
  <si>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</si>
  <si>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</si>
  <si>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</si>
  <si>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</si>
  <si>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</si>
  <si>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</si>
  <si>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</si>
  <si>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</si>
  <si>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</si>
  <si>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</si>
  <si>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</si>
  <si>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</si>
  <si>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</si>
  <si>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</si>
  <si>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</si>
  <si>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</si>
  <si>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</si>
  <si>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</si>
  <si>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</si>
  <si>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</si>
  <si>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</si>
  <si>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</si>
  <si>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</si>
  <si>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</si>
  <si>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</si>
  <si>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</si>
  <si>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</si>
  <si>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</si>
  <si>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</si>
  <si>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</si>
  <si>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</si>
  <si>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</si>
  <si>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</si>
  <si>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</si>
  <si>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</si>
  <si>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</si>
  <si>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</si>
  <si>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</si>
  <si>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</si>
  <si>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</si>
  <si>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</si>
  <si>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</si>
  <si>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</si>
  <si>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</si>
  <si>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</si>
  <si>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</si>
  <si>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</si>
  <si>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</si>
  <si>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</si>
  <si>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</si>
  <si>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</si>
  <si>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</si>
  <si>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</si>
  <si>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</si>
  <si>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</si>
  <si>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</si>
  <si>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</si>
  <si>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</si>
  <si>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</si>
  <si>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</si>
  <si>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</si>
  <si>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</si>
  <si>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</si>
  <si>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</si>
  <si>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</si>
  <si>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</si>
  <si>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</si>
  <si>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</si>
  <si>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</si>
  <si>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</si>
  <si>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</si>
  <si>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</si>
  <si>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</si>
  <si>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</si>
  <si>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</si>
  <si>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</si>
  <si>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</si>
  <si>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</si>
  <si>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</si>
  <si>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</si>
  <si>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</si>
  <si>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</si>
  <si>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</si>
  <si>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</si>
  <si>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</si>
  <si>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</si>
  <si>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</si>
  <si>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</si>
  <si>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</si>
  <si>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</si>
  <si>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</si>
  <si>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</si>
  <si>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</si>
  <si>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</si>
  <si>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</si>
  <si>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</si>
  <si>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</si>
  <si>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</si>
  <si>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</si>
  <si>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</si>
  <si>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</si>
  <si>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</si>
  <si>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</si>
  <si>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</si>
  <si>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</si>
  <si>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</si>
  <si>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</si>
  <si>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</si>
  <si>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</si>
  <si>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</si>
  <si>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</si>
  <si>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</si>
  <si>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</si>
  <si>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</si>
  <si>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</si>
  <si>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</si>
  <si>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</si>
  <si>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</si>
  <si>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</si>
  <si>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</si>
  <si>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</si>
  <si>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</si>
  <si>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</si>
  <si>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</si>
  <si>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</si>
  <si>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</si>
  <si>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</si>
  <si>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</si>
  <si>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</si>
  <si>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</si>
  <si>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</si>
  <si>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</si>
  <si>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</si>
  <si>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</si>
  <si>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</si>
  <si>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</si>
  <si>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</si>
  <si>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</si>
  <si>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</si>
  <si>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</si>
  <si>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</si>
  <si>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</si>
  <si>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</si>
  <si>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</si>
  <si>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</si>
  <si>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</si>
  <si>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</si>
  <si>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</si>
  <si>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</si>
  <si>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</si>
  <si>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</si>
  <si>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</si>
  <si>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</si>
  <si>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</si>
  <si>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</si>
  <si>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</si>
  <si>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</si>
  <si>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</si>
  <si>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</si>
  <si>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</si>
  <si>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</si>
  <si>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</si>
  <si>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</si>
  <si>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</si>
  <si>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</si>
  <si>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</si>
  <si>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</si>
  <si>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</si>
  <si>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</si>
  <si>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</si>
  <si>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</si>
  <si>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</si>
  <si>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</si>
  <si>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</si>
  <si>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</si>
  <si>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</si>
  <si>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</si>
  <si>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</si>
  <si>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</si>
  <si>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</si>
  <si>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</si>
  <si>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</si>
  <si>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</si>
  <si>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</si>
  <si>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</si>
  <si>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</si>
  <si>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</si>
  <si>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</si>
  <si>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</si>
  <si>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</si>
  <si>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</si>
  <si>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</si>
  <si>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</si>
  <si>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</si>
  <si>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</si>
  <si>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</si>
  <si>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</si>
  <si>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</si>
  <si>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</si>
  <si>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</si>
  <si>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</si>
  <si>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</si>
  <si>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</si>
  <si>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</si>
  <si>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</si>
  <si>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</si>
  <si>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</si>
  <si>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</si>
  <si>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</si>
  <si>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</si>
  <si>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</si>
  <si>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</si>
  <si>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</si>
  <si>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</si>
  <si>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</si>
  <si>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</si>
  <si>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</si>
  <si>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</si>
  <si>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</si>
  <si>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</si>
  <si>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</si>
  <si>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</si>
  <si>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</si>
  <si>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</si>
  <si>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</si>
  <si>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</si>
  <si>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</si>
  <si>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</si>
  <si>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</si>
  <si>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</si>
  <si>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</si>
  <si>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</si>
  <si>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</si>
  <si>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</si>
  <si>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</si>
  <si>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</si>
  <si>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</si>
  <si>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</si>
  <si>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</si>
  <si>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</si>
  <si>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</si>
  <si>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</si>
  <si>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</si>
  <si>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</si>
  <si>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</si>
  <si>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</si>
  <si>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</si>
  <si>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</si>
  <si>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</si>
  <si>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</si>
  <si>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</si>
  <si>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</si>
  <si>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</si>
  <si>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</si>
  <si>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</si>
  <si>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</si>
  <si>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</si>
  <si>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</si>
  <si>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</si>
  <si>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</si>
  <si>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</si>
  <si>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</si>
  <si>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</si>
  <si>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</si>
  <si>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</si>
  <si>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</si>
  <si>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</si>
  <si>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</si>
  <si>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</si>
  <si>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</si>
  <si>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</si>
  <si>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</si>
  <si>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</si>
  <si>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</si>
  <si>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</si>
  <si>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</si>
  <si>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</si>
  <si>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</si>
  <si>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</si>
  <si>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</si>
  <si>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</si>
  <si>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</si>
  <si>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</si>
  <si>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</si>
  <si>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</si>
  <si>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</si>
  <si>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</si>
  <si>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</si>
  <si>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</si>
  <si>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</si>
  <si>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</si>
  <si>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</si>
  <si>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</si>
  <si>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</si>
  <si>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</si>
  <si>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</si>
  <si>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</si>
  <si>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</si>
  <si>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</si>
  <si>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</si>
  <si>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</si>
  <si>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</si>
  <si>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</si>
  <si>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</si>
  <si>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</si>
  <si>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</si>
  <si>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</si>
  <si>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</si>
  <si>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</si>
  <si>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</si>
  <si>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</si>
  <si>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</si>
  <si>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</si>
  <si>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</si>
  <si>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</si>
  <si>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</si>
  <si>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</si>
  <si>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</si>
  <si>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</si>
  <si>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</si>
  <si>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</si>
  <si>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</si>
  <si>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</si>
  <si>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</si>
  <si>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</si>
  <si>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</si>
  <si>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</si>
  <si>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</si>
  <si>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</si>
  <si>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</si>
  <si>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</si>
  <si>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</si>
  <si>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</si>
  <si>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</si>
  <si>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</si>
  <si>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</si>
  <si>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</si>
  <si>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</si>
  <si>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</si>
  <si>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</si>
  <si>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</si>
  <si>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</si>
  <si>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</si>
  <si>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</si>
  <si>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</si>
  <si>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</si>
  <si>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</si>
  <si>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</si>
  <si>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</si>
  <si>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</si>
  <si>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</si>
  <si>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</si>
  <si>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</si>
  <si>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</si>
  <si>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</si>
  <si>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</si>
  <si>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</si>
  <si>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</si>
  <si>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</si>
  <si>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</si>
  <si>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</si>
  <si>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</si>
  <si>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</si>
  <si>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</si>
  <si>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</si>
  <si>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</si>
  <si>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</si>
  <si>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</si>
  <si>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</si>
  <si>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</si>
  <si>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</si>
  <si>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</si>
  <si>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</si>
  <si>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</si>
  <si>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</si>
  <si>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</si>
  <si>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</si>
  <si>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</si>
  <si>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</si>
  <si>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</si>
  <si>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</si>
  <si>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</si>
  <si>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</si>
  <si>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</si>
  <si>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</si>
  <si>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</si>
  <si>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</si>
  <si>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</si>
  <si>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</si>
  <si>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</si>
  <si>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</si>
  <si>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</si>
  <si>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</si>
  <si>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</si>
  <si>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</si>
  <si>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</si>
  <si>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</si>
  <si>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</si>
  <si>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</si>
  <si>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</si>
  <si>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</si>
  <si>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</si>
  <si>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</si>
  <si>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</si>
  <si>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</si>
  <si>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</si>
  <si>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</si>
  <si>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</si>
  <si>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</si>
  <si>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</si>
  <si>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</si>
  <si>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</si>
  <si>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</si>
  <si>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</si>
  <si>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</si>
  <si>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</si>
  <si>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</si>
  <si>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</si>
  <si>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</si>
  <si>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</si>
  <si>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</si>
  <si>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</si>
  <si>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</si>
  <si>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</si>
  <si>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</si>
  <si>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</si>
  <si>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</si>
  <si>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</si>
  <si>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</si>
  <si>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</si>
  <si>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</si>
  <si>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</si>
  <si>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</si>
  <si>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</si>
  <si>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</si>
  <si>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</si>
  <si>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</si>
  <si>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</si>
  <si>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</si>
  <si>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</si>
  <si>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</si>
  <si>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</si>
  <si>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</si>
  <si>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</si>
  <si>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</si>
  <si>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</si>
  <si>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</si>
  <si>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</si>
  <si>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</si>
  <si>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</si>
  <si>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</si>
  <si>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</si>
  <si>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</si>
  <si>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</si>
  <si>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</si>
  <si>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</si>
  <si>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</si>
  <si>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</si>
  <si>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</si>
  <si>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</si>
  <si>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</si>
  <si>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</si>
  <si>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</si>
  <si>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</si>
  <si>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</si>
  <si>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</si>
  <si>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</si>
  <si>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</si>
  <si>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</si>
  <si>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</si>
  <si>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</si>
  <si>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</si>
  <si>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</si>
  <si>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</si>
  <si>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</si>
  <si>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</si>
  <si>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</si>
  <si>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</si>
  <si>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</si>
  <si>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</si>
  <si>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</si>
  <si>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</si>
  <si>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</si>
  <si>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</si>
  <si>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</si>
  <si>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</si>
  <si>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</si>
  <si>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</si>
  <si>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</si>
  <si>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</si>
  <si>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</si>
  <si>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</si>
  <si>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</si>
  <si>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</si>
  <si>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</si>
  <si>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</si>
  <si>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</si>
  <si>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</si>
  <si>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</si>
  <si>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</si>
  <si>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</si>
  <si>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</si>
  <si>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</si>
  <si>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</si>
  <si>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</si>
  <si>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</si>
  <si>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</si>
  <si>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</si>
  <si>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</si>
  <si>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</si>
  <si>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</si>
  <si>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</si>
  <si>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</si>
  <si>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</si>
  <si>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</si>
  <si>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</si>
  <si>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</si>
  <si>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</si>
  <si>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</si>
  <si>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</si>
  <si>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</si>
  <si>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</si>
  <si>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</si>
  <si>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</si>
  <si>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</si>
  <si>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</si>
  <si>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</si>
  <si>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</si>
  <si>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</si>
  <si>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</si>
  <si>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</si>
  <si>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</si>
  <si>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</si>
  <si>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</si>
  <si>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</si>
  <si>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</si>
  <si>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</si>
  <si>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</si>
  <si>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</si>
  <si>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</si>
  <si>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</si>
  <si>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</si>
  <si>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</si>
  <si>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</si>
  <si>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</si>
  <si>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</si>
  <si>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</si>
  <si>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</si>
  <si>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</si>
  <si>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</si>
  <si>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</si>
  <si>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</si>
  <si>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</si>
  <si>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</si>
  <si>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</si>
  <si>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</si>
  <si>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</si>
  <si>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</si>
  <si>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</si>
  <si>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</si>
  <si>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</si>
  <si>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</si>
  <si>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</si>
  <si>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</si>
  <si>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</si>
  <si>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</si>
  <si>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</si>
  <si>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</si>
  <si>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</si>
  <si>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</si>
  <si>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</si>
  <si>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</si>
  <si>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</si>
  <si>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</si>
  <si>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</si>
  <si>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</si>
  <si>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</si>
  <si>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</si>
  <si>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</si>
  <si>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</si>
  <si>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</si>
  <si>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</si>
  <si>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</si>
  <si>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</si>
  <si>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</si>
  <si>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</si>
  <si>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</si>
  <si>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</si>
  <si>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</si>
  <si>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</si>
  <si>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</si>
  <si>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</si>
  <si>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</si>
  <si>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</si>
  <si>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</si>
  <si>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</si>
  <si>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</si>
  <si>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</si>
  <si>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</si>
  <si>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</si>
  <si>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</si>
  <si>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</si>
  <si>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</si>
  <si>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</si>
  <si>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</si>
  <si>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</si>
  <si>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</si>
  <si>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</si>
  <si>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</si>
  <si>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</si>
  <si>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</si>
  <si>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</si>
  <si>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</si>
  <si>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</si>
  <si>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</si>
  <si>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</si>
  <si>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</si>
  <si>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</si>
  <si>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</si>
  <si>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</si>
  <si>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</si>
  <si>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</si>
  <si>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</si>
  <si>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</si>
  <si>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</si>
  <si>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</si>
  <si>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</si>
  <si>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</si>
  <si>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</si>
  <si>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</si>
  <si>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</si>
  <si>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</si>
  <si>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</si>
  <si>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</si>
  <si>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</si>
  <si>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</si>
  <si>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</si>
  <si>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</si>
  <si>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</si>
  <si>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</si>
  <si>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</si>
  <si>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</si>
  <si>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</si>
  <si>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</si>
  <si>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</si>
  <si>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</si>
  <si>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</si>
  <si>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</si>
  <si>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</si>
  <si>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</si>
  <si>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</si>
  <si>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</si>
  <si>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</si>
  <si>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</si>
  <si>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</si>
  <si>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</si>
  <si>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</si>
  <si>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</si>
  <si>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</si>
  <si>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</si>
  <si>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</si>
  <si>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</si>
  <si>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</si>
  <si>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</si>
  <si>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</si>
  <si>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</si>
  <si>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</si>
  <si>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</si>
  <si>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</si>
  <si>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</si>
  <si>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</si>
  <si>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</si>
  <si>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</si>
  <si>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</si>
  <si>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</si>
  <si>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</si>
  <si>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</si>
  <si>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</si>
  <si>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</si>
  <si>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</si>
  <si>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</si>
  <si>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</si>
  <si>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</si>
  <si>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</si>
  <si>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</si>
  <si>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</si>
  <si>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</si>
  <si>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</si>
  <si>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</si>
  <si>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</si>
  <si>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</si>
  <si>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</si>
  <si>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</si>
  <si>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</si>
  <si>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</si>
  <si>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</si>
  <si>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</si>
  <si>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</si>
  <si>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</si>
  <si>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</si>
  <si>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</si>
  <si>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</si>
  <si>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</si>
  <si>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</si>
  <si>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</si>
  <si>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</si>
  <si>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</si>
  <si>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</si>
  <si>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</si>
  <si>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</si>
  <si>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</si>
  <si>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</si>
  <si>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</si>
  <si>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</si>
  <si>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</si>
  <si>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</si>
  <si>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</si>
  <si>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</si>
  <si>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</si>
  <si>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</si>
  <si>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</si>
  <si>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</si>
  <si>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</si>
  <si>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</si>
  <si>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</si>
  <si>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</si>
  <si>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</si>
  <si>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</si>
  <si>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</si>
  <si>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</si>
  <si>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</si>
  <si>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</si>
  <si>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</si>
  <si>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</si>
  <si>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</si>
  <si>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</si>
  <si>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</si>
  <si>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</si>
  <si>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</si>
  <si>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</si>
  <si>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</si>
  <si>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</si>
  <si>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</si>
  <si>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</si>
  <si>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</si>
  <si>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</si>
  <si>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</si>
  <si>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</si>
  <si>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</si>
  <si>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</si>
  <si>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</si>
  <si>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</si>
  <si>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</si>
  <si>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</si>
  <si>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</si>
  <si>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</si>
  <si>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</si>
  <si>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</si>
  <si>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</si>
  <si>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</si>
  <si>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</si>
  <si>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</si>
  <si>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</si>
  <si>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</si>
  <si>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</si>
  <si>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</si>
  <si>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</si>
  <si>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</si>
  <si>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</si>
  <si>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</si>
  <si>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</si>
  <si>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</si>
  <si>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</si>
  <si>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</si>
  <si>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</si>
  <si>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</si>
  <si>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</si>
  <si>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</si>
  <si>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</si>
  <si>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</si>
  <si>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</si>
  <si>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</si>
  <si>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</si>
  <si>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</si>
  <si>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</si>
  <si>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</si>
  <si>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</si>
  <si>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</si>
  <si>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</si>
  <si>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</si>
  <si>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</si>
  <si>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</si>
  <si>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</si>
  <si>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</si>
  <si>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</si>
  <si>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</si>
  <si>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</si>
  <si>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</si>
  <si>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</si>
  <si>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</si>
  <si>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</si>
  <si>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</si>
  <si>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</si>
  <si>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</si>
  <si>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</si>
  <si>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</si>
  <si>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</si>
  <si>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</si>
  <si>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</si>
  <si>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</si>
  <si>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</si>
  <si>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</si>
  <si>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</si>
  <si>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</si>
  <si>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</si>
  <si>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</si>
  <si>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</si>
  <si>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</si>
  <si>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</si>
  <si>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</si>
  <si>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</si>
  <si>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</si>
  <si>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</si>
  <si>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</si>
  <si>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</si>
  <si>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</si>
  <si>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</si>
  <si>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</si>
  <si>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</si>
  <si>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</si>
  <si>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</si>
  <si>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</si>
  <si>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</si>
  <si>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</si>
  <si>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</si>
  <si>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</si>
  <si>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</si>
  <si>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</si>
  <si>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</si>
  <si>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</si>
  <si>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</si>
  <si>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</si>
  <si>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</si>
  <si>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</si>
  <si>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</si>
  <si>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</si>
  <si>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</si>
  <si>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</si>
  <si>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</si>
  <si>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</si>
  <si>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</si>
  <si>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</si>
  <si>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</si>
  <si>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</si>
  <si>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</si>
  <si>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</si>
  <si>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</si>
  <si>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</si>
  <si>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</si>
  <si>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</si>
  <si>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</si>
  <si>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</si>
  <si>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</si>
  <si>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</si>
  <si>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</si>
  <si>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</si>
  <si>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</si>
  <si>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</si>
  <si>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</si>
  <si>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</si>
  <si>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</si>
  <si>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</si>
  <si>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</si>
  <si>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</si>
  <si>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</si>
  <si>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</si>
  <si>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</si>
  <si>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</si>
  <si>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</si>
  <si>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</si>
  <si>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</si>
  <si>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</si>
  <si>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</si>
  <si>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</si>
  <si>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</si>
  <si>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</si>
  <si>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</si>
  <si>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</si>
  <si>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</si>
  <si>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</si>
  <si>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</si>
  <si>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</si>
  <si>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</si>
  <si>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</si>
  <si>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</si>
  <si>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</si>
  <si>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</si>
  <si>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</si>
  <si>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</si>
  <si>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</si>
  <si>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</si>
  <si>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</si>
  <si>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</si>
  <si>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</si>
  <si>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</si>
  <si>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</si>
  <si>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</si>
  <si>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</si>
  <si>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</si>
  <si>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</si>
  <si>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</si>
  <si>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</si>
  <si>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</si>
  <si>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</si>
  <si>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</si>
  <si>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</si>
  <si>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</si>
  <si>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</si>
  <si>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</si>
  <si>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</si>
  <si>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</si>
  <si>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</si>
  <si>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</si>
  <si>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</si>
  <si>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</si>
  <si>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</si>
  <si>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</si>
  <si>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</si>
  <si>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</si>
  <si>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</si>
  <si>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</si>
  <si>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</si>
  <si>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</si>
  <si>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</si>
  <si>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</si>
  <si>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</si>
  <si>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</si>
  <si>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</si>
  <si>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</si>
  <si>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</si>
  <si>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</si>
  <si>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</si>
  <si>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</si>
  <si>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</si>
  <si>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</si>
  <si>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</si>
  <si>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</si>
  <si>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</si>
  <si>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</si>
  <si>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</si>
  <si>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</si>
  <si>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</si>
  <si>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</si>
  <si>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</si>
  <si>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</si>
  <si>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</si>
  <si>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</si>
  <si>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</si>
  <si>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</si>
  <si>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</si>
  <si>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</si>
  <si>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</si>
  <si>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</si>
  <si>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</si>
  <si>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</si>
  <si>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</si>
  <si>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</si>
  <si>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</si>
  <si>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</si>
  <si>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</si>
  <si>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</si>
  <si>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</si>
  <si>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</si>
  <si>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</si>
  <si>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</si>
  <si>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</si>
  <si>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</si>
  <si>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</si>
  <si>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</si>
  <si>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</si>
  <si>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</si>
  <si>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</si>
  <si>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</si>
  <si>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</si>
  <si>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</si>
  <si>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</si>
  <si>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</si>
  <si>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</si>
  <si>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</si>
  <si>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</si>
  <si>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</si>
  <si>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</si>
  <si>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</si>
  <si>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</si>
  <si>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</si>
  <si>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</si>
  <si>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</si>
  <si>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</si>
  <si>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</si>
  <si>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</si>
  <si>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</si>
  <si>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</si>
  <si>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</si>
  <si>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</si>
  <si>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</si>
  <si>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</si>
  <si>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</si>
  <si>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</si>
  <si>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</si>
  <si>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</si>
  <si>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</si>
  <si>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</si>
  <si>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</si>
  <si>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</si>
  <si>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</si>
  <si>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</si>
  <si>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</si>
  <si>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</si>
  <si>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</si>
  <si>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</si>
  <si>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</si>
  <si>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</si>
  <si>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</si>
  <si>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</si>
  <si>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</si>
  <si>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</si>
  <si>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</si>
  <si>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</si>
  <si>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</si>
  <si>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</si>
  <si>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</si>
  <si>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</si>
  <si>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</si>
  <si>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</si>
  <si>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</si>
  <si>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</si>
  <si>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</si>
  <si>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</si>
  <si>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</si>
  <si>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</si>
  <si>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</si>
  <si>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</si>
  <si>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</si>
  <si>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</si>
  <si>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</si>
  <si>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</si>
  <si>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</si>
  <si>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</si>
  <si>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</si>
  <si>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</si>
  <si>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</si>
  <si>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</si>
  <si>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</si>
  <si>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</si>
  <si>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</si>
  <si>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</si>
  <si>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</si>
  <si>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</si>
  <si>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</si>
  <si>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</si>
  <si>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</si>
  <si>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</si>
  <si>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</si>
  <si>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</si>
  <si>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</si>
  <si>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</si>
  <si>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</si>
  <si>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</si>
  <si>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</si>
  <si>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</si>
  <si>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</si>
  <si>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</si>
  <si>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</si>
  <si>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</si>
  <si>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</si>
  <si>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</si>
  <si>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</si>
  <si>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</si>
  <si>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</si>
  <si>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</si>
  <si>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</si>
  <si>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</si>
  <si>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</si>
  <si>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</si>
  <si>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</si>
  <si>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</si>
  <si>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</si>
  <si>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</si>
  <si>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</si>
  <si>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</si>
  <si>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</si>
  <si>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</si>
  <si>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</si>
  <si>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</si>
  <si>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</si>
  <si>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</si>
  <si>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</si>
  <si>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</si>
  <si>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</si>
  <si>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</si>
  <si>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</si>
  <si>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</si>
  <si>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</si>
  <si>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</si>
  <si>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</si>
  <si>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</si>
  <si>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</si>
  <si>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</si>
  <si>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</si>
  <si>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</si>
  <si>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</si>
  <si>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</si>
  <si>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</si>
  <si>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</si>
  <si>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</si>
  <si>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</si>
  <si>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</si>
  <si>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</si>
  <si>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</si>
  <si>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</si>
  <si>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</si>
  <si>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</si>
  <si>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</si>
  <si>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</si>
  <si>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</si>
  <si>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</si>
  <si>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</si>
  <si>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</si>
  <si>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</si>
  <si>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</si>
  <si>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</si>
  <si>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</si>
  <si>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</si>
  <si>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</si>
  <si>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</si>
  <si>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</si>
  <si>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</si>
  <si>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</si>
  <si>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</si>
  <si>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</si>
  <si>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</si>
  <si>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</si>
  <si>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</si>
  <si>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</si>
  <si>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</si>
  <si>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</si>
  <si>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</si>
  <si>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</si>
  <si>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</si>
  <si>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</si>
  <si>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</si>
  <si>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</si>
  <si>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</si>
  <si>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</si>
  <si>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</si>
  <si>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</si>
  <si>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</si>
  <si>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</si>
  <si>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</si>
  <si>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</si>
  <si>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</si>
  <si>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</si>
  <si>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</si>
  <si>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</si>
  <si>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</si>
  <si>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</si>
  <si>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</si>
  <si>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</si>
  <si>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</si>
  <si>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</si>
  <si>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</si>
  <si>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</si>
  <si>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</si>
  <si>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</si>
  <si>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</si>
  <si>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</si>
  <si>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</si>
  <si>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</si>
  <si>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</si>
  <si>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</si>
  <si>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</si>
  <si>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</si>
  <si>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</si>
  <si>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</si>
  <si>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</si>
  <si>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</si>
  <si>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</si>
  <si>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</si>
  <si>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</si>
  <si>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</si>
  <si>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</si>
  <si>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</si>
  <si>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</si>
  <si>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</si>
  <si>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</si>
  <si>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</si>
  <si>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</si>
  <si>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</si>
  <si>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</si>
  <si>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</si>
  <si>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</si>
  <si>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</si>
  <si>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</si>
  <si>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</si>
  <si>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</si>
  <si>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</si>
  <si>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</si>
  <si>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</si>
  <si>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</si>
  <si>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</si>
  <si>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</si>
  <si>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</si>
  <si>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</si>
  <si>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</si>
  <si>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</si>
  <si>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</si>
  <si>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</si>
  <si>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</si>
  <si>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</si>
  <si>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</si>
  <si>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</si>
  <si>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</si>
  <si>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</si>
  <si>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</si>
  <si>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</si>
  <si>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</si>
  <si>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</si>
  <si>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</si>
  <si>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</si>
  <si>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</si>
  <si>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</si>
  <si>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</si>
  <si>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</si>
  <si>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</si>
  <si>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</si>
  <si>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</si>
  <si>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</si>
  <si>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</si>
  <si>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</si>
  <si>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</si>
  <si>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</si>
  <si>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</si>
  <si>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</si>
  <si>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</si>
  <si>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</si>
  <si>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</si>
  <si>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</si>
  <si>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</si>
  <si>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</si>
  <si>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</si>
  <si>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</si>
  <si>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</si>
  <si>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</si>
  <si>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</si>
  <si>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</si>
  <si>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</si>
  <si>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</si>
  <si>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</si>
  <si>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</si>
  <si>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</si>
  <si>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</si>
  <si>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</si>
  <si>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</si>
  <si>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</si>
  <si>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</si>
  <si>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</si>
  <si>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</si>
  <si>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</si>
  <si>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</si>
  <si>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</si>
  <si>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</si>
  <si>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</si>
  <si>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</si>
  <si>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</si>
  <si>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</si>
  <si>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</si>
  <si>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</si>
  <si>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</si>
  <si>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</si>
  <si>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</si>
  <si>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</si>
  <si>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</si>
  <si>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</si>
  <si>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</si>
  <si>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</si>
  <si>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</si>
  <si>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</si>
  <si>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</si>
  <si>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</si>
  <si>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</si>
  <si>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</si>
  <si>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</si>
  <si>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</si>
  <si>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</si>
  <si>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</si>
  <si>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</si>
  <si>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</si>
  <si>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</si>
  <si>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</si>
  <si>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</si>
  <si>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</si>
  <si>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</si>
  <si>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</si>
  <si>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</si>
  <si>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</si>
  <si>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</si>
  <si>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</si>
  <si>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</si>
  <si>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</si>
  <si>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</si>
  <si>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</si>
  <si>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</si>
  <si>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</si>
  <si>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</si>
  <si>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</si>
  <si>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</si>
  <si>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</si>
  <si>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</si>
  <si>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</si>
  <si>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</si>
  <si>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</si>
  <si>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</si>
  <si>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</si>
  <si>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</si>
  <si>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</si>
  <si>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</si>
  <si>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</si>
  <si>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</si>
  <si>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</si>
  <si>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</si>
  <si>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</si>
  <si>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</si>
  <si>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</si>
  <si>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</si>
  <si>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</si>
  <si>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pop</t>
  </si>
  <si>
    <t>hardware</t>
  </si>
  <si>
    <t>plays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</si>
  <si>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</si>
  <si>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</si>
  <si>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</si>
  <si>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</si>
  <si>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</si>
  <si>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</si>
  <si>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</si>
  <si>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</si>
  <si>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</si>
  <si>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</si>
  <si>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</si>
  <si>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</si>
  <si>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</si>
  <si>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</si>
  <si>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</si>
  <si>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</si>
  <si>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</si>
  <si>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</si>
  <si>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</si>
  <si>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</si>
  <si>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</si>
  <si>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</si>
  <si>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</si>
  <si>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</si>
  <si>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</si>
  <si>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</si>
  <si>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</si>
  <si>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</si>
  <si>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</si>
  <si>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</si>
  <si>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</si>
  <si>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</si>
  <si>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</si>
  <si>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</si>
  <si>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</si>
  <si>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</si>
  <si>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</si>
  <si>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</si>
  <si>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Creation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</si>
  <si>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</si>
  <si>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</si>
  <si>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</si>
  <si>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</si>
  <si>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</si>
  <si>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</si>
  <si>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</si>
  <si>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</si>
  <si>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</si>
  <si>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</si>
  <si>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</si>
  <si>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</si>
  <si>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</si>
  <si>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</si>
  <si>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</si>
  <si>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</si>
  <si>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</si>
  <si>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</si>
  <si>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</si>
  <si>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</si>
  <si>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</si>
  <si>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</si>
  <si>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</si>
  <si>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</si>
  <si>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</si>
  <si>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</si>
  <si>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equals to 50000</t>
  </si>
  <si>
    <t>Number successful</t>
  </si>
  <si>
    <t>Number failed</t>
  </si>
  <si>
    <t>Percentage Canceled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</si>
  <si>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</si>
  <si>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</si>
  <si>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</si>
  <si>
    <t>Number canceled</t>
  </si>
  <si>
    <t>Total projects</t>
  </si>
  <si>
    <t>Percentage successful</t>
  </si>
  <si>
    <t>Percentage failed</t>
  </si>
  <si>
    <r>
      <rPr>
        <b/>
        <sz val="11"/>
        <color theme="1"/>
        <rFont val="Calibri"/>
        <family val="2"/>
        <scheme val="minor"/>
      </rPr>
      <t>Conclusions:</t>
    </r>
    <r>
      <rPr>
        <sz val="11"/>
        <color theme="1"/>
        <rFont val="Calibri"/>
        <family val="2"/>
        <scheme val="minor"/>
      </rPr>
      <t xml:space="preserve"> There is a high success rate in theatre category while journalism is least valued project</t>
    </r>
  </si>
  <si>
    <t>There is a likely relationship between the goals and success rate of projects. Projects with large goals are unlikely to succeed due compared to small goals</t>
  </si>
  <si>
    <t>The timing of projects are strong determinants of its success. The time of the year and the duration it stays for will determine the outcome</t>
  </si>
  <si>
    <t>There are interests in social values like music, play e.t.c where there are perceived gains by individual in returns</t>
  </si>
  <si>
    <r>
      <t xml:space="preserve">Limitation: </t>
    </r>
    <r>
      <rPr>
        <sz val="11"/>
        <color theme="1"/>
        <rFont val="Calibri"/>
        <family val="2"/>
        <scheme val="minor"/>
      </rPr>
      <t>The date and timing of event will have a huge effect on the projects</t>
    </r>
  </si>
  <si>
    <r>
      <t xml:space="preserve">Possible Tables/Graphs: </t>
    </r>
    <r>
      <rPr>
        <sz val="11"/>
        <color theme="1"/>
        <rFont val="Calibri"/>
        <family val="2"/>
        <scheme val="minor"/>
      </rPr>
      <t>Bar chart of country vs goals, pie chart of category/sub category vs pledged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</si>
</sst>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43" fontId="1" fillId="0" borderId="0" xfId="1" applyFont="1" applyAlignment="1">
      <alignment horizontal="center"/>
    </xf>
    <xf numFmtId="0" fontId="1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fgColor auto="1"/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HM 1.xlsx]Category Pivot Table!PivotTable19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4-F145-9CAE-D0B3AC8FD32E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4-F145-9CAE-D0B3AC8FD32E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4-F145-9CAE-D0B3AC8FD32E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4-F145-9CAE-D0B3AC8F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888255"/>
        <c:axId val="717600239"/>
      </c:barChart>
      <c:catAx>
        <c:axId val="73588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00239"/>
        <c:crosses val="autoZero"/>
        <c:auto val="1"/>
        <c:lblAlgn val="ctr"/>
        <c:lblOffset val="100"/>
        <c:noMultiLvlLbl val="0"/>
      </c:catAx>
      <c:valAx>
        <c:axId val="7176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HM 1.xlsx]Sub Category Pivot Table!PivotTable20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D-A140-967A-FF67E3F4F8D6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D-A140-967A-FF67E3F4F8D6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D-A140-967A-FF67E3F4F8D6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D-A140-967A-FF67E3F4F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862751"/>
        <c:axId val="726560607"/>
      </c:barChart>
      <c:catAx>
        <c:axId val="400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60607"/>
        <c:crosses val="autoZero"/>
        <c:auto val="1"/>
        <c:lblAlgn val="ctr"/>
        <c:lblOffset val="100"/>
        <c:noMultiLvlLbl val="0"/>
      </c:catAx>
      <c:valAx>
        <c:axId val="7265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HM 1.xlsx]Date Creation Conversion Pivot!PivotTable21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Creation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Creation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 Conversion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9-6D48-BC6C-EDF15B5923B3}"/>
            </c:ext>
          </c:extLst>
        </c:ser>
        <c:ser>
          <c:idx val="1"/>
          <c:order val="1"/>
          <c:tx>
            <c:strRef>
              <c:f>'Date Creation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Creation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 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9-6D48-BC6C-EDF15B5923B3}"/>
            </c:ext>
          </c:extLst>
        </c:ser>
        <c:ser>
          <c:idx val="2"/>
          <c:order val="2"/>
          <c:tx>
            <c:strRef>
              <c:f>'Date Creation 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Creation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 Conversion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9-6D48-BC6C-EDF15B5923B3}"/>
            </c:ext>
          </c:extLst>
        </c:ser>
        <c:ser>
          <c:idx val="3"/>
          <c:order val="3"/>
          <c:tx>
            <c:strRef>
              <c:f>'Date Creation 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Creation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 Conversion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19-6D48-BC6C-EDF15B59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393951"/>
        <c:axId val="735673135"/>
      </c:lineChart>
      <c:catAx>
        <c:axId val="4253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73135"/>
        <c:crosses val="autoZero"/>
        <c:auto val="1"/>
        <c:lblAlgn val="ctr"/>
        <c:lblOffset val="100"/>
        <c:noMultiLvlLbl val="0"/>
      </c:catAx>
      <c:valAx>
        <c:axId val="7356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</a:t>
            </a:r>
            <a:r>
              <a:rPr lang="en-US" baseline="0"/>
              <a:t> Chart of Goal's amount vs percentage of success,failure and cancelation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EA-C448-92D0-0403A492F27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EA-C448-92D0-0403A492F27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EA-C448-92D0-0403A492F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453279"/>
        <c:axId val="433493519"/>
      </c:lineChart>
      <c:catAx>
        <c:axId val="98045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93519"/>
        <c:crosses val="autoZero"/>
        <c:auto val="1"/>
        <c:lblAlgn val="ctr"/>
        <c:lblOffset val="100"/>
        <c:noMultiLvlLbl val="0"/>
      </c:catAx>
      <c:valAx>
        <c:axId val="43349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5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0</xdr:rowOff>
    </xdr:from>
    <xdr:to>
      <xdr:col>8</xdr:col>
      <xdr:colOff>673100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61F88-59B1-BE41-BB12-7F5AEE4F9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76200</xdr:rowOff>
    </xdr:from>
    <xdr:to>
      <xdr:col>16</xdr:col>
      <xdr:colOff>317500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99A87-668B-B74B-B32A-1E388EED8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12700</xdr:rowOff>
    </xdr:from>
    <xdr:to>
      <xdr:col>14</xdr:col>
      <xdr:colOff>457200</xdr:colOff>
      <xdr:row>21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C87E0-0C8B-4E46-B9C7-C69ED1C12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19050</xdr:rowOff>
    </xdr:from>
    <xdr:to>
      <xdr:col>5</xdr:col>
      <xdr:colOff>1320800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5FBEF-7579-2C4A-BE2C-2C3A12D50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tayo Olanbiwonnu" refreshedDate="44016.428731828702" createdVersion="6" refreshedVersion="6" minRefreshableVersion="3" recordCount="4114" xr:uid="{1F5DEA6F-CFC7-5E4B-968D-14133ADD2F3B}">
  <cacheSource type="worksheet">
    <worksheetSource ref="A1:R4115" sheet="Original_Edi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tayo Olanbiwonnu" refreshedDate="44016.561497685187" createdVersion="6" refreshedVersion="6" minRefreshableVersion="3" recordCount="4114" xr:uid="{2929357A-C94E-B34B-954A-08A9ED7E9C12}">
  <cacheSource type="worksheet">
    <worksheetSource ref="A1:T4115" sheet="Original_Edi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ion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5855C-2F51-614D-96E3-2BE9A269E0F4}" name="PivotTable19" cacheId="1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912B5-62B5-4D4D-88F7-666AE68E8862}" name="PivotTable20" cacheId="1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1510D-5B15-5C42-BAC2-F789111AEE31}" name="PivotTable21" cacheId="1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6C46-78EF-8347-8674-6A77F2142837}">
  <sheetPr codeName="Sheet2"/>
  <dimension ref="A1:F14"/>
  <sheetViews>
    <sheetView workbookViewId="0">
      <selection activeCell="L21" sqref="L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8327</v>
      </c>
      <c r="B3" s="7" t="s">
        <v>8311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DA77-DDBD-974A-992C-BCB01DE41E1D}">
  <sheetPr codeName="Sheet3"/>
  <dimension ref="A1:F47"/>
  <sheetViews>
    <sheetView workbookViewId="0">
      <selection activeCell="O37" sqref="O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8327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8328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8329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8331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8333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8337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8339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8325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8343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8347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8324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8323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B5D7C-4DF7-9649-A837-564C2E0D942B}">
  <sheetPr codeName="Sheet4"/>
  <dimension ref="A1:F18"/>
  <sheetViews>
    <sheetView workbookViewId="0">
      <selection activeCell="G29" sqref="G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8327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90" zoomScaleNormal="90" workbookViewId="0">
      <selection activeCell="G4" sqref="G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24.5" style="6" customWidth="1"/>
    <col min="17" max="17" width="18.6640625" customWidth="1"/>
    <col min="18" max="18" width="16.1640625" customWidth="1"/>
    <col min="19" max="19" width="24.6640625" style="11" customWidth="1"/>
    <col min="20" max="20" width="2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4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 t="shared" ref="P2:P65" si="0">AVERAGE(E2/L2)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</f>
        <v>1.4260827250608272</v>
      </c>
      <c r="P3" s="6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6">AVERAGE(E66/L66)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(E67/D67)</f>
        <v>1.0752857142857142</v>
      </c>
      <c r="P67" s="6">
        <f t="shared" si="6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6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6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93" si="12">AVERAGE(E130/L130)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(E131/D131)</f>
        <v>0</v>
      </c>
      <c r="P131" s="6" t="e">
        <f t="shared" si="12"/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 t="e">
        <f t="shared" si="12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 t="e">
        <f t="shared" si="12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 t="e">
        <f t="shared" si="12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 t="e">
        <f t="shared" si="12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 t="e">
        <f t="shared" si="12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 t="e">
        <f t="shared" si="12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 t="e">
        <f t="shared" si="12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 t="e">
        <f t="shared" si="12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 t="e">
        <f t="shared" si="12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 t="e">
        <f t="shared" si="12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 t="e">
        <f t="shared" si="12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 t="e">
        <f t="shared" si="12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 t="e">
        <f t="shared" si="12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 t="e">
        <f t="shared" si="12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 t="e">
        <f t="shared" si="12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 t="e">
        <f t="shared" si="12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 t="e">
        <f t="shared" si="12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 t="e">
        <f t="shared" si="12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 t="e">
        <f t="shared" si="12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 t="e">
        <f t="shared" si="12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 t="e">
        <f t="shared" si="12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ref="P194:P257" si="18">AVERAGE(E194/L194)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(E195/D195)</f>
        <v>0</v>
      </c>
      <c r="P195" s="6" t="e">
        <f t="shared" si="18"/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 t="e">
        <f t="shared" si="18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 t="e">
        <f t="shared" si="18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 t="e">
        <f t="shared" si="18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 t="e">
        <f t="shared" si="18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 t="e">
        <f t="shared" si="18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 t="e">
        <f t="shared" si="18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 t="e">
        <f t="shared" si="18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 t="e">
        <f t="shared" si="18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 t="e">
        <f t="shared" si="18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 t="e">
        <f t="shared" si="18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 t="e">
        <f t="shared" si="18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 t="e">
        <f t="shared" si="18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 t="e">
        <f t="shared" si="18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 t="e">
        <f t="shared" si="18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 t="e">
        <f t="shared" si="18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 t="e">
        <f t="shared" si="18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 t="e">
        <f t="shared" si="18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 t="e">
        <f t="shared" si="18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ref="P258:P321" si="24">AVERAGE(E258/L258)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(E259/D259)</f>
        <v>1.0672648571428571</v>
      </c>
      <c r="P259" s="6">
        <f t="shared" si="24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ref="P322:P385" si="30">AVERAGE(E322/L322)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(E323/D323)</f>
        <v>1.0266285714285714</v>
      </c>
      <c r="P323" s="6">
        <f t="shared" si="30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ref="P386:P449" si="36">AVERAGE(E386/L386)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(E387/D387)</f>
        <v>1.05982</v>
      </c>
      <c r="P387" s="6">
        <f t="shared" si="36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 t="e">
        <f t="shared" si="36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 t="e">
        <f t="shared" si="36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 t="e">
        <f t="shared" si="36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 t="e">
        <f t="shared" si="36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 t="e">
        <f t="shared" si="36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 t="e">
        <f t="shared" si="36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 t="e">
        <f t="shared" si="36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ref="P450:P513" si="42">AVERAGE(E450/L450)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(E451/D451)</f>
        <v>2.2499999999999999E-2</v>
      </c>
      <c r="P451" s="6">
        <f t="shared" si="42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 t="e">
        <f t="shared" si="42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 t="e">
        <f t="shared" si="42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 t="e">
        <f t="shared" si="42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 t="e">
        <f t="shared" si="42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 t="e">
        <f t="shared" si="42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 t="e">
        <f t="shared" si="42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 t="e">
        <f t="shared" si="42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 t="e">
        <f t="shared" si="42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 t="e">
        <f t="shared" si="42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 t="e">
        <f t="shared" si="42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 t="e">
        <f t="shared" si="42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 t="e">
        <f t="shared" si="42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 t="e">
        <f t="shared" si="42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 t="e">
        <f t="shared" si="42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 t="e">
        <f t="shared" si="42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 t="e">
        <f t="shared" si="42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 t="e">
        <f t="shared" si="42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 t="e">
        <f t="shared" si="42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ref="P514:P577" si="48">AVERAGE(E514/L514)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(E515/D515)</f>
        <v>0.13924</v>
      </c>
      <c r="P515" s="6">
        <f t="shared" si="48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 t="e">
        <f t="shared" si="48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 t="e">
        <f t="shared" si="48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 t="e">
        <f t="shared" si="48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 t="e">
        <f t="shared" si="48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 t="e">
        <f t="shared" si="48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 t="e">
        <f t="shared" si="48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 t="e">
        <f t="shared" si="48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 t="e">
        <f t="shared" si="48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 t="e">
        <f t="shared" si="48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 t="e">
        <f t="shared" si="48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48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ref="P578:P641" si="54">AVERAGE(E578/L578)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</f>
        <v>2E-3</v>
      </c>
      <c r="P579" s="6">
        <f t="shared" si="54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 t="e">
        <f t="shared" si="54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 t="e">
        <f t="shared" si="54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 t="e">
        <f t="shared" si="54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 t="e">
        <f t="shared" si="54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 t="e">
        <f t="shared" si="54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 t="e">
        <f t="shared" si="54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 t="e">
        <f t="shared" si="54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 t="e">
        <f t="shared" si="54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 t="e">
        <f t="shared" si="54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 t="e">
        <f t="shared" si="54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 t="e">
        <f t="shared" si="54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 t="e">
        <f t="shared" si="54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 t="e">
        <f t="shared" si="54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 t="e">
        <f t="shared" si="54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 t="e">
        <f t="shared" si="54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 t="e">
        <f t="shared" si="54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 t="e">
        <f t="shared" si="54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 t="e">
        <f t="shared" si="54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 t="e">
        <f t="shared" si="54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4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ref="P642:P705" si="60">AVERAGE(E642/L642)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(E643/D643)</f>
        <v>1.1916249999999999</v>
      </c>
      <c r="P643" s="6">
        <f t="shared" si="60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 t="e">
        <f t="shared" si="60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0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0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ref="P706:P769" si="66">AVERAGE(E706/L706)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(E707/D707)</f>
        <v>9.7699999999999992E-3</v>
      </c>
      <c r="P707" s="6">
        <f t="shared" si="66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 t="e">
        <f t="shared" si="66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6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 t="e">
        <f t="shared" si="66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6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6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 t="e">
        <f t="shared" si="66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 t="e">
        <f t="shared" si="66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6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 t="e">
        <f t="shared" si="66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 t="e">
        <f t="shared" si="66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6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 t="e">
        <f t="shared" ref="P770:P833" si="72">AVERAGE(E770/L770)</f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(E771/D771)</f>
        <v>0.41399999999999998</v>
      </c>
      <c r="P771" s="6">
        <f t="shared" si="72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 t="e">
        <f t="shared" si="72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2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2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2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2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2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2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2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2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2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2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2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2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2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2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2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ref="P834:P897" si="78">AVERAGE(E834/L834)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(E835/D835)</f>
        <v>1.0166666666666666</v>
      </c>
      <c r="P835" s="6">
        <f t="shared" si="78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78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78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78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78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78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78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78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78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78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78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78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78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78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78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 t="e">
        <f t="shared" si="78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78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78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78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78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78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 t="e">
        <f t="shared" si="78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78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78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78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ref="P898:P961" si="84">AVERAGE(E898/L898)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(E899/D899)</f>
        <v>0</v>
      </c>
      <c r="P899" s="6" t="e">
        <f t="shared" si="84"/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4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4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4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 t="e">
        <f t="shared" si="84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4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4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 t="e">
        <f t="shared" si="84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 t="e">
        <f t="shared" si="84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 t="e">
        <f t="shared" si="84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4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4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 t="e">
        <f t="shared" si="84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4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 t="e">
        <f t="shared" si="84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 t="e">
        <f t="shared" si="84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4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4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 t="e">
        <f t="shared" si="84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4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4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4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4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 t="e">
        <f t="shared" si="84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 t="e">
        <f t="shared" si="84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4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 t="e">
        <f t="shared" si="84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4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4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4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 t="e">
        <f t="shared" si="84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4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4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4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4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 t="e">
        <f t="shared" si="84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4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4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4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ref="P962:P1025" si="90">AVERAGE(E962/L962)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(E963/D963)</f>
        <v>0.42188421052631581</v>
      </c>
      <c r="P963" s="6">
        <f t="shared" si="90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0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0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0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0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0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0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 t="e">
        <f t="shared" si="90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0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0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ref="P1026:P1089" si="96">AVERAGE(E1026/L1026)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(E1027/D1027)</f>
        <v>1.099283142857143</v>
      </c>
      <c r="P1027" s="6">
        <f t="shared" si="96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6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 t="e">
        <f t="shared" si="96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6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6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6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 t="e">
        <f t="shared" si="96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6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6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 t="e">
        <f t="shared" si="96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 t="e">
        <f t="shared" si="96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 t="e">
        <f t="shared" si="96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 t="e">
        <f t="shared" si="96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6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 t="e">
        <f t="shared" si="96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 t="e">
        <f t="shared" si="96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 t="e">
        <f t="shared" si="96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 t="e">
        <f t="shared" si="96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 t="e">
        <f t="shared" si="96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 t="e">
        <f t="shared" si="96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6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 t="e">
        <f t="shared" si="96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6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 t="e">
        <f t="shared" si="96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6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6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6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 t="e">
        <f t="shared" si="96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6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6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6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6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6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 t="e">
        <f t="shared" si="96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6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6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 t="e">
        <f t="shared" si="96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ref="P1090:P1153" si="102">AVERAGE(E1090/L1090)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(E1091/D1091)</f>
        <v>7.8266666666666665E-2</v>
      </c>
      <c r="P1091" s="6">
        <f t="shared" si="102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2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2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 t="e">
        <f t="shared" si="102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2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2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2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 t="e">
        <f t="shared" si="102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 t="e">
        <f t="shared" si="102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 t="e">
        <f t="shared" si="102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 t="e">
        <f t="shared" si="102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 t="e">
        <f t="shared" si="102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 t="e">
        <f t="shared" si="102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 t="e">
        <f t="shared" si="102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 t="e">
        <f t="shared" si="102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 t="e">
        <f t="shared" si="102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2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 t="e">
        <f t="shared" si="102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ref="P1154:P1217" si="108">AVERAGE(E1154/L1154)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(E1155/D1155)</f>
        <v>6.2500000000000003E-3</v>
      </c>
      <c r="P1155" s="6">
        <f t="shared" si="108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 t="e">
        <f t="shared" si="108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 t="e">
        <f t="shared" si="108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 t="e">
        <f t="shared" si="108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 t="e">
        <f t="shared" si="108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 t="e">
        <f t="shared" si="108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08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08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 t="e">
        <f t="shared" si="108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08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08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08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 t="e">
        <f t="shared" si="108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08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ref="P1218:P1281" si="114">AVERAGE(E1218/L1218)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(E1219/D1219)</f>
        <v>1.026</v>
      </c>
      <c r="P1219" s="6">
        <f t="shared" si="114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 t="e">
        <f t="shared" si="114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 t="e">
        <f t="shared" si="114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 t="e">
        <f t="shared" si="114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 t="e">
        <f t="shared" si="114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 t="e">
        <f t="shared" si="114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 t="e">
        <f t="shared" si="114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 t="e">
        <f t="shared" si="114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4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4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4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ref="P1282:P1345" si="120">AVERAGE(E1282/L1282)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(E1283/D1283)</f>
        <v>1.1071428571428572</v>
      </c>
      <c r="P1283" s="6">
        <f t="shared" si="120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0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0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0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 t="e">
        <f t="shared" si="120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 t="e">
        <f t="shared" si="120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 t="e">
        <f t="shared" si="120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ref="P1346:P1409" si="126">AVERAGE(E1346/L1346)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(E1347/D1347)</f>
        <v>1.25</v>
      </c>
      <c r="P1347" s="6">
        <f t="shared" si="126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6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6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6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6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ref="P1410:P1473" si="132">AVERAGE(E1410/L1410)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(E1411/D1411)</f>
        <v>0</v>
      </c>
      <c r="P1411" s="6" t="e">
        <f t="shared" si="132"/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 t="e">
        <f t="shared" si="132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 t="e">
        <f t="shared" si="132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 t="e">
        <f t="shared" si="132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 t="e">
        <f t="shared" si="132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 t="e">
        <f t="shared" si="132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 t="e">
        <f t="shared" si="132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 t="e">
        <f t="shared" si="132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 t="e">
        <f t="shared" si="132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 t="e">
        <f t="shared" si="132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 t="e">
        <f t="shared" si="132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 t="e">
        <f t="shared" si="132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 t="e">
        <f t="shared" si="132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 t="e">
        <f t="shared" si="132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 t="e">
        <f t="shared" si="132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 t="e">
        <f t="shared" si="132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 t="e">
        <f t="shared" si="132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 t="e">
        <f t="shared" si="132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 t="e">
        <f t="shared" si="132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ref="P1474:P1537" si="138">AVERAGE(E1474/L1474)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(E1475/D1475)</f>
        <v>1.20516</v>
      </c>
      <c r="P1475" s="6">
        <f t="shared" si="138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 t="e">
        <f t="shared" si="138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 t="e">
        <f t="shared" si="138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 t="e">
        <f t="shared" si="138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 t="e">
        <f t="shared" si="138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 t="e">
        <f t="shared" si="138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 t="e">
        <f t="shared" si="138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ref="P1538:P1601" si="144">AVERAGE(E1538/L1538)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(E1539/D1539)</f>
        <v>1.7989999999999999</v>
      </c>
      <c r="P1539" s="6">
        <f t="shared" si="144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 t="e">
        <f t="shared" si="144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 t="e">
        <f t="shared" si="144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 t="e">
        <f t="shared" si="144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 t="e">
        <f t="shared" si="144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 t="e">
        <f t="shared" si="144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 t="e">
        <f t="shared" si="144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 t="e">
        <f t="shared" si="144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 t="e">
        <f t="shared" si="144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 t="e">
        <f t="shared" si="144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 t="e">
        <f t="shared" si="144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 t="e">
        <f t="shared" si="144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 t="e">
        <f t="shared" si="144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 t="e">
        <f t="shared" si="144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 t="e">
        <f t="shared" si="144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 t="e">
        <f t="shared" si="144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 t="e">
        <f t="shared" si="144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ref="P1602:P1665" si="150">AVERAGE(E1602/L1602)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(E1603/D1603)</f>
        <v>1.082492</v>
      </c>
      <c r="P1603" s="6">
        <f t="shared" si="150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0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0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0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0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0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0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0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0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0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0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0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0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ref="P1666:P1729" si="156">AVERAGE(E1666/L1666)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(E1667/D1667)</f>
        <v>1.1945714285714286</v>
      </c>
      <c r="P1667" s="6">
        <f t="shared" si="156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6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6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6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 t="e">
        <f t="shared" si="156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6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6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6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6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6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 t="e">
        <f t="shared" si="156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 t="e">
        <f t="shared" si="156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6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6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6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6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 t="e">
        <f t="shared" si="156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 t="e">
        <f t="shared" si="156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 t="e">
        <f t="shared" si="156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6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6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6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 t="e">
        <f t="shared" si="156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6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6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6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6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6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 t="e">
        <f t="shared" si="156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6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6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6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6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ref="P1730:P1793" si="162">AVERAGE(E1730/L1730)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(E1731/D1731)</f>
        <v>0</v>
      </c>
      <c r="P1731" s="6" t="e">
        <f t="shared" si="162"/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 t="e">
        <f t="shared" si="162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 t="e">
        <f t="shared" si="162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 t="e">
        <f t="shared" si="162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 t="e">
        <f t="shared" si="162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2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2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2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2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2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 t="e">
        <f t="shared" si="162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 t="e">
        <f t="shared" si="162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ref="P1794:P1857" si="168">AVERAGE(E1794/L1794)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(E1795/D1795)</f>
        <v>1.3333333333333334E-2</v>
      </c>
      <c r="P1795" s="6">
        <f t="shared" si="168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 t="e">
        <f t="shared" si="168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 t="e">
        <f t="shared" si="168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 t="e">
        <f t="shared" si="168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68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68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68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68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68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68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68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ref="P1858:P1921" si="174">AVERAGE(E1858/L1858)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(E1859/D1859)</f>
        <v>1</v>
      </c>
      <c r="P1859" s="6">
        <f t="shared" si="174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4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 t="e">
        <f t="shared" si="174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 t="e">
        <f t="shared" si="174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 t="e">
        <f t="shared" si="174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 t="e">
        <f t="shared" si="174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 t="e">
        <f t="shared" si="174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4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ref="P1922:P1985" si="180">AVERAGE(E1922/L1922)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(E1923/D1923)</f>
        <v>1.3680000000000001</v>
      </c>
      <c r="P1923" s="6">
        <f t="shared" si="180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 t="e">
        <f t="shared" si="180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ref="P1986:P2049" si="186">AVERAGE(E1986/L1986)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(E1987/D1987)</f>
        <v>3.1875000000000001E-2</v>
      </c>
      <c r="P1987" s="6">
        <f t="shared" si="186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 t="e">
        <f t="shared" si="186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 t="e">
        <f t="shared" si="186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 t="e">
        <f t="shared" si="186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 t="e">
        <f t="shared" si="186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ref="P2050:P2113" si="192">AVERAGE(E2050/L2050)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(E2051/D2051)</f>
        <v>1.2019070000000001</v>
      </c>
      <c r="P2051" s="6">
        <f t="shared" si="192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2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2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ref="P2114:P2177" si="198">AVERAGE(E2114/L2114)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(E2115/D2115)</f>
        <v>1.0485714285714285</v>
      </c>
      <c r="P2115" s="6">
        <f t="shared" si="198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198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 t="e">
        <f t="shared" si="198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198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198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 t="e">
        <f t="shared" si="198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198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198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198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ref="P2178:P2241" si="204">AVERAGE(E2178/L2178)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(E2179/D2179)</f>
        <v>1.0012000000000001</v>
      </c>
      <c r="P2179" s="6">
        <f t="shared" si="204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ref="P2242:P2305" si="210">AVERAGE(E2242/L2242)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(E2243/D2243)</f>
        <v>8.0640000000000001</v>
      </c>
      <c r="P2243" s="6">
        <f t="shared" si="210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0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0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ref="P2306:P2369" si="216">AVERAGE(E2306/L2306)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(E2307/D2307)</f>
        <v>1.0122777777777778</v>
      </c>
      <c r="P2307" s="6">
        <f t="shared" si="216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6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 t="e">
        <f t="shared" si="216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 t="e">
        <f t="shared" si="216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6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6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 t="e">
        <f t="shared" si="216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6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6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6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 t="e">
        <f t="shared" si="216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 t="e">
        <f t="shared" si="216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 t="e">
        <f t="shared" si="216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 t="e">
        <f t="shared" si="216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6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6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 t="e">
        <f t="shared" si="216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 t="e">
        <f t="shared" si="216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 t="e">
        <f t="shared" si="216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6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6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 t="e">
        <f t="shared" si="216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6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 t="e">
        <f t="shared" si="216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 t="e">
        <f t="shared" si="216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 t="e">
        <f t="shared" si="216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ref="P2370:P2433" si="222">AVERAGE(E2370/L2370)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(E2371/D2371)</f>
        <v>0</v>
      </c>
      <c r="P2371" s="6" t="e">
        <f t="shared" si="222"/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2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 t="e">
        <f t="shared" si="222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2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2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2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 t="e">
        <f t="shared" si="222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 t="e">
        <f t="shared" si="222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 t="e">
        <f t="shared" si="222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 t="e">
        <f t="shared" si="222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2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2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2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 t="e">
        <f t="shared" si="222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2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2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 t="e">
        <f t="shared" si="222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2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 t="e">
        <f t="shared" si="222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2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2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 t="e">
        <f t="shared" si="222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2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 t="e">
        <f t="shared" si="222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 t="e">
        <f t="shared" si="222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 t="e">
        <f t="shared" si="222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 t="e">
        <f t="shared" si="222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2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 t="e">
        <f t="shared" si="222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2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 t="e">
        <f t="shared" si="222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 t="e">
        <f t="shared" si="222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2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 t="e">
        <f t="shared" si="222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2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 t="e">
        <f t="shared" si="222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2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2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2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2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 t="e">
        <f t="shared" si="222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2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2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2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ref="P2434:P2497" si="228">AVERAGE(E2434/L2434)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(E2435/D2435)</f>
        <v>0</v>
      </c>
      <c r="P2435" s="6" t="e">
        <f t="shared" si="228"/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28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 t="e">
        <f t="shared" si="228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28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 t="e">
        <f t="shared" si="228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28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28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28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ref="P2498:P2561" si="234">AVERAGE(E2498/L2498)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(E2499/D2499)</f>
        <v>1.127715</v>
      </c>
      <c r="P2499" s="6">
        <f t="shared" si="234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 t="e">
        <f t="shared" si="234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 t="e">
        <f t="shared" si="234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 t="e">
        <f t="shared" si="234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4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 t="e">
        <f t="shared" si="234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 t="e">
        <f t="shared" si="234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 t="e">
        <f t="shared" si="234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 t="e">
        <f t="shared" si="234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 t="e">
        <f t="shared" si="234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 t="e">
        <f t="shared" si="234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 t="e">
        <f t="shared" si="234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 t="e">
        <f t="shared" si="234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ref="P2562:P2625" si="240">AVERAGE(E2562/L2562)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(E2563/D2563)</f>
        <v>0</v>
      </c>
      <c r="P2563" s="6" t="e">
        <f t="shared" si="240"/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0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 t="e">
        <f t="shared" si="240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 t="e">
        <f t="shared" si="240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 t="e">
        <f t="shared" si="240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0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0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 t="e">
        <f t="shared" si="240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 t="e">
        <f t="shared" si="240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 t="e">
        <f t="shared" si="240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 t="e">
        <f t="shared" si="240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 t="e">
        <f t="shared" si="240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 t="e">
        <f t="shared" si="240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 t="e">
        <f t="shared" si="240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0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0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 t="e">
        <f t="shared" si="240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0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0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0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 t="e">
        <f t="shared" si="240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0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0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 t="e">
        <f t="shared" si="240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0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0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ref="P2626:P2689" si="246">AVERAGE(E2626/L2626)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(E2627/D2627)</f>
        <v>9.56</v>
      </c>
      <c r="P2627" s="6">
        <f t="shared" si="246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 t="e">
        <f t="shared" si="246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6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6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 t="e">
        <f t="shared" si="246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 t="e">
        <f t="shared" si="246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ref="P2690:P2753" si="252">AVERAGE(E2690/L2690)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(E2691/D2691)</f>
        <v>2.8571428571428571E-5</v>
      </c>
      <c r="P2691" s="6">
        <f t="shared" si="252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2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2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 t="e">
        <f t="shared" si="252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 t="e">
        <f t="shared" si="252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 t="e">
        <f t="shared" si="252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 t="e">
        <f t="shared" si="252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ref="P2754:P2817" si="258">AVERAGE(E2754/L2754)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(E2755/D2755)</f>
        <v>0.19</v>
      </c>
      <c r="P2755" s="6">
        <f t="shared" si="258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 t="e">
        <f t="shared" si="258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 t="e">
        <f t="shared" si="258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 t="e">
        <f t="shared" si="258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 t="e">
        <f t="shared" si="258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 t="e">
        <f t="shared" si="258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 t="e">
        <f t="shared" si="258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58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58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58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58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58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58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58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58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58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ref="P2818:P2881" si="264">AVERAGE(E2818/L2818)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(E2819/D2819)</f>
        <v>1.3</v>
      </c>
      <c r="P2819" s="6">
        <f t="shared" si="264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4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4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 t="e">
        <f t="shared" si="264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 t="e">
        <f t="shared" si="264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4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 t="e">
        <f t="shared" si="264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 t="e">
        <f t="shared" si="264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4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 t="e">
        <f t="shared" si="264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 t="e">
        <f t="shared" si="264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4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4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 t="e">
        <f t="shared" si="264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4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4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 t="e">
        <f t="shared" si="264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4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4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4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 t="e">
        <f t="shared" si="264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 t="e">
        <f t="shared" si="264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4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4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ref="P2882:P2945" si="270">AVERAGE(E2882/L2882)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(E2883/D2883)</f>
        <v>0</v>
      </c>
      <c r="P2883" s="6" t="e">
        <f t="shared" si="270"/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0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0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0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0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0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0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 t="e">
        <f t="shared" si="270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0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0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0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 t="e">
        <f t="shared" si="270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0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 t="e">
        <f t="shared" si="270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0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0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0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0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0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0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0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0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0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0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0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0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0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0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0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 t="e">
        <f t="shared" si="270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ref="P2946:P3009" si="276">AVERAGE(E2946/L2946)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(E2947/D2947)</f>
        <v>0</v>
      </c>
      <c r="P2947" s="6" t="e">
        <f t="shared" si="276"/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6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6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 t="e">
        <f t="shared" si="276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 t="e">
        <f t="shared" si="276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6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 t="e">
        <f t="shared" si="276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 t="e">
        <f t="shared" si="276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 t="e">
        <f t="shared" si="276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6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6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6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6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6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ref="P3010:P3073" si="282">AVERAGE(E3010/L3010)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(E3011/D3011)</f>
        <v>1.19756</v>
      </c>
      <c r="P3011" s="6">
        <f t="shared" si="282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2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2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2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2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 t="e">
        <f t="shared" si="282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2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 t="e">
        <f t="shared" si="282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 t="e">
        <f t="shared" si="282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2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2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 t="e">
        <f t="shared" si="282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2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2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2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ref="P3074:P3137" si="288">AVERAGE(E3074/L3074)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(E3075/D3075)</f>
        <v>2.3035714285714285E-4</v>
      </c>
      <c r="P3075" s="6">
        <f t="shared" si="288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88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88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 t="e">
        <f t="shared" si="288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88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88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88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88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88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88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88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88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88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88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 t="e">
        <f t="shared" si="288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88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88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88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88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88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88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88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88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88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 t="e">
        <f t="shared" si="288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 t="e">
        <f t="shared" si="288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88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88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88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88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88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88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ref="P3138:P3201" si="294">AVERAGE(E3138/L3138)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(E3139/D3139)</f>
        <v>3.3333333333333333E-2</v>
      </c>
      <c r="P3139" s="6">
        <f t="shared" si="294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 t="e">
        <f t="shared" si="294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4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4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4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4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 t="e">
        <f t="shared" si="294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 t="e">
        <f t="shared" si="294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4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4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4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4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 t="e">
        <f t="shared" si="294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 t="e">
        <f t="shared" si="294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4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ref="P3202:P3265" si="300">AVERAGE(E3202/L3202)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(E3203/D3203)</f>
        <v>1.2500000000000001E-2</v>
      </c>
      <c r="P3203" s="6">
        <f t="shared" si="300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 t="e">
        <f t="shared" si="300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 t="e">
        <f t="shared" si="300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0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0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0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0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0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ref="P3266:P3329" si="306">AVERAGE(E3266/L3266)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(E3267/D3267)</f>
        <v>1.64</v>
      </c>
      <c r="P3267" s="6">
        <f t="shared" si="306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6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6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6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6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6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6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6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6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6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6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6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6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6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6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ref="P3330:P3393" si="312">AVERAGE(E3330/L3330)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(E3331/D3331)</f>
        <v>1.1679999999999999</v>
      </c>
      <c r="P3331" s="6">
        <f t="shared" si="312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2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2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2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2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2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ref="P3394:P3457" si="318">AVERAGE(E3394/L3394)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(E3395/D3395)</f>
        <v>1.0580000000000001</v>
      </c>
      <c r="P3395" s="6">
        <f t="shared" si="318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18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18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18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18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18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18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18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18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18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18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ref="P3458:P3521" si="324">AVERAGE(E3458/L3458)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(E3459/D3459)</f>
        <v>1.4019999999999999</v>
      </c>
      <c r="P3459" s="6">
        <f t="shared" si="324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4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4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4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4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4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4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4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4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4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4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ref="P3522:P3585" si="330">AVERAGE(E3522/L3522)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(E3523/D3523)</f>
        <v>1.6942857142857144</v>
      </c>
      <c r="P3523" s="6">
        <f t="shared" si="330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0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0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0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0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0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0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0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ref="P3586:P3649" si="336">AVERAGE(E3586/L3586)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(E3587/D3587)</f>
        <v>1.1911764705882353</v>
      </c>
      <c r="P3587" s="6">
        <f t="shared" si="336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6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6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6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6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 t="e">
        <f t="shared" si="336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6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6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6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 t="e">
        <f t="shared" si="336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6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6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 t="e">
        <f t="shared" si="336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6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 t="e">
        <f t="shared" si="336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6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6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ref="P3650:P3713" si="342">AVERAGE(E3650/L3650)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(E3651/D3651)</f>
        <v>1.04</v>
      </c>
      <c r="P3651" s="6">
        <f t="shared" si="342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2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2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2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2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2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2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2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2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2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2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ref="P3714:P3777" si="348">AVERAGE(E3714/L3714)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(E3715/D3715)</f>
        <v>1.0149999999999999</v>
      </c>
      <c r="P3715" s="6">
        <f t="shared" si="348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48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48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48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48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48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 t="e">
        <f t="shared" si="348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48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48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48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48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48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 t="e">
        <f t="shared" si="348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48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 t="e">
        <f t="shared" si="348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 t="e">
        <f t="shared" si="348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48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48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48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48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48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48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ref="P3778:P3841" si="354">AVERAGE(E3778/L3778)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(E3779/D3779)</f>
        <v>1.4319999999999999</v>
      </c>
      <c r="P3779" s="6">
        <f t="shared" si="354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4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4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4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4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 t="e">
        <f t="shared" si="354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 t="e">
        <f t="shared" si="354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4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4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4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4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4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 t="e">
        <f t="shared" si="354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 t="e">
        <f t="shared" si="354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4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4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4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4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4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4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4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4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ref="P3842:P3905" si="360">AVERAGE(E3842/L3842)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(E3843/D3843)</f>
        <v>8.72E-2</v>
      </c>
      <c r="P3843" s="6">
        <f t="shared" si="360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0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0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0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0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0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0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0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0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0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0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0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0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 t="e">
        <f t="shared" si="360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0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0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0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0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0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 t="e">
        <f t="shared" si="360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 t="e">
        <f t="shared" si="360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 t="e">
        <f t="shared" si="360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 t="e">
        <f t="shared" si="360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0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 t="e">
        <f t="shared" si="360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0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 t="e">
        <f t="shared" si="360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 t="e">
        <f t="shared" si="360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 t="e">
        <f t="shared" si="360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 t="e">
        <f t="shared" si="360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 t="e">
        <f t="shared" si="360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0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 t="e">
        <f t="shared" si="360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0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0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0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0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0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0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0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 t="e">
        <f t="shared" si="360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ref="P3906:P3969" si="366">AVERAGE(E3906/L3906)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(E3907/D3907)</f>
        <v>0.11533333333333333</v>
      </c>
      <c r="P3907" s="6">
        <f t="shared" si="366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6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6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6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6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6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 t="e">
        <f t="shared" si="366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6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6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6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6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 t="e">
        <f t="shared" si="366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6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6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6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6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6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 t="e">
        <f t="shared" si="366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 t="e">
        <f t="shared" si="366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6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 t="e">
        <f t="shared" si="366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6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6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6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6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 t="e">
        <f t="shared" si="366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 t="e">
        <f t="shared" si="366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6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6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6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 t="e">
        <f t="shared" si="366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6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6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6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 t="e">
        <f t="shared" si="366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 t="e">
        <f t="shared" si="366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 t="e">
        <f t="shared" si="366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6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6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6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6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 t="e">
        <f t="shared" si="366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6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6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6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6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ref="P3970:P4033" si="372">AVERAGE(E3970/L3970)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(E3971/D3971)</f>
        <v>7.4690265486725665E-2</v>
      </c>
      <c r="P3971" s="6">
        <f t="shared" si="372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2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 t="e">
        <f t="shared" si="372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2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2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2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2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2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2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2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 t="e">
        <f t="shared" si="372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2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2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2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2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2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 t="e">
        <f t="shared" si="372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2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2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2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2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2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2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2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2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2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2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 t="e">
        <f t="shared" si="372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2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 t="e">
        <f t="shared" si="372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2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2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2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2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2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2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 t="e">
        <f t="shared" si="372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2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2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 t="e">
        <f t="shared" si="372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2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 t="e">
        <f t="shared" si="372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 t="e">
        <f t="shared" si="372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ref="P4034:P4097" si="378">AVERAGE(E4034/L4034)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(E4035/D4035)</f>
        <v>0.25698702928870293</v>
      </c>
      <c r="P4035" s="6">
        <f t="shared" si="378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78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78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78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78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78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78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78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78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 t="e">
        <f t="shared" si="378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78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78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78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78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78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 t="e">
        <f t="shared" si="378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78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 t="e">
        <f t="shared" si="378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78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78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 t="e">
        <f t="shared" si="378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78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78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78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78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 t="e">
        <f t="shared" si="378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78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78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78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 t="e">
        <f t="shared" si="378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78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 t="e">
        <f t="shared" si="378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78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 t="e">
        <f t="shared" si="378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78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78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78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78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78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 t="e">
        <f t="shared" si="378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78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78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78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78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78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78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78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ref="P4098:P4115" si="384">AVERAGE(E4098/L4098)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(E4099/D4099)</f>
        <v>0</v>
      </c>
      <c r="P4099" s="6" t="e">
        <f t="shared" si="384"/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 t="e">
        <f t="shared" si="384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4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 t="e">
        <f t="shared" si="384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 t="e">
        <f t="shared" si="384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4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4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 t="e">
        <f t="shared" si="384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4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4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num" val="0"/>
        <cfvo type="percentile" val="50"/>
        <cfvo type="num" val="200"/>
        <color rgb="FFC00000"/>
        <color rgb="FF00B050"/>
        <color rgb="FF0070C0"/>
      </colorScale>
    </cfRule>
    <cfRule type="colorScale" priority="4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5">
      <colorScale>
        <cfvo type="min"/>
        <cfvo type="percentile" val="50"/>
        <cfvo type="max"/>
        <color rgb="FF00B050"/>
        <color rgb="FFFF0000"/>
        <color rgb="FF0070C0"/>
      </colorScale>
    </cfRule>
  </conditionalFormatting>
  <conditionalFormatting sqref="F1:F4115">
    <cfRule type="containsText" dxfId="3" priority="21" operator="containsText" text="failed">
      <formula>NOT(ISERROR(SEARCH("failed",F1)))</formula>
    </cfRule>
    <cfRule type="containsText" dxfId="2" priority="22" operator="containsText" text="live">
      <formula>NOT(ISERROR(SEARCH("live",F1)))</formula>
    </cfRule>
    <cfRule type="containsText" dxfId="1" priority="23" operator="containsText" text="canceled">
      <formula>NOT(ISERROR(SEARCH("canceled",F1)))</formula>
    </cfRule>
    <cfRule type="containsText" dxfId="0" priority="24" operator="containsText" text="Successful">
      <formula>NOT(ISERROR(SEARCH("Successful",F1)))</formula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</conditionalFormatting>
  <conditionalFormatting sqref="F1:F1048576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4FAC-0EDD-444E-8181-4E75CD92B485}">
  <sheetPr codeName="Sheet5"/>
  <dimension ref="A1:A15"/>
  <sheetViews>
    <sheetView workbookViewId="0">
      <selection activeCell="E23" sqref="E23"/>
    </sheetView>
  </sheetViews>
  <sheetFormatPr baseColWidth="10" defaultRowHeight="15" x14ac:dyDescent="0.2"/>
  <sheetData>
    <row r="1" spans="1:1" x14ac:dyDescent="0.2">
      <c r="A1" s="13" t="s">
        <v>8396</v>
      </c>
    </row>
    <row r="2" spans="1:1" x14ac:dyDescent="0.2">
      <c r="A2" s="13" t="s">
        <v>8397</v>
      </c>
    </row>
    <row r="3" spans="1:1" x14ac:dyDescent="0.2">
      <c r="A3" s="13" t="s">
        <v>8398</v>
      </c>
    </row>
    <row r="8" spans="1:1" x14ac:dyDescent="0.2">
      <c r="A8" t="s">
        <v>8403</v>
      </c>
    </row>
    <row r="9" spans="1:1" x14ac:dyDescent="0.2">
      <c r="A9" t="s">
        <v>8404</v>
      </c>
    </row>
    <row r="10" spans="1:1" x14ac:dyDescent="0.2">
      <c r="A10" t="s">
        <v>8405</v>
      </c>
    </row>
    <row r="11" spans="1:1" x14ac:dyDescent="0.2">
      <c r="A11" t="s">
        <v>8406</v>
      </c>
    </row>
    <row r="12" spans="1:1" x14ac:dyDescent="0.2">
      <c r="A12" s="15"/>
    </row>
    <row r="13" spans="1:1" x14ac:dyDescent="0.2">
      <c r="A13" s="15" t="s">
        <v>8407</v>
      </c>
    </row>
    <row r="15" spans="1:1" x14ac:dyDescent="0.2">
      <c r="A15" s="15" t="s">
        <v>8408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5D89-F120-4E4E-8D74-701CCFD7780E}">
  <sheetPr codeName="Sheet6"/>
  <dimension ref="A1:H13"/>
  <sheetViews>
    <sheetView tabSelected="1" workbookViewId="0">
      <selection activeCell="H32" sqref="H32"/>
    </sheetView>
  </sheetViews>
  <sheetFormatPr baseColWidth="10" defaultRowHeight="15" x14ac:dyDescent="0.2"/>
  <cols>
    <col min="1" max="1" width="24.1640625" customWidth="1"/>
    <col min="2" max="2" width="19.83203125" customWidth="1"/>
    <col min="3" max="3" width="17.1640625" customWidth="1"/>
    <col min="4" max="4" width="18" customWidth="1"/>
    <col min="5" max="5" width="23.83203125" customWidth="1"/>
    <col min="6" max="6" width="19.6640625" style="5" customWidth="1"/>
    <col min="7" max="7" width="20.5" customWidth="1"/>
    <col min="8" max="8" width="20.83203125" customWidth="1"/>
  </cols>
  <sheetData>
    <row r="1" spans="1:8" x14ac:dyDescent="0.2">
      <c r="A1" t="s">
        <v>8380</v>
      </c>
      <c r="B1" t="s">
        <v>8393</v>
      </c>
      <c r="C1" t="s">
        <v>8394</v>
      </c>
      <c r="D1" t="s">
        <v>8399</v>
      </c>
      <c r="E1" t="s">
        <v>8400</v>
      </c>
      <c r="F1" s="5" t="s">
        <v>8401</v>
      </c>
      <c r="G1" t="s">
        <v>8402</v>
      </c>
      <c r="H1" t="s">
        <v>8395</v>
      </c>
    </row>
    <row r="2" spans="1:8" x14ac:dyDescent="0.2">
      <c r="A2" t="s">
        <v>8381</v>
      </c>
      <c r="B2">
        <f>(COUNTIFS(Original_Edited!D:D,"&lt;1000",Original_Edited!F:F,"successful"))</f>
        <v>322</v>
      </c>
      <c r="C2">
        <f>(COUNTIFS(Original_Edited!D:D,"&lt;1000",Original_Edited!F:F,"failed"))</f>
        <v>113</v>
      </c>
      <c r="D2">
        <f>(COUNTIFS(Original_Edited!D:D,"&lt;1000",Original_Edited!F:F,"canceled"))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8382</v>
      </c>
      <c r="B3">
        <f>COUNTIFS(Original_Edited!D:D,"&lt;5000",Original_Edited!D:D,"&gt;999",Original_Edited!F:F,"successful")</f>
        <v>932</v>
      </c>
      <c r="C3">
        <f>COUNTIFS(Original_Edited!D:D,"&lt;5000",Original_Edited!D:D,"&gt;999",Original_Edited!F:F,"failed")</f>
        <v>420</v>
      </c>
      <c r="D3">
        <f>COUNTIFS(Original_Edited!D:D,"&lt;5000",Original_Edited!D:D,"&gt;999",Original_Edited!F:F,"canceled")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8383</v>
      </c>
      <c r="B4">
        <f>COUNTIFS(Original_Edited!D:D,"&lt;10000",Original_Edited!D:D,"&gt;4999",Original_Edited!F:F,"successful")</f>
        <v>381</v>
      </c>
      <c r="C4">
        <f>COUNTIFS(Original_Edited!D:D,"&lt;10000",Original_Edited!D:D,"&gt;4999",Original_Edited!F:F,"failed")</f>
        <v>283</v>
      </c>
      <c r="D4">
        <f>COUNTIFS(Original_Edited!D:D,"&lt;10000",Original_Edited!D:D,"&gt;4999",Original_Edited!F:F,"canceled")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8384</v>
      </c>
      <c r="B5">
        <f>COUNTIFS(Original_Edited!D:D,"&lt;15000",Original_Edited!D:D,"&gt;9999",Original_Edited!F:F,"successful")</f>
        <v>168</v>
      </c>
      <c r="C5">
        <f>COUNTIFS(Original_Edited!D:D,"&lt;15000",Original_Edited!D:D,"&gt;9999",Original_Edited!F:F,"failed")</f>
        <v>144</v>
      </c>
      <c r="D5">
        <f>COUNTIFS(Original_Edited!D:D,"&lt;15000",Original_Edited!D:D,"&gt;9999",Original_Edited!F:F,"canceled")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8385</v>
      </c>
      <c r="B6">
        <f>COUNTIFS(Original_Edited!D:D,"&lt;20000",Original_Edited!D:D,"&gt;14999",Original_Edited!F:F,"successful")</f>
        <v>94</v>
      </c>
      <c r="C6">
        <f>COUNTIFS(Original_Edited!D:D,"&lt;20000",Original_Edited!D:D,"&gt;14999",Original_Edited!F:F,"failed")</f>
        <v>90</v>
      </c>
      <c r="D6">
        <f>COUNTIFS(Original_Edited!D:D,"&lt;20000",Original_Edited!D:D,"&gt;14999",Original_Edited!F:F,"canceled")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8386</v>
      </c>
      <c r="B7">
        <f>COUNTIFS(Original_Edited!D:D,"&lt;25000",Original_Edited!D:D,"&gt;19999",Original_Edited!F:F,"successful")</f>
        <v>62</v>
      </c>
      <c r="C7">
        <f>COUNTIFS(Original_Edited!D:D,"&lt;25000",Original_Edited!D:D,"&gt;19999",Original_Edited!F:F,"failed")</f>
        <v>72</v>
      </c>
      <c r="D7">
        <f>COUNTIFS(Original_Edited!D:D,"&lt;25000",Original_Edited!D:D,"&gt;19999",Original_Edited!F:F,"canceled")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8387</v>
      </c>
      <c r="B8">
        <f>COUNTIFS(Original_Edited!D:D,"&lt;30000",Original_Edited!D:D,"&gt;24999",Original_Edited!F:F,"successful")</f>
        <v>55</v>
      </c>
      <c r="C8">
        <f>COUNTIFS(Original_Edited!D:D,"&lt;30000",Original_Edited!D:D,"&gt;24999",Original_Edited!F:F,"failed")</f>
        <v>64</v>
      </c>
      <c r="D8">
        <f>COUNTIFS(Original_Edited!D:D,"&lt;30000",Original_Edited!D:D,"&gt;24999",Original_Edited!F:F,"canceled")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8388</v>
      </c>
      <c r="B9">
        <f>COUNTIFS(Original_Edited!D:D,"&lt;35000",Original_Edited!D:D,"&gt;29999",Original_Edited!F:F,"successful")</f>
        <v>32</v>
      </c>
      <c r="C9">
        <f>COUNTIFS(Original_Edited!D:D,"&lt;35000",Original_Edited!D:D,"&gt;29999",Original_Edited!F:F,"failed")</f>
        <v>37</v>
      </c>
      <c r="D9">
        <f>COUNTIFS(Original_Edited!D:D,"&lt;35000",Original_Edited!D:D,"&gt;29999",Original_Edited!F:F,"canceled")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8389</v>
      </c>
      <c r="B10">
        <f>COUNTIFS(Original_Edited!D:D,"&lt;40000",Original_Edited!D:D,"&gt;34999",Original_Edited!F:F,"successful")</f>
        <v>26</v>
      </c>
      <c r="C10">
        <f>COUNTIFS(Original_Edited!D:D,"&lt;40000",Original_Edited!D:D,"&gt;34999",Original_Edited!F:F,"failed")</f>
        <v>22</v>
      </c>
      <c r="D10">
        <f>COUNTIFS(Original_Edited!D:D,"&lt;40000",Original_Edited!D:D,"&gt;34999",Original_Edited!F:F,"canceled")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8390</v>
      </c>
      <c r="B11">
        <f>COUNTIFS(Original_Edited!D:D,"&lt;45000",Original_Edited!D:D,"&gt;39999",Original_Edited!F:F,"successful")</f>
        <v>21</v>
      </c>
      <c r="C11">
        <f>COUNTIFS(Original_Edited!D:D,"&lt;45000",Original_Edited!D:D,"&gt;39999",Original_Edited!F:F,"failed")</f>
        <v>16</v>
      </c>
      <c r="D11">
        <f>COUNTIFS(Original_Edited!D:D,"&lt;45000",Original_Edited!D:D,"&gt;39999",Original_Edited!F:F,"canceled")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8391</v>
      </c>
      <c r="B12">
        <f>COUNTIFS(Original_Edited!D:D,"&lt;50000",Original_Edited!D:D,"&gt;44999",Original_Edited!F:F,"successful")</f>
        <v>6</v>
      </c>
      <c r="C12">
        <f>COUNTIFS(Original_Edited!D:D,"&lt;50000",Original_Edited!D:D,"&gt;44999",Original_Edited!F:F,"failed")</f>
        <v>11</v>
      </c>
      <c r="D12">
        <f>COUNTIFS(Original_Edited!D:D,"&lt;50000",Original_Edited!D:D,"&gt;44999",Original_Edited!F:F,"canceled")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8392</v>
      </c>
      <c r="B13">
        <f>COUNTIFS(Original_Edited!D:D,"&gt;=50000",Original_Edited!F:F,"successful")</f>
        <v>86</v>
      </c>
      <c r="C13">
        <f>COUNTIFS(Original_Edited!D:D,"&gt;=50000",Original_Edited!F:F,"failed")</f>
        <v>258</v>
      </c>
      <c r="D13">
        <f>COUNTIFS(Original_Edited!D:D,"&gt;=50000",Original_Edited!F:F,"canceled")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Table</vt:lpstr>
      <vt:lpstr>Sub Category Pivot Table</vt:lpstr>
      <vt:lpstr>Date Creation Conversion Pivot</vt:lpstr>
      <vt:lpstr>Original_Edited</vt:lpstr>
      <vt:lpstr>Report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Temitayo Olanbiwonnu</cp:lastModifiedBy>
  <dcterms:created xsi:type="dcterms:W3CDTF">2017-04-20T15:17:24Z</dcterms:created>
  <dcterms:modified xsi:type="dcterms:W3CDTF">2020-07-06T18:00:48Z</dcterms:modified>
</cp:coreProperties>
</file>