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21E54CB5-1FE8-4E1B-ABDA-5A0C330AC59E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15" i="1"/>
  <c r="A16" i="1"/>
  <c r="A17" i="1" s="1"/>
  <c r="A1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Q19" i="1" a="1"/>
  <c r="R19" i="1" a="1"/>
  <c r="J19" i="1" a="1"/>
  <c r="J14" i="1" a="1"/>
  <c r="Q12" i="1" a="1"/>
  <c r="J16" i="1" a="1"/>
  <c r="J18" i="1" a="1"/>
  <c r="J12" i="1" a="1"/>
  <c r="Q5" i="1" a="1"/>
  <c r="J6" i="1" a="1"/>
  <c r="R7" i="1" a="1"/>
  <c r="Q11" i="1" a="1"/>
  <c r="R15" i="1" a="1"/>
  <c r="R4" i="1" a="1"/>
  <c r="Q16" i="1" a="1"/>
  <c r="J9" i="1" a="1"/>
  <c r="Q9" i="1" a="1"/>
  <c r="Q3" i="1" a="1"/>
  <c r="R16" i="1" a="1"/>
  <c r="R6" i="1" a="1"/>
  <c r="Q18" i="1" a="1"/>
  <c r="Q6" i="1" a="1"/>
  <c r="AA5" i="1" a="1"/>
  <c r="Q15" i="1" a="1"/>
  <c r="J15" i="1" a="1"/>
  <c r="AD5" i="1" a="1"/>
  <c r="Q8" i="1" a="1"/>
  <c r="J17" i="1" a="1"/>
  <c r="J13" i="1" a="1"/>
  <c r="R3" i="1" a="1"/>
  <c r="R17" i="1" a="1"/>
  <c r="J3" i="1" a="1"/>
  <c r="AB5" i="1" a="1"/>
  <c r="J8" i="1" a="1"/>
  <c r="J11" i="1" a="1"/>
  <c r="R8" i="1" a="1"/>
  <c r="R10" i="1" a="1"/>
  <c r="R12" i="1" a="1"/>
  <c r="J5" i="1" a="1"/>
  <c r="Q17" i="1" a="1"/>
  <c r="Q4" i="1" a="1"/>
  <c r="R14" i="1" a="1"/>
  <c r="R18" i="1" a="1"/>
  <c r="J7" i="1" a="1"/>
  <c r="R11" i="1" a="1"/>
  <c r="Q7" i="1" a="1"/>
  <c r="Q10" i="1" a="1"/>
  <c r="Q14" i="1" a="1"/>
  <c r="Z5" i="1" a="1"/>
  <c r="R13" i="1" a="1"/>
  <c r="Q13" i="1" a="1"/>
  <c r="J4" i="1" a="1"/>
  <c r="R9" i="1" a="1"/>
  <c r="J10" i="1" a="1"/>
  <c r="R5" i="1" a="1"/>
  <c r="AC5" i="1" a="1"/>
  <c r="J19" i="1" l="1"/>
  <c r="R19" i="1"/>
  <c r="Q19" i="1"/>
  <c r="J4" i="1"/>
  <c r="J15" i="1"/>
  <c r="J11" i="1"/>
  <c r="J7" i="1"/>
  <c r="J16" i="1"/>
  <c r="J14" i="1"/>
  <c r="J10" i="1"/>
  <c r="J6" i="1"/>
  <c r="J12" i="1"/>
  <c r="J18" i="1"/>
  <c r="J17" i="1"/>
  <c r="J5" i="1"/>
  <c r="J8" i="1"/>
  <c r="J13" i="1"/>
  <c r="J9" i="1"/>
  <c r="J3" i="1"/>
  <c r="R16" i="1"/>
  <c r="R8" i="1"/>
  <c r="R11" i="1"/>
  <c r="R7" i="1"/>
  <c r="R18" i="1"/>
  <c r="R14" i="1"/>
  <c r="R6" i="1"/>
  <c r="R10" i="1"/>
  <c r="R15" i="1"/>
  <c r="R17" i="1"/>
  <c r="R5" i="1"/>
  <c r="R13" i="1"/>
  <c r="R9" i="1"/>
  <c r="R12" i="1"/>
  <c r="R4" i="1"/>
  <c r="Q7" i="1"/>
  <c r="Q11" i="1"/>
  <c r="Q15" i="1"/>
  <c r="Q18" i="1"/>
  <c r="Q14" i="1"/>
  <c r="Q6" i="1"/>
  <c r="Q10" i="1"/>
  <c r="Q5" i="1"/>
  <c r="Q17" i="1"/>
  <c r="Q13" i="1"/>
  <c r="Q9" i="1"/>
  <c r="Q16" i="1"/>
  <c r="Q12" i="1"/>
  <c r="Q8" i="1"/>
  <c r="Q4" i="1"/>
  <c r="AD5" i="1"/>
  <c r="AC5" i="1"/>
  <c r="AB5" i="1"/>
  <c r="AA5" i="1"/>
  <c r="Z5" i="1"/>
  <c r="R3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<sst xmlns="http://schemas.openxmlformats.org/spreadsheetml/2006/main" count="120" uniqueCount="70">
  <si>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</si>
  <si>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</si>
  <si>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</si>
  <si>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</si>
  <si>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</si>
  <si>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</si>
  <si>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</si>
  <si>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</si>
  <si>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</si>
  <si>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</si>
  <si>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</si>
  <si>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</si>
  <si>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</si>
  <si>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</si>
  <si>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</si>
  <si>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</si>
  <si>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</si>
  <si>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</si>
  <si>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</si>
  <si>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</si>
  <si>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</si>
  <si>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</si>
  <si>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</si>
  <si>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</si>
  <si>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</si>
  <si>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</si>
  <si>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</si>
  <si>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</si>
  <si>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</si>
  <si>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</si>
  <si>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</si>
  <si>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</si>
  <si>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</si>
  <si>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</si>
  <si>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</si>
  <si>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</si>
  <si>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</si>
  <si>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</si>
  <si>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</si>
  <si>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</si>
  <si>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</si>
  <si>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</si>
  <si>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</si>
  <si>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</si>
  <si>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</si>
  <si>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</si>
  <si>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</si>
  <si>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</si>
  <si>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</si>
  <si>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</si>
  <si>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</si>
  <si>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</si>
  <si>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</si>
  <si>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</si>
  <si>
    <t>Offset</t>
  </si>
  <si>
    <t>10x10_4</t>
  </si>
  <si>
    <t>10x10_1</t>
  </si>
  <si>
    <t>I1_1</t>
  </si>
  <si>
    <t>I1_4</t>
  </si>
  <si>
    <t>10x10_comp</t>
  </si>
  <si>
    <t>I3_comp</t>
  </si>
  <si>
    <t>Comp_26</t>
  </si>
  <si>
    <t>5x5_comp</t>
  </si>
  <si>
    <t>.005     .005</t>
  </si>
  <si>
    <t>Comp_13</t>
  </si>
  <si>
    <t>Comp_104</t>
  </si>
  <si>
    <t>2x2_comp</t>
  </si>
  <si>
    <t>.002     .002</t>
  </si>
  <si>
    <t>I5_comp</t>
  </si>
  <si>
    <t>.030    .002    .021    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</si>
</sst>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7" borderId="1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11" fontId="0" fillId="0" borderId="0" xfId="0" applyNumberFormat="1"/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6" xfId="0" applyNumberForma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24" xfId="0" applyNumberFormat="1" applyFont="1" applyFill="1" applyBorder="1" applyAlignment="1">
      <alignment horizontal="center"/>
    </xf>
    <xf numFmtId="0" fontId="0" fillId="13" borderId="25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1" fillId="13" borderId="16" xfId="0" applyNumberFormat="1" applyFont="1" applyFill="1" applyBorder="1" applyAlignment="1">
      <alignment horizontal="center"/>
    </xf>
    <xf numFmtId="11" fontId="1" fillId="13" borderId="1" xfId="0" applyNumberFormat="1" applyFont="1" applyFill="1" applyBorder="1" applyAlignment="1">
      <alignment horizontal="center"/>
    </xf>
    <xf numFmtId="0" fontId="0" fillId="14" borderId="20" xfId="0" applyNumberFormat="1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11" fontId="1" fillId="13" borderId="2" xfId="0" applyNumberFormat="1" applyFont="1" applyFill="1" applyBorder="1" applyAlignment="1">
      <alignment horizontal="center"/>
    </xf>
    <xf numFmtId="0" fontId="0" fillId="6" borderId="2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4" borderId="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1" fontId="0" fillId="13" borderId="9" xfId="0" applyNumberFormat="1" applyFont="1" applyFill="1" applyBorder="1" applyAlignment="1">
      <alignment horizontal="center"/>
    </xf>
    <xf numFmtId="11" fontId="0" fillId="13" borderId="10" xfId="0" applyNumberFormat="1" applyFont="1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0" fillId="11" borderId="22" xfId="0" applyFont="1" applyFill="1" applyBorder="1" applyAlignment="1">
      <alignment horizontal="center"/>
    </xf>
    <xf numFmtId="11" fontId="0" fillId="13" borderId="22" xfId="0" applyNumberFormat="1" applyFill="1" applyBorder="1" applyAlignment="1">
      <alignment horizontal="center"/>
    </xf>
    <xf numFmtId="11" fontId="1" fillId="13" borderId="22" xfId="0" applyNumberFormat="1" applyFont="1" applyFill="1" applyBorder="1" applyAlignment="1">
      <alignment horizontal="center"/>
    </xf>
    <xf numFmtId="11" fontId="0" fillId="13" borderId="23" xfId="0" applyNumberFormat="1" applyFont="1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0" fillId="11" borderId="20" xfId="0" applyFont="1" applyFill="1" applyBorder="1" applyAlignment="1">
      <alignment horizontal="center"/>
    </xf>
    <xf numFmtId="11" fontId="0" fillId="13" borderId="20" xfId="0" applyNumberFormat="1" applyFill="1" applyBorder="1" applyAlignment="1">
      <alignment horizontal="center"/>
    </xf>
    <xf numFmtId="11" fontId="1" fillId="13" borderId="20" xfId="0" applyNumberFormat="1" applyFont="1" applyFill="1" applyBorder="1" applyAlignment="1">
      <alignment horizontal="center"/>
    </xf>
    <xf numFmtId="11" fontId="0" fillId="13" borderId="3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1" fontId="0" fillId="13" borderId="1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10"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</dxfs>
  <tableStyles count="0" defaultTableStyle="TableStyleMedium2" defaultPivotStyle="PivotStyleLight16"/>
  <colors>
    <mruColors>
      <color rgb="FFB17ED8"/>
      <color rgb="FF9E5ECE"/>
      <color rgb="FFD1B3E7"/>
      <color rgb="FFE8D9F3"/>
      <color rgb="FFAA72D4"/>
      <color rgb="FF8C3FC5"/>
      <color rgb="FF893BC3"/>
      <color rgb="FF873AC0"/>
      <color rgb="FFC7A1D3"/>
      <color rgb="FF83E4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defaultGridColor="0" colorId="23" workbookViewId="0">
      <selection activeCell="L16" sqref="L16:S16"/>
    </sheetView>
  </sheetViews>
  <sheetFormatPr defaultColWidth="9.109375" defaultRowHeight="14.4" x14ac:dyDescent="0.3"/>
  <cols>
    <col min="1" max="1" width="18" style="6" customWidth="1"/>
    <col min="2" max="2" width="14.88671875" style="7" customWidth="1"/>
    <col min="3" max="3" width="12.44140625" style="8" customWidth="1"/>
    <col min="4" max="4" width="10.44140625" style="8" customWidth="1"/>
    <col min="5" max="5" width="14.6640625" style="9" customWidth="1"/>
    <col min="6" max="6" width="21" style="9" customWidth="1"/>
    <col min="7" max="7" width="11.21875" style="9" customWidth="1"/>
    <col min="8" max="8" width="11.6640625" style="10" customWidth="1"/>
    <col min="9" max="9" width="8.88671875" style="10"/>
    <col min="10" max="10" width="13.88671875" style="23" customWidth="1"/>
    <col min="11" max="11" width="10.33203125" style="11" customWidth="1"/>
    <col min="12" max="12" width="16" style="48" customWidth="1"/>
    <col min="13" max="13" width="16.88671875" style="48" customWidth="1"/>
    <col min="14" max="16" width="12.6640625" style="17" customWidth="1"/>
    <col min="17" max="17" width="9.109375" style="21"/>
    <col min="18" max="18" width="11.33203125" style="22" customWidth="1"/>
    <col min="19" max="19" width="11.33203125" style="56" customWidth="1"/>
    <col min="20" max="20" width="2" customWidth="1"/>
    <col min="21" max="21" width="9.6640625" customWidth="1"/>
    <col min="22" max="22" width="15.109375" customWidth="1"/>
    <col min="23" max="23" width="10.6640625" customWidth="1"/>
    <col min="24" max="24" width="9.6640625" customWidth="1"/>
  </cols>
  <sheetData>
    <row r="1" spans="1:30" x14ac:dyDescent="0.3">
      <c r="A1" s="69" t="s">
        <v>0</v>
      </c>
      <c r="B1" s="75" t="s">
        <v>1</v>
      </c>
      <c r="C1" s="76"/>
      <c r="D1" s="77"/>
      <c r="E1" s="78" t="s">
        <v>5</v>
      </c>
      <c r="F1" s="79"/>
      <c r="G1" s="80"/>
      <c r="H1" s="73" t="s">
        <v>21</v>
      </c>
      <c r="I1" s="74"/>
      <c r="J1" s="71" t="s">
        <v>4</v>
      </c>
      <c r="K1" s="72"/>
      <c r="L1" s="68" t="s">
        <v>7</v>
      </c>
      <c r="M1" s="68"/>
      <c r="N1" s="68"/>
      <c r="O1" s="68"/>
      <c r="P1" s="68"/>
      <c r="Q1" s="68"/>
      <c r="R1" s="68"/>
      <c r="S1" s="68"/>
    </row>
    <row r="2" spans="1:30" ht="15" thickBot="1" x14ac:dyDescent="0.35">
      <c r="A2" s="70"/>
      <c r="B2" s="38" t="s">
        <v>2</v>
      </c>
      <c r="C2" s="12" t="s">
        <v>3</v>
      </c>
      <c r="D2" s="63" t="s">
        <v>54</v>
      </c>
      <c r="E2" s="13" t="s">
        <v>2</v>
      </c>
      <c r="F2" s="13" t="s">
        <v>3</v>
      </c>
      <c r="G2" s="13" t="s">
        <v>54</v>
      </c>
      <c r="H2" s="37" t="s">
        <v>8</v>
      </c>
      <c r="I2" s="19" t="s">
        <v>6</v>
      </c>
      <c r="J2" s="65" t="s">
        <v>19</v>
      </c>
      <c r="K2" s="66" t="s">
        <v>20</v>
      </c>
      <c r="L2" s="58" t="s">
        <v>51</v>
      </c>
      <c r="M2" s="58" t="s">
        <v>52</v>
      </c>
      <c r="N2" s="59" t="s">
        <v>48</v>
      </c>
      <c r="O2" s="59" t="s">
        <v>49</v>
      </c>
      <c r="P2" s="60" t="s">
        <v>50</v>
      </c>
      <c r="Q2" s="60" t="s">
        <v>10</v>
      </c>
      <c r="R2" s="61" t="s">
        <v>11</v>
      </c>
      <c r="S2" s="62" t="s">
        <v>53</v>
      </c>
      <c r="U2" s="14" t="s">
        <v>20</v>
      </c>
      <c r="V2" s="14" t="s">
        <v>4</v>
      </c>
      <c r="W2" s="14" t="s">
        <v>17</v>
      </c>
      <c r="X2" s="14" t="s">
        <v>18</v>
      </c>
      <c r="Z2" s="14" t="s">
        <v>12</v>
      </c>
      <c r="AA2" s="14" t="s">
        <v>13</v>
      </c>
      <c r="AB2" s="14" t="s">
        <v>14</v>
      </c>
      <c r="AC2" s="14" t="s">
        <v>15</v>
      </c>
      <c r="AD2" s="14" t="s">
        <v>16</v>
      </c>
    </row>
    <row r="3" spans="1:30" x14ac:dyDescent="0.3">
      <c r="A3" s="24">
        <v>1</v>
      </c>
      <c r="B3" s="8" t="s">
        <v>40</v>
      </c>
      <c r="C3" s="25" t="s">
        <v>39</v>
      </c>
      <c r="D3" s="8">
        <v>6.4999999999999997E-3</v>
      </c>
      <c r="E3" s="26" t="s">
        <v>22</v>
      </c>
      <c r="F3" s="26" t="s">
        <v>32</v>
      </c>
      <c r="G3" s="3">
        <v>1.35E-2</v>
      </c>
      <c r="H3" s="10" t="s">
        <v>45</v>
      </c>
      <c r="I3" s="10">
        <v>3.0000000000000001E-3</v>
      </c>
      <c r="J3" s="23" t="str" cm="1">
        <f t="array" aca="1" ref="J3" ca="1">INDIRECT(ADDRESS(K3+2,22))</f>
        <v>AL 7075 T6</v>
      </c>
      <c r="K3" s="27">
        <v>1</v>
      </c>
      <c r="L3" s="47">
        <v>126.4606</v>
      </c>
      <c r="M3" s="47">
        <v>651.89840000000004</v>
      </c>
      <c r="N3" s="28">
        <v>8320000</v>
      </c>
      <c r="O3" s="28">
        <v>8910000</v>
      </c>
      <c r="P3" s="43">
        <v>47700000</v>
      </c>
      <c r="Q3" s="44" cm="1">
        <f t="array" aca="1" ref="Q3" ca="1">INDIRECT(ADDRESS(K3+2,23))/(MAX(N3,O3,P3)*INDIRECT(ADDRESS(3,26))*INDIRECT(ADDRESS(3,27))*INDIRECT(ADDRESS(3,28))*INDIRECT(ADDRESS(3,29))) -1</f>
        <v>5.6022247528562801</v>
      </c>
      <c r="R3" s="44" cm="1">
        <f t="array" aca="1" ref="R3" ca="1">INDIRECT(ADDRESS(K3+2,24))/(MAX(N3,O3,P3)*INDIRECT(ADDRESS(3,26))*INDIRECT(ADDRESS(3,27))*INDIRECT(ADDRESS(3,28))*INDIRECT(ADDRESS(3,30))) -1</f>
        <v>5.6069500031764168</v>
      </c>
      <c r="S3" s="51">
        <v>16.691759999999999</v>
      </c>
      <c r="U3" s="15">
        <v>1</v>
      </c>
      <c r="V3" s="15" t="s">
        <v>9</v>
      </c>
      <c r="W3" s="16">
        <v>503000000</v>
      </c>
      <c r="X3" s="16">
        <v>572000000</v>
      </c>
      <c r="Z3" s="15">
        <v>1.1000000000000001</v>
      </c>
      <c r="AA3" s="15">
        <v>1.2</v>
      </c>
      <c r="AB3" s="15">
        <v>1.1000000000000001</v>
      </c>
      <c r="AC3" s="15">
        <v>1.1000000000000001</v>
      </c>
      <c r="AD3" s="15">
        <v>1.25</v>
      </c>
    </row>
    <row r="4" spans="1:30" x14ac:dyDescent="0.3">
      <c r="A4" s="6">
        <f>A3+1</f>
        <v>2</v>
      </c>
      <c r="B4" s="8" t="s">
        <v>40</v>
      </c>
      <c r="C4" s="8" t="s">
        <v>39</v>
      </c>
      <c r="D4" s="8">
        <v>6.4999999999999997E-3</v>
      </c>
      <c r="E4" s="9" t="s">
        <v>23</v>
      </c>
      <c r="F4" s="9" t="s">
        <v>31</v>
      </c>
      <c r="G4" s="9">
        <v>2.5499999999999998E-2</v>
      </c>
      <c r="H4" s="10" t="s">
        <v>45</v>
      </c>
      <c r="I4" s="10">
        <v>3.0000000000000001E-3</v>
      </c>
      <c r="J4" s="23" t="str" cm="1">
        <f t="array" aca="1" ref="J4" ca="1">INDIRECT(ADDRESS(K4+2,22))</f>
        <v>AL 7075 T6</v>
      </c>
      <c r="K4" s="11">
        <v>1</v>
      </c>
      <c r="L4" s="48">
        <v>257.48950000000002</v>
      </c>
      <c r="M4" s="48">
        <v>1057.298</v>
      </c>
      <c r="N4" s="18">
        <v>7150000</v>
      </c>
      <c r="O4" s="18">
        <v>7350000</v>
      </c>
      <c r="P4" s="43">
        <v>19900000</v>
      </c>
      <c r="Q4" s="44" cm="1">
        <f t="array" aca="1" ref="Q4" ca="1">INDIRECT(ADDRESS(K4+2,23))/(MAX(N4,O4,P4)*INDIRECT(ADDRESS(3,26))*INDIRECT(ADDRESS(3,27))*INDIRECT(ADDRESS(3,28))*INDIRECT(ADDRESS(3,29))) -1</f>
        <v>14.82543320157008</v>
      </c>
      <c r="R4" s="44" cm="1">
        <f t="array" aca="1" ref="R4" ca="1">INDIRECT(ADDRESS(K4+2,24))/(MAX(N4,O4,P4)*INDIRECT(ADDRESS(3,26))*INDIRECT(ADDRESS(3,27))*INDIRECT(ADDRESS(3,28))*INDIRECT(ADDRESS(3,30))) -1</f>
        <v>14.836759555352517</v>
      </c>
      <c r="S4" s="51">
        <v>18.247150000000001</v>
      </c>
      <c r="U4" s="15">
        <v>2</v>
      </c>
      <c r="V4" s="15" t="s">
        <v>30</v>
      </c>
      <c r="W4" s="16">
        <v>150000000</v>
      </c>
      <c r="X4" s="16">
        <v>160000000</v>
      </c>
    </row>
    <row r="5" spans="1:30" x14ac:dyDescent="0.3">
      <c r="A5" s="6">
        <f t="shared" ref="A5:A19" si="0">A4+1</f>
        <v>3</v>
      </c>
      <c r="B5" s="8" t="s">
        <v>40</v>
      </c>
      <c r="C5" s="8" t="s">
        <v>39</v>
      </c>
      <c r="D5" s="8">
        <v>6.4999999999999997E-3</v>
      </c>
      <c r="E5" s="9" t="s">
        <v>24</v>
      </c>
      <c r="F5" s="9" t="s">
        <v>33</v>
      </c>
      <c r="G5" s="9">
        <v>1.35E-2</v>
      </c>
      <c r="H5" s="10" t="s">
        <v>45</v>
      </c>
      <c r="I5" s="10">
        <v>3.0000000000000001E-3</v>
      </c>
      <c r="J5" s="23" t="str" cm="1">
        <f t="array" aca="1" ref="J5" ca="1">INDIRECT(ADDRESS(K5+2,22))</f>
        <v>AL 7075 T6</v>
      </c>
      <c r="K5" s="11">
        <v>1</v>
      </c>
      <c r="L5" s="48">
        <v>148.0548</v>
      </c>
      <c r="M5" s="48">
        <v>686.71209999999996</v>
      </c>
      <c r="N5" s="18">
        <v>6820000</v>
      </c>
      <c r="O5" s="18">
        <v>6870000</v>
      </c>
      <c r="P5" s="43">
        <v>37800000</v>
      </c>
      <c r="Q5" s="44" cm="1">
        <f t="array" aca="1" ref="Q5" ca="1">INDIRECT(ADDRESS(K5+2,23))/(MAX(N5,O5,P5)*INDIRECT(ADDRESS(3,26))*INDIRECT(ADDRESS(3,27))*INDIRECT(ADDRESS(3,28))*INDIRECT(ADDRESS(3,29))) -1</f>
        <v>7.3313788547948313</v>
      </c>
      <c r="R5" s="44" cm="1">
        <f t="array" aca="1" ref="R5" ca="1">INDIRECT(ADDRESS(K5+2,24))/(MAX(N5,O5,P5)*INDIRECT(ADDRESS(3,26))*INDIRECT(ADDRESS(3,27))*INDIRECT(ADDRESS(3,28))*INDIRECT(ADDRESS(3,30))) -1</f>
        <v>7.3373416706750021</v>
      </c>
      <c r="S5" s="51">
        <v>18.149940000000001</v>
      </c>
      <c r="Z5" s="67" cm="1">
        <f t="array" aca="1" ref="Z5" ca="1">INDIRECT(ADDRESS(3,26))</f>
        <v>1.1000000000000001</v>
      </c>
      <c r="AA5" s="67" cm="1">
        <f t="array" aca="1" ref="AA5" ca="1">INDIRECT(ADDRESS(3,27))</f>
        <v>1.2</v>
      </c>
      <c r="AB5" s="67" cm="1">
        <f t="array" aca="1" ref="AB5" ca="1">INDIRECT(ADDRESS(3,28))</f>
        <v>1.1000000000000001</v>
      </c>
      <c r="AC5" s="67" cm="1">
        <f t="array" aca="1" ref="AC5" ca="1">INDIRECT(ADDRESS(3,29))</f>
        <v>1.1000000000000001</v>
      </c>
      <c r="AD5" s="67" cm="1">
        <f t="array" aca="1" ref="AD5" ca="1">INDIRECT(ADDRESS(3,29))</f>
        <v>1.1000000000000001</v>
      </c>
    </row>
    <row r="6" spans="1:30" ht="15" thickBot="1" x14ac:dyDescent="0.35">
      <c r="A6" s="29">
        <f t="shared" si="0"/>
        <v>4</v>
      </c>
      <c r="B6" s="31" t="s">
        <v>40</v>
      </c>
      <c r="C6" s="31" t="s">
        <v>39</v>
      </c>
      <c r="D6" s="31">
        <v>6.4999999999999997E-3</v>
      </c>
      <c r="E6" s="32" t="s">
        <v>25</v>
      </c>
      <c r="F6" s="32" t="s">
        <v>34</v>
      </c>
      <c r="G6" s="32">
        <v>1.35E-2</v>
      </c>
      <c r="H6" s="33" t="s">
        <v>45</v>
      </c>
      <c r="I6" s="33">
        <v>3.0000000000000001E-3</v>
      </c>
      <c r="J6" s="35" t="str" cm="1">
        <f t="array" aca="1" ref="J6" ca="1">INDIRECT(ADDRESS(K6+2,22))</f>
        <v>AL 7075 T6</v>
      </c>
      <c r="K6" s="34">
        <v>1</v>
      </c>
      <c r="L6" s="49">
        <v>161.90629999999999</v>
      </c>
      <c r="M6" s="49">
        <v>684.91539999999998</v>
      </c>
      <c r="N6" s="45">
        <v>6060000</v>
      </c>
      <c r="O6" s="45">
        <v>5830000</v>
      </c>
      <c r="P6" s="45">
        <v>38600000</v>
      </c>
      <c r="Q6" s="46" cm="1">
        <f t="array" aca="1" ref="Q6" ca="1">INDIRECT(ADDRESS(K6+2,23))/(MAX(N6,O6,P6)*INDIRECT(ADDRESS(3,26))*INDIRECT(ADDRESS(3,27))*INDIRECT(ADDRESS(3,28))*INDIRECT(ADDRESS(3,29))) -1</f>
        <v>7.1587077904467513</v>
      </c>
      <c r="R6" s="46" cm="1">
        <f t="array" aca="1" ref="R6" ca="1">INDIRECT(ADDRESS(K6+2,24))/(MAX(N6,O6,P6)*INDIRECT(ADDRESS(3,26))*INDIRECT(ADDRESS(3,27))*INDIRECT(ADDRESS(3,28))*INDIRECT(ADDRESS(3,30))) -1</f>
        <v>7.1645470246506502</v>
      </c>
      <c r="S6" s="52">
        <v>19.70532</v>
      </c>
    </row>
    <row r="7" spans="1:30" x14ac:dyDescent="0.3">
      <c r="A7" s="1">
        <f t="shared" si="0"/>
        <v>5</v>
      </c>
      <c r="B7" s="2" t="s">
        <v>40</v>
      </c>
      <c r="C7" s="2" t="s">
        <v>39</v>
      </c>
      <c r="D7" s="2">
        <v>6.4999999999999997E-3</v>
      </c>
      <c r="E7" s="3" t="s">
        <v>26</v>
      </c>
      <c r="F7" s="3" t="s">
        <v>35</v>
      </c>
      <c r="G7" s="3">
        <v>1.4500000000000001E-2</v>
      </c>
      <c r="H7" s="4" t="s">
        <v>45</v>
      </c>
      <c r="I7" s="4">
        <v>3.0000000000000001E-3</v>
      </c>
      <c r="J7" s="20" t="str" cm="1">
        <f t="array" aca="1" ref="J7" ca="1">INDIRECT(ADDRESS(K7+2,22))</f>
        <v>AL 7075 T6</v>
      </c>
      <c r="K7" s="5">
        <v>1</v>
      </c>
      <c r="L7" s="50">
        <v>126.8723</v>
      </c>
      <c r="M7" s="50">
        <v>673.61019999999996</v>
      </c>
      <c r="N7" s="18">
        <v>9030000</v>
      </c>
      <c r="O7" s="18">
        <v>9790000</v>
      </c>
      <c r="P7" s="18">
        <v>49200000</v>
      </c>
      <c r="Q7" s="42" cm="1">
        <f t="array" aca="1" ref="Q7" ca="1">INDIRECT(ADDRESS(K7+2,23))/(MAX(N7,O7,P7)*INDIRECT(ADDRESS(3,26))*INDIRECT(ADDRESS(3,27))*INDIRECT(ADDRESS(3,28))*INDIRECT(ADDRESS(3,29))) -1</f>
        <v>5.4009374128301744</v>
      </c>
      <c r="R7" s="42" cm="1">
        <f t="array" aca="1" ref="R7" ca="1">INDIRECT(ADDRESS(K7+2,24))/(MAX(N7,O7,P7)*INDIRECT(ADDRESS(3,26))*INDIRECT(ADDRESS(3,27))*INDIRECT(ADDRESS(3,28))*INDIRECT(ADDRESS(3,30))) -1</f>
        <v>5.4055186006405505</v>
      </c>
      <c r="S7" s="53">
        <v>16.302910000000001</v>
      </c>
      <c r="U7" s="41"/>
    </row>
    <row r="8" spans="1:30" x14ac:dyDescent="0.3">
      <c r="A8" s="6">
        <f t="shared" si="0"/>
        <v>6</v>
      </c>
      <c r="B8" s="8" t="s">
        <v>40</v>
      </c>
      <c r="C8" s="8" t="s">
        <v>39</v>
      </c>
      <c r="D8" s="8">
        <v>6.4999999999999997E-3</v>
      </c>
      <c r="E8" s="9" t="s">
        <v>27</v>
      </c>
      <c r="F8" s="9" t="s">
        <v>36</v>
      </c>
      <c r="G8" s="9">
        <v>2.75E-2</v>
      </c>
      <c r="H8" s="10" t="s">
        <v>45</v>
      </c>
      <c r="I8" s="10">
        <v>3.0000000000000001E-3</v>
      </c>
      <c r="J8" s="23" t="str" cm="1">
        <f t="array" aca="1" ref="J8" ca="1">INDIRECT(ADDRESS(K8+2,22))</f>
        <v>AL 7075 T6</v>
      </c>
      <c r="K8" s="11">
        <v>1</v>
      </c>
      <c r="L8" s="48">
        <v>265.91219999999998</v>
      </c>
      <c r="M8" s="48">
        <v>1073.2860000000001</v>
      </c>
      <c r="N8" s="18">
        <v>7530000</v>
      </c>
      <c r="O8" s="18">
        <v>7880000</v>
      </c>
      <c r="P8" s="18">
        <v>19400000</v>
      </c>
      <c r="Q8" s="44" cm="1">
        <f t="array" aca="1" ref="Q8" ca="1">INDIRECT(ADDRESS(K8+2,23))/(MAX(N8,O8,P8)*INDIRECT(ADDRESS(3,26))*INDIRECT(ADDRESS(3,27))*INDIRECT(ADDRESS(3,28))*INDIRECT(ADDRESS(3,29))) -1</f>
        <v>15.23330519130127</v>
      </c>
      <c r="R8" s="44" cm="1">
        <f t="array" aca="1" ref="R8" ca="1">INDIRECT(ADDRESS(K8+2,24))/(MAX(N8,O8,P8)*INDIRECT(ADDRESS(3,26))*INDIRECT(ADDRESS(3,27))*INDIRECT(ADDRESS(3,28))*INDIRECT(ADDRESS(3,30))) -1</f>
        <v>15.244923461418303</v>
      </c>
      <c r="S8" s="53">
        <v>17.987919999999999</v>
      </c>
    </row>
    <row r="9" spans="1:30" x14ac:dyDescent="0.3">
      <c r="A9" s="6">
        <f t="shared" si="0"/>
        <v>7</v>
      </c>
      <c r="B9" s="8" t="s">
        <v>40</v>
      </c>
      <c r="C9" s="8" t="s">
        <v>39</v>
      </c>
      <c r="D9" s="8">
        <v>6.4999999999999997E-3</v>
      </c>
      <c r="E9" s="9" t="s">
        <v>28</v>
      </c>
      <c r="F9" s="9" t="s">
        <v>37</v>
      </c>
      <c r="G9" s="9">
        <v>1.4500000000000001E-2</v>
      </c>
      <c r="H9" s="10" t="s">
        <v>45</v>
      </c>
      <c r="I9" s="10">
        <v>3.0000000000000001E-3</v>
      </c>
      <c r="J9" s="23" t="str" cm="1">
        <f t="array" aca="1" ref="J9" ca="1">INDIRECT(ADDRESS(K9+2,22))</f>
        <v>AL 7075 T6</v>
      </c>
      <c r="K9" s="11">
        <v>1</v>
      </c>
      <c r="L9" s="48">
        <v>146.1568</v>
      </c>
      <c r="M9" s="48">
        <v>714.84889999999996</v>
      </c>
      <c r="N9" s="43">
        <v>7540000</v>
      </c>
      <c r="O9" s="43">
        <v>7870000</v>
      </c>
      <c r="P9" s="43">
        <v>3840000</v>
      </c>
      <c r="Q9" s="44" cm="1">
        <f t="array" aca="1" ref="Q9" ca="1">INDIRECT(ADDRESS(K9+2,23))/(MAX(N9,O9,P9)*INDIRECT(ADDRESS(3,26))*INDIRECT(ADDRESS(3,27))*INDIRECT(ADDRESS(3,28))*INDIRECT(ADDRESS(3,29))) -1</f>
        <v>39.016025503334767</v>
      </c>
      <c r="R9" s="44" cm="1">
        <f t="array" aca="1" ref="R9" ca="1">INDIRECT(ADDRESS(K9+2,24))/(MAX(N9,O9,P9)*INDIRECT(ADDRESS(3,26))*INDIRECT(ADDRESS(3,27))*INDIRECT(ADDRESS(3,28))*INDIRECT(ADDRESS(3,30))) -1</f>
        <v>39.044665203496209</v>
      </c>
      <c r="S9" s="54">
        <v>17.30743</v>
      </c>
    </row>
    <row r="10" spans="1:30" ht="15" thickBot="1" x14ac:dyDescent="0.35">
      <c r="A10" s="29">
        <f t="shared" si="0"/>
        <v>8</v>
      </c>
      <c r="B10" s="31" t="s">
        <v>40</v>
      </c>
      <c r="C10" s="31" t="s">
        <v>39</v>
      </c>
      <c r="D10" s="31">
        <v>6.4999999999999997E-3</v>
      </c>
      <c r="E10" s="32" t="s">
        <v>29</v>
      </c>
      <c r="F10" s="32" t="s">
        <v>38</v>
      </c>
      <c r="G10" s="32">
        <v>1.4500000000000001E-2</v>
      </c>
      <c r="H10" s="33" t="s">
        <v>45</v>
      </c>
      <c r="I10" s="33">
        <v>3.0000000000000001E-3</v>
      </c>
      <c r="J10" s="35" t="str" cm="1">
        <f t="array" aca="1" ref="J10" ca="1">INDIRECT(ADDRESS(K10+2,22))</f>
        <v>AL 7075 T6</v>
      </c>
      <c r="K10" s="34">
        <v>1</v>
      </c>
      <c r="L10" s="49">
        <v>183.85769999999999</v>
      </c>
      <c r="M10" s="49">
        <v>720.61429999999996</v>
      </c>
      <c r="N10" s="45">
        <v>5610000</v>
      </c>
      <c r="O10" s="45">
        <v>5300000</v>
      </c>
      <c r="P10" s="45">
        <v>35300000</v>
      </c>
      <c r="Q10" s="46" cm="1">
        <f t="array" aca="1" ref="Q10" ca="1">INDIRECT(ADDRESS(K10+2,23))/(MAX(N10,O10,P10)*INDIRECT(ADDRESS(3,26))*INDIRECT(ADDRESS(3,27))*INDIRECT(ADDRESS(3,28))*INDIRECT(ADDRESS(3,29))) -1</f>
        <v>7.9214198501769015</v>
      </c>
      <c r="R10" s="46" cm="1">
        <f t="array" aca="1" ref="R10" ca="1">INDIRECT(ADDRESS(K10+2,24))/(MAX(N10,O10,P10)*INDIRECT(ADDRESS(3,26))*INDIRECT(ADDRESS(3,27))*INDIRECT(ADDRESS(3,28))*INDIRECT(ADDRESS(3,30))) -1</f>
        <v>7.9278049617992945</v>
      </c>
      <c r="S10" s="55">
        <v>21.163499999999999</v>
      </c>
    </row>
    <row r="11" spans="1:30" x14ac:dyDescent="0.3">
      <c r="A11" s="1">
        <f t="shared" si="0"/>
        <v>9</v>
      </c>
      <c r="B11" s="2" t="s">
        <v>55</v>
      </c>
      <c r="C11" s="2" t="s">
        <v>39</v>
      </c>
      <c r="D11" s="2">
        <v>7.0000000000000001E-3</v>
      </c>
      <c r="E11" s="3" t="s">
        <v>58</v>
      </c>
      <c r="F11" s="3" t="s">
        <v>32</v>
      </c>
      <c r="G11" s="3">
        <v>1.4E-2</v>
      </c>
      <c r="H11" s="4" t="s">
        <v>46</v>
      </c>
      <c r="I11" s="4">
        <v>4.0000000000000001E-3</v>
      </c>
      <c r="J11" s="20" t="str" cm="1">
        <f t="array" aca="1" ref="J11" ca="1">INDIRECT(ADDRESS(K11+2,22))</f>
        <v>AL 7075 T6</v>
      </c>
      <c r="K11" s="5">
        <v>1</v>
      </c>
      <c r="L11" s="50">
        <v>130.42359999999999</v>
      </c>
      <c r="M11" s="50">
        <v>639.75260000000003</v>
      </c>
      <c r="N11" s="18">
        <v>7510000</v>
      </c>
      <c r="O11" s="18">
        <v>8070000</v>
      </c>
      <c r="P11" s="18">
        <v>48300000</v>
      </c>
      <c r="Q11" s="42" cm="1">
        <f t="array" aca="1" ref="Q11" ca="1">INDIRECT(ADDRESS(K11+2,23))/(MAX(N11,O11,P11)*INDIRECT(ADDRESS(3,26))*INDIRECT(ADDRESS(3,27))*INDIRECT(ADDRESS(3,28))*INDIRECT(ADDRESS(3,29))) -1</f>
        <v>5.5202095385350836</v>
      </c>
      <c r="R11" s="42" cm="1">
        <f t="array" aca="1" ref="R11" ca="1">INDIRECT(ADDRESS(K11+2,24))/(MAX(N11,O11,P11)*INDIRECT(ADDRESS(3,26))*INDIRECT(ADDRESS(3,27))*INDIRECT(ADDRESS(3,28))*INDIRECT(ADDRESS(3,30))) -1</f>
        <v>5.5248760900934801</v>
      </c>
      <c r="S11" s="53">
        <v>17.70326</v>
      </c>
    </row>
    <row r="12" spans="1:30" ht="15" thickBot="1" x14ac:dyDescent="0.35">
      <c r="A12" s="29">
        <f t="shared" si="0"/>
        <v>10</v>
      </c>
      <c r="B12" s="31" t="s">
        <v>56</v>
      </c>
      <c r="C12" s="31" t="s">
        <v>39</v>
      </c>
      <c r="D12" s="31">
        <v>5.4999999999999997E-3</v>
      </c>
      <c r="E12" s="32" t="s">
        <v>57</v>
      </c>
      <c r="F12" s="32" t="s">
        <v>32</v>
      </c>
      <c r="G12" s="32">
        <v>1.2500000000000001E-2</v>
      </c>
      <c r="H12" s="33" t="s">
        <v>47</v>
      </c>
      <c r="I12" s="33">
        <v>1E-3</v>
      </c>
      <c r="J12" s="35" t="str" cm="1">
        <f t="array" aca="1" ref="J12" ca="1">INDIRECT(ADDRESS(K12+2,22))</f>
        <v>AL 7075 T6</v>
      </c>
      <c r="K12" s="34">
        <v>1</v>
      </c>
      <c r="L12" s="49">
        <v>116.18429999999999</v>
      </c>
      <c r="M12" s="49">
        <v>637.673</v>
      </c>
      <c r="N12" s="45">
        <v>12700000</v>
      </c>
      <c r="O12" s="45">
        <v>12200000</v>
      </c>
      <c r="P12" s="45">
        <v>68700000</v>
      </c>
      <c r="Q12" s="46" cm="1">
        <f t="array" aca="1" ref="Q12" ca="1">INDIRECT(ADDRESS(K12+2,23))/(MAX(N12,O12,P12)*INDIRECT(ADDRESS(3,26))*INDIRECT(ADDRESS(3,27))*INDIRECT(ADDRESS(3,28))*INDIRECT(ADDRESS(3,29))) -1</f>
        <v>3.5840774484897322</v>
      </c>
      <c r="R12" s="46" cm="1">
        <f t="array" aca="1" ref="R12" ca="1">INDIRECT(ADDRESS(K12+2,24))/(MAX(N12,O12,P12)*INDIRECT(ADDRESS(3,26))*INDIRECT(ADDRESS(3,27))*INDIRECT(ADDRESS(3,28))*INDIRECT(ADDRESS(3,30))) -1</f>
        <v>3.5873582991486916</v>
      </c>
      <c r="S12" s="55">
        <v>14.668760000000001</v>
      </c>
    </row>
    <row r="13" spans="1:30" x14ac:dyDescent="0.3">
      <c r="A13" s="1">
        <f t="shared" si="0"/>
        <v>11</v>
      </c>
      <c r="B13" s="2" t="s">
        <v>41</v>
      </c>
      <c r="C13" s="2" t="s">
        <v>44</v>
      </c>
      <c r="D13" s="2">
        <v>6.4999999999999997E-3</v>
      </c>
      <c r="E13" s="3" t="s">
        <v>22</v>
      </c>
      <c r="F13" s="3" t="s">
        <v>32</v>
      </c>
      <c r="G13" s="3">
        <v>1.35E-2</v>
      </c>
      <c r="H13" s="4" t="s">
        <v>45</v>
      </c>
      <c r="I13" s="4">
        <v>3.0000000000000001E-3</v>
      </c>
      <c r="J13" s="20" t="str" cm="1">
        <f t="array" aca="1" ref="J13" ca="1">INDIRECT(ADDRESS(K13+2,22))</f>
        <v>AL 7075 T6</v>
      </c>
      <c r="K13" s="5">
        <v>1</v>
      </c>
      <c r="L13" s="50">
        <v>128.37690000000001</v>
      </c>
      <c r="M13" s="50">
        <v>6.6046649999999998</v>
      </c>
      <c r="N13" s="18">
        <v>8320000</v>
      </c>
      <c r="O13" s="18">
        <v>8910000</v>
      </c>
      <c r="P13" s="18">
        <v>54700000</v>
      </c>
      <c r="Q13" s="42" cm="1">
        <f t="array" aca="1" ref="Q13" ca="1">INDIRECT(ADDRESS(K13+2,23))/(MAX(N13,O13,P13)*INDIRECT(ADDRESS(3,26))*INDIRECT(ADDRESS(3,27))*INDIRECT(ADDRESS(3,28))*INDIRECT(ADDRESS(3,29))) -1</f>
        <v>4.7573331025821695</v>
      </c>
      <c r="R13" s="42" cm="1">
        <f t="array" aca="1" ref="R13" ca="1">INDIRECT(ADDRESS(K13+2,24))/(MAX(N13,O13,P13)*INDIRECT(ADDRESS(3,26))*INDIRECT(ADDRESS(3,27))*INDIRECT(ADDRESS(3,28))*INDIRECT(ADDRESS(3,30))) -1</f>
        <v>4.7614536590770591</v>
      </c>
      <c r="S13" s="53">
        <v>17.721679999999999</v>
      </c>
    </row>
    <row r="14" spans="1:30" ht="15" thickBot="1" x14ac:dyDescent="0.35">
      <c r="A14" s="29">
        <f t="shared" si="0"/>
        <v>12</v>
      </c>
      <c r="B14" s="31" t="s">
        <v>42</v>
      </c>
      <c r="C14" s="30" t="s">
        <v>43</v>
      </c>
      <c r="D14" s="31">
        <v>1.4500000000000001E-2</v>
      </c>
      <c r="E14" s="32" t="s">
        <v>22</v>
      </c>
      <c r="F14" s="32" t="s">
        <v>32</v>
      </c>
      <c r="G14" s="32">
        <v>1.35E-2</v>
      </c>
      <c r="H14" s="33" t="s">
        <v>45</v>
      </c>
      <c r="I14" s="33">
        <v>3.0000000000000001E-3</v>
      </c>
      <c r="J14" s="35" t="str" cm="1">
        <f t="array" aca="1" ref="J14" ca="1">INDIRECT(ADDRESS(K14+2,22))</f>
        <v>AL 7075 T6</v>
      </c>
      <c r="K14" s="40">
        <v>1</v>
      </c>
      <c r="L14" s="49">
        <v>129.07300000000001</v>
      </c>
      <c r="M14" s="49">
        <v>662.14189999999996</v>
      </c>
      <c r="N14" s="45">
        <v>8330000</v>
      </c>
      <c r="O14" s="45">
        <v>8920000</v>
      </c>
      <c r="P14" s="45">
        <v>61600000</v>
      </c>
      <c r="Q14" s="46" cm="1">
        <f t="array" aca="1" ref="Q14" ca="1">INDIRECT(ADDRESS(K14+2,23))/(MAX(N14,O14,P14)*INDIRECT(ADDRESS(3,26))*INDIRECT(ADDRESS(3,27))*INDIRECT(ADDRESS(3,28))*INDIRECT(ADDRESS(3,29))) -1</f>
        <v>4.1124370245331923</v>
      </c>
      <c r="R14" s="46" cm="1">
        <f t="array" aca="1" ref="R14" ca="1">INDIRECT(ADDRESS(K14+2,24))/(MAX(N14,O14,P14)*INDIRECT(ADDRESS(3,26))*INDIRECT(ADDRESS(3,27))*INDIRECT(ADDRESS(3,28))*INDIRECT(ADDRESS(3,30))) -1</f>
        <v>4.1160960251869341</v>
      </c>
      <c r="S14" s="52">
        <v>17.721679999999999</v>
      </c>
    </row>
    <row r="15" spans="1:30" x14ac:dyDescent="0.3">
      <c r="A15" s="1">
        <f t="shared" si="0"/>
        <v>13</v>
      </c>
      <c r="B15" s="8" t="s">
        <v>59</v>
      </c>
      <c r="C15" s="8" t="s">
        <v>39</v>
      </c>
      <c r="D15" s="8">
        <v>6.3E-3</v>
      </c>
      <c r="E15" s="9" t="s">
        <v>60</v>
      </c>
      <c r="F15" s="9" t="s">
        <v>33</v>
      </c>
      <c r="G15" s="9">
        <v>1.3299999999999999E-2</v>
      </c>
      <c r="H15" s="10" t="s">
        <v>61</v>
      </c>
      <c r="I15" s="10">
        <v>2.5999999999999999E-3</v>
      </c>
      <c r="J15" s="20" t="str" cm="1">
        <f t="array" aca="1" ref="J15" ca="1">INDIRECT(ADDRESS(K15+2,22))</f>
        <v>CFRP</v>
      </c>
      <c r="K15" s="39">
        <v>2</v>
      </c>
      <c r="L15" s="18">
        <v>154.71270000000001</v>
      </c>
      <c r="M15" s="18">
        <v>850.74109999999996</v>
      </c>
      <c r="N15" s="18">
        <v>8380000</v>
      </c>
      <c r="O15" s="18">
        <v>8360000</v>
      </c>
      <c r="P15" s="18">
        <v>4580000</v>
      </c>
      <c r="Q15" s="64" cm="1">
        <f t="array" aca="1" ref="Q15" ca="1">INDIRECT(ADDRESS(K15+2,23))/(MAX(N15,O15,P15)*INDIRECT(ADDRESS(3,26))*INDIRECT(ADDRESS(3,27))*INDIRECT(ADDRESS(3,28))*INDIRECT(ADDRESS(3,29))) -1</f>
        <v>10.206963020608256</v>
      </c>
      <c r="R15" s="64" cm="1">
        <f t="array" aca="1" ref="R15" ca="1">INDIRECT(ADDRESS(K15+2,24))/(MAX(N15,O15,P15)*INDIRECT(ADDRESS(3,26))*INDIRECT(ADDRESS(3,27))*INDIRECT(ADDRESS(3,28))*INDIRECT(ADDRESS(3,30))) -1</f>
        <v>9.519602622010952</v>
      </c>
      <c r="S15" s="81">
        <v>14.678739999999999</v>
      </c>
    </row>
    <row r="16" spans="1:30" x14ac:dyDescent="0.3">
      <c r="A16" s="6">
        <f t="shared" si="0"/>
        <v>14</v>
      </c>
      <c r="B16" s="8" t="s">
        <v>62</v>
      </c>
      <c r="C16" s="8" t="s">
        <v>63</v>
      </c>
      <c r="D16" s="7">
        <v>3.8E-3</v>
      </c>
      <c r="E16" s="9" t="s">
        <v>60</v>
      </c>
      <c r="F16" s="9" t="s">
        <v>33</v>
      </c>
      <c r="G16" s="9">
        <v>1.3299999999999999E-2</v>
      </c>
      <c r="H16" s="10" t="s">
        <v>61</v>
      </c>
      <c r="I16" s="10">
        <v>2.5999999999999999E-3</v>
      </c>
      <c r="J16" s="23" t="str" cm="1">
        <f t="array" aca="1" ref="J16" ca="1">INDIRECT(ADDRESS(K16+2,22))</f>
        <v>CFRP</v>
      </c>
      <c r="K16" s="36">
        <v>2</v>
      </c>
      <c r="L16" s="43">
        <v>152.01509999999999</v>
      </c>
      <c r="M16" s="43">
        <v>834.73580000000004</v>
      </c>
      <c r="N16" s="43">
        <v>8440000</v>
      </c>
      <c r="O16" s="43">
        <v>8420000</v>
      </c>
      <c r="P16" s="43">
        <v>46600000</v>
      </c>
      <c r="Q16" s="57" cm="1">
        <f t="array" aca="1" ref="Q16" ca="1">INDIRECT(ADDRESS(K16+2,23))/(MAX(N16,O16,P16)*INDIRECT(ADDRESS(3,26))*INDIRECT(ADDRESS(3,27))*INDIRECT(ADDRESS(3,28))*INDIRECT(ADDRESS(3,29))) -1</f>
        <v>1.0153294015600252</v>
      </c>
      <c r="R16" s="57" cm="1">
        <f t="array" aca="1" ref="R16" ca="1">INDIRECT(ADDRESS(K16+2,24))/(MAX(N16,O16,P16)*INDIRECT(ADDRESS(3,26))*INDIRECT(ADDRESS(3,27))*INDIRECT(ADDRESS(3,28))*INDIRECT(ADDRESS(3,30))) -1</f>
        <v>0.89172253159767756</v>
      </c>
      <c r="S16" s="82">
        <v>14.37276</v>
      </c>
    </row>
    <row r="17" spans="1:19" x14ac:dyDescent="0.3">
      <c r="A17" s="83">
        <f t="shared" si="0"/>
        <v>15</v>
      </c>
      <c r="B17" s="84" t="s">
        <v>62</v>
      </c>
      <c r="C17" s="84" t="s">
        <v>63</v>
      </c>
      <c r="D17" s="85">
        <v>3.8E-3</v>
      </c>
      <c r="E17" s="86" t="s">
        <v>60</v>
      </c>
      <c r="F17" s="86" t="s">
        <v>33</v>
      </c>
      <c r="G17" s="86">
        <v>1.3299999999999999E-2</v>
      </c>
      <c r="H17" s="87" t="s">
        <v>64</v>
      </c>
      <c r="I17" s="87">
        <v>1.2999999999999999E-3</v>
      </c>
      <c r="J17" s="88" t="str" cm="1">
        <f t="array" aca="1" ref="J17" ca="1">INDIRECT(ADDRESS(K17+2,22))</f>
        <v>CFRP</v>
      </c>
      <c r="K17" s="89">
        <v>2</v>
      </c>
      <c r="L17" s="90">
        <v>143.9923</v>
      </c>
      <c r="M17" s="90">
        <v>805.81730000000005</v>
      </c>
      <c r="N17" s="90">
        <v>10200000</v>
      </c>
      <c r="O17" s="90">
        <v>10000000</v>
      </c>
      <c r="P17" s="90">
        <v>46500000</v>
      </c>
      <c r="Q17" s="91" cm="1">
        <f t="array" aca="1" ref="Q17" ca="1">INDIRECT(ADDRESS(K17+2,23))/(MAX(N17,O17,P17)*INDIRECT(ADDRESS(3,26))*INDIRECT(ADDRESS(3,27))*INDIRECT(ADDRESS(3,28))*INDIRECT(ADDRESS(3,29))) -1</f>
        <v>1.0196634432838105</v>
      </c>
      <c r="R17" s="91" cm="1">
        <f t="array" aca="1" ref="R17" ca="1">INDIRECT(ADDRESS(K17+2,24))/(MAX(N17,O17,P17)*INDIRECT(ADDRESS(3,26))*INDIRECT(ADDRESS(3,27))*INDIRECT(ADDRESS(3,28))*INDIRECT(ADDRESS(3,30))) -1</f>
        <v>0.89579075209573711</v>
      </c>
      <c r="S17" s="92">
        <v>13.57723</v>
      </c>
    </row>
    <row r="18" spans="1:19" s="105" customFormat="1" x14ac:dyDescent="0.3">
      <c r="A18" s="103">
        <f t="shared" si="0"/>
        <v>16</v>
      </c>
      <c r="B18" s="8" t="s">
        <v>66</v>
      </c>
      <c r="C18" s="8" t="s">
        <v>67</v>
      </c>
      <c r="D18" s="8">
        <v>1.5200000000000001E-3</v>
      </c>
      <c r="E18" s="9" t="s">
        <v>68</v>
      </c>
      <c r="F18" s="9" t="s">
        <v>69</v>
      </c>
      <c r="G18" s="9">
        <v>1.5520000000000001E-2</v>
      </c>
      <c r="H18" s="10" t="s">
        <v>65</v>
      </c>
      <c r="I18" s="10">
        <v>1.0399999999999999E-3</v>
      </c>
      <c r="J18" s="23" t="str" cm="1">
        <f t="array" aca="1" ref="J18" ca="1">INDIRECT(ADDRESS(K18+2,22))</f>
        <v>CFRP</v>
      </c>
      <c r="K18" s="36">
        <v>2</v>
      </c>
      <c r="L18" s="43">
        <v>220.3433</v>
      </c>
      <c r="M18" s="43">
        <v>890.80039999999997</v>
      </c>
      <c r="N18" s="43">
        <v>10100000</v>
      </c>
      <c r="O18" s="43">
        <v>5770000</v>
      </c>
      <c r="P18" s="43">
        <v>53700000</v>
      </c>
      <c r="Q18" s="57" cm="1">
        <f t="array" aca="1" ref="Q18" ca="1">INDIRECT(ADDRESS(K18+2,23))/(MAX(N18,O18,P18)*INDIRECT(ADDRESS(3,26))*INDIRECT(ADDRESS(3,27))*INDIRECT(ADDRESS(3,28))*INDIRECT(ADDRESS(3,29))) -1</f>
        <v>0.74887057937983648</v>
      </c>
      <c r="R18" s="57" cm="1">
        <f t="array" aca="1" ref="R18" ca="1">INDIRECT(ADDRESS(K18+2,24))/(MAX(N18,O18,P18)*INDIRECT(ADDRESS(3,26))*INDIRECT(ADDRESS(3,27))*INDIRECT(ADDRESS(3,28))*INDIRECT(ADDRESS(3,30))) -1</f>
        <v>0.64160651717787309</v>
      </c>
      <c r="S18" s="104">
        <v>17.217079999999999</v>
      </c>
    </row>
    <row r="19" spans="1:19" ht="15" thickBot="1" x14ac:dyDescent="0.35">
      <c r="A19" s="93">
        <f t="shared" si="0"/>
        <v>17</v>
      </c>
      <c r="B19" s="94" t="s">
        <v>66</v>
      </c>
      <c r="C19" s="94" t="s">
        <v>67</v>
      </c>
      <c r="D19" s="95">
        <v>1.5200000000000001E-3</v>
      </c>
      <c r="E19" s="96" t="s">
        <v>60</v>
      </c>
      <c r="F19" s="86" t="s">
        <v>33</v>
      </c>
      <c r="G19" s="86">
        <v>1.3299999999999999E-2</v>
      </c>
      <c r="H19" s="97" t="s">
        <v>65</v>
      </c>
      <c r="I19" s="97">
        <v>1.0399999999999999E-3</v>
      </c>
      <c r="J19" s="98" t="str" cm="1">
        <f t="array" aca="1" ref="J19" ca="1">INDIRECT(ADDRESS(K19+2,22))</f>
        <v>CFRP</v>
      </c>
      <c r="K19" s="99">
        <v>2</v>
      </c>
      <c r="L19" s="100">
        <v>141.88290000000001</v>
      </c>
      <c r="M19" s="100">
        <v>787.99739999999997</v>
      </c>
      <c r="N19" s="100">
        <v>10700000</v>
      </c>
      <c r="O19" s="100">
        <v>7270000</v>
      </c>
      <c r="P19" s="100">
        <v>86800000</v>
      </c>
      <c r="Q19" s="101" cm="1">
        <f t="array" aca="1" ref="Q19" ca="1">INDIRECT(ADDRESS(K19+2,23))/(MAX(N19,O19,P19)*INDIRECT(ADDRESS(3,26))*INDIRECT(ADDRESS(3,27))*INDIRECT(ADDRESS(3,28))*INDIRECT(ADDRESS(3,29))) -1</f>
        <v>8.1962558902041405E-2</v>
      </c>
      <c r="R19" s="101" cm="1">
        <f t="array" aca="1" ref="R19" ca="1">INDIRECT(ADDRESS(K19+2,24))/(MAX(N19,O19,P19)*INDIRECT(ADDRESS(3,26))*INDIRECT(ADDRESS(3,27))*INDIRECT(ADDRESS(3,28))*INDIRECT(ADDRESS(3,30))) -1</f>
        <v>1.5602188622716229E-2</v>
      </c>
      <c r="S19" s="102">
        <v>13.33296</v>
      </c>
    </row>
    <row r="20" spans="1:19" x14ac:dyDescent="0.3">
      <c r="C20" s="7"/>
      <c r="D20" s="7"/>
      <c r="K20" s="23"/>
      <c r="Q20" s="17"/>
      <c r="R20" s="17"/>
      <c r="S20" s="48"/>
    </row>
    <row r="21" spans="1:19" x14ac:dyDescent="0.3">
      <c r="B21" s="8"/>
      <c r="K21" s="23"/>
      <c r="Q21" s="17"/>
      <c r="R21" s="17"/>
      <c r="S21" s="48"/>
    </row>
    <row r="22" spans="1:19" x14ac:dyDescent="0.3">
      <c r="B22" s="8"/>
      <c r="Q22" s="17"/>
      <c r="R22" s="17"/>
      <c r="S22" s="48"/>
    </row>
    <row r="23" spans="1:19" x14ac:dyDescent="0.3">
      <c r="B23" s="8"/>
      <c r="Q23" s="17"/>
      <c r="R23" s="17"/>
      <c r="S23" s="48"/>
    </row>
    <row r="24" spans="1:19" x14ac:dyDescent="0.3">
      <c r="B24" s="8"/>
    </row>
    <row r="25" spans="1:19" x14ac:dyDescent="0.3">
      <c r="B25" s="8"/>
    </row>
    <row r="26" spans="1:19" x14ac:dyDescent="0.3">
      <c r="B26" s="8"/>
    </row>
    <row r="27" spans="1:19" x14ac:dyDescent="0.3">
      <c r="B27" s="8"/>
    </row>
    <row r="28" spans="1:19" x14ac:dyDescent="0.3">
      <c r="B28" s="8"/>
    </row>
    <row r="29" spans="1:19" x14ac:dyDescent="0.3">
      <c r="B29" s="8"/>
    </row>
    <row r="30" spans="1:19" x14ac:dyDescent="0.3">
      <c r="B30" s="8"/>
    </row>
    <row r="31" spans="1:19" x14ac:dyDescent="0.3">
      <c r="B31" s="8"/>
    </row>
    <row r="32" spans="1:19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</sheetData>
  <mergeCells count="6">
    <mergeCell ref="L1:S1"/>
    <mergeCell ref="A1:A2"/>
    <mergeCell ref="J1:K1"/>
    <mergeCell ref="H1:I1"/>
    <mergeCell ref="B1:D1"/>
    <mergeCell ref="E1:G1"/>
  </mergeCells>
  <conditionalFormatting sqref="L3:L18 L20:L1048576">
    <cfRule type="cellIs" dxfId="9" priority="10" operator="greaterThan">
      <formula>150</formula>
    </cfRule>
  </conditionalFormatting>
  <conditionalFormatting sqref="S1:S18 S20:S1048576">
    <cfRule type="top10" dxfId="8" priority="6" bottom="1" rank="4"/>
    <cfRule type="top10" dxfId="7" priority="7" percent="1" bottom="1" rank="4"/>
    <cfRule type="top10" dxfId="6" priority="8" rank="4"/>
    <cfRule type="top10" dxfId="5" priority="9" rank="3"/>
  </conditionalFormatting>
  <conditionalFormatting sqref="L19">
    <cfRule type="cellIs" dxfId="4" priority="5" operator="greaterThan">
      <formula>150</formula>
    </cfRule>
  </conditionalFormatting>
  <conditionalFormatting sqref="S19">
    <cfRule type="top10" dxfId="3" priority="1" bottom="1" rank="4"/>
    <cfRule type="top10" dxfId="2" priority="2" percent="1" bottom="1" rank="4"/>
    <cfRule type="top10" dxfId="1" priority="3" rank="4"/>
    <cfRule type="top10" dxfId="0" priority="4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2021-05-04T11:45:19Z</dcterms:modified>
</cp:coreProperties>
</file>