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Bandeja_B\"/>
    </mc:Choice>
  </mc:AlternateContent>
  <xr:revisionPtr revIDLastSave="0" documentId="13_ncr:1_{C5D4EDCC-FCFB-460B-B002-CF5CA7D06055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O4" i="1" a="1"/>
  <c r="O6" i="1" a="1"/>
  <c r="H16" i="1" a="1"/>
  <c r="Z5" i="1" a="1"/>
  <c r="P16" i="1" a="1"/>
  <c r="P6" i="1" a="1"/>
  <c r="O18" i="1" a="1"/>
  <c r="H17" i="1" a="1"/>
  <c r="Y5" i="1" a="1"/>
  <c r="P10" i="1" a="1"/>
  <c r="H10" i="1" a="1"/>
  <c r="O14" i="1" a="1"/>
  <c r="AB5" i="1" a="1"/>
  <c r="P5" i="1" a="1"/>
  <c r="P17" i="1" a="1"/>
  <c r="P9" i="1" a="1"/>
  <c r="H18" i="1" a="1"/>
  <c r="P3" i="1" a="1"/>
  <c r="O8" i="1" a="1"/>
  <c r="P12" i="1" a="1"/>
  <c r="H6" i="1" a="1"/>
  <c r="H9" i="1" a="1"/>
  <c r="O9" i="1" a="1"/>
  <c r="O12" i="1" a="1"/>
  <c r="H12" i="1" a="1"/>
  <c r="O7" i="1" a="1"/>
  <c r="O16" i="1" a="1"/>
  <c r="O15" i="1" a="1"/>
  <c r="P14" i="1" a="1"/>
  <c r="P11" i="1" a="1"/>
  <c r="P4" i="1" a="1"/>
  <c r="O10" i="1" a="1"/>
  <c r="P7" i="1" a="1"/>
  <c r="H8" i="1" a="1"/>
  <c r="O5" i="1" a="1"/>
  <c r="AA5" i="1" a="1"/>
  <c r="O11" i="1" a="1"/>
  <c r="P13" i="1" a="1"/>
  <c r="H7" i="1" a="1"/>
  <c r="O17" i="1" a="1"/>
  <c r="P18" i="1" a="1"/>
  <c r="H13" i="1" a="1"/>
  <c r="P8" i="1" a="1"/>
  <c r="O3" i="1" a="1"/>
  <c r="H15" i="1" a="1"/>
  <c r="H3" i="1" a="1"/>
  <c r="H11" i="1" a="1"/>
  <c r="H4" i="1" a="1"/>
  <c r="P15" i="1" a="1"/>
  <c r="H14" i="1" a="1"/>
  <c r="H5" i="1" a="1"/>
  <c r="O13" i="1" a="1"/>
  <c r="X5" i="1" a="1"/>
  <c r="O4" i="1" l="1"/>
  <c r="O18" i="1"/>
  <c r="O16" i="1"/>
  <c r="O14" i="1"/>
  <c r="O10" i="1"/>
  <c r="O8" i="1"/>
  <c r="O6" i="1"/>
  <c r="P17" i="1"/>
  <c r="P15" i="1"/>
  <c r="P13" i="1"/>
  <c r="P11" i="1"/>
  <c r="P9" i="1"/>
  <c r="P7" i="1"/>
  <c r="P5" i="1"/>
  <c r="O7" i="1"/>
  <c r="O5" i="1"/>
  <c r="O17" i="1"/>
  <c r="O15" i="1"/>
  <c r="O13" i="1"/>
  <c r="O11" i="1"/>
  <c r="O9" i="1"/>
  <c r="P18" i="1"/>
  <c r="P16" i="1"/>
  <c r="P14" i="1"/>
  <c r="P12" i="1"/>
  <c r="P10" i="1"/>
  <c r="P8" i="1"/>
  <c r="P6" i="1"/>
  <c r="P4" i="1"/>
  <c r="O12" i="1"/>
  <c r="P3" i="1"/>
  <c r="O3" i="1"/>
  <c r="H16" i="1"/>
  <c r="H18" i="1"/>
  <c r="H17" i="1"/>
  <c r="H15" i="1"/>
  <c r="H14" i="1"/>
  <c r="H13" i="1"/>
  <c r="H12" i="1"/>
  <c r="H11" i="1"/>
  <c r="H10" i="1"/>
  <c r="H9" i="1"/>
  <c r="H8" i="1"/>
  <c r="H7" i="1"/>
  <c r="X5" i="1"/>
  <c r="H4" i="1"/>
  <c r="Y5" i="1"/>
  <c r="H3" i="1"/>
  <c r="AA5" i="1"/>
  <c r="H5" i="1"/>
  <c r="H6" i="1"/>
  <c r="AB5" i="1"/>
  <c r="Z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<sst xmlns="http://schemas.openxmlformats.org/spreadsheetml/2006/main" count="93" uniqueCount="54">
  <si>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</si>
  <si>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</si>
  <si>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</si>
  <si>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</si>
  <si>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</si>
  <si>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</si>
  <si>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</si>
  <si>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</si>
  <si>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</si>
  <si>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</si>
  <si>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</si>
  <si>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</si>
  <si>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</si>
  <si>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</si>
  <si>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</si>
  <si>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</si>
  <si>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</si>
  <si>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</si>
  <si>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</si>
  <si>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</si>
  <si>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</si>
  <si>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Bandeja</t>
  </si>
  <si>
    <t>I1</t>
  </si>
  <si>
    <t>I2</t>
  </si>
  <si>
    <t>I3</t>
  </si>
  <si>
    <t>I4</t>
  </si>
  <si>
    <t>OMEGA1</t>
  </si>
  <si>
    <t>OMEGA2</t>
  </si>
  <si>
    <t>OMEGA3</t>
  </si>
  <si>
    <t>OMEGA4</t>
  </si>
  <si>
    <t>CFRP</t>
  </si>
  <si>
    <t>.015    .002    .045    .048</t>
  </si>
  <si>
    <t>.015    .002    .021    .024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</si>
  <si>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</si>
  <si>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</si>
  <si>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</si>
  <si>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</si>
  <si>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</si>
  <si>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</si>
  <si>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.01     .01</t>
  </si>
  <si>
    <t>10x10</t>
  </si>
  <si>
    <t>26x10</t>
  </si>
  <si>
    <t>10x26</t>
  </si>
  <si>
    <t>.01     .026</t>
  </si>
  <si>
    <t>.026    .01</t>
  </si>
  <si>
    <t>Al_3</t>
  </si>
  <si>
    <t>Al_4</t>
  </si>
  <si>
    <t>Al_1</t>
  </si>
  <si>
    <t>VM_X [Pa]</t>
  </si>
  <si>
    <t>VM_Y [Pa]</t>
  </si>
  <si>
    <t>VM_Z [Pa]</t>
  </si>
  <si>
    <t>Longitudinal Z [Hz]</t>
  </si>
  <si>
    <t>Lateral XY [Hz]</t>
  </si>
  <si>
    <t>Masa[kg]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</si>
</sst>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7" borderId="14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1" xfId="0" applyFill="1" applyBorder="1" applyAlignment="1">
      <alignment horizontal="center"/>
    </xf>
    <xf numFmtId="11" fontId="0" fillId="13" borderId="2" xfId="0" applyNumberFormat="1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1" fillId="11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1" fontId="0" fillId="13" borderId="4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11" fontId="0" fillId="13" borderId="20" xfId="0" applyNumberForma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/>
    </xf>
    <xf numFmtId="0" fontId="0" fillId="11" borderId="6" xfId="0" applyFont="1" applyFill="1" applyBorder="1" applyAlignment="1">
      <alignment horizontal="center"/>
    </xf>
    <xf numFmtId="0" fontId="1" fillId="13" borderId="4" xfId="0" applyNumberFormat="1" applyFont="1" applyFill="1" applyBorder="1" applyAlignment="1">
      <alignment horizontal="center"/>
    </xf>
    <xf numFmtId="11" fontId="0" fillId="0" borderId="0" xfId="0" applyNumberFormat="1"/>
    <xf numFmtId="0" fontId="1" fillId="13" borderId="2" xfId="0" applyNumberFormat="1" applyFont="1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0" fontId="1" fillId="13" borderId="1" xfId="0" applyNumberFormat="1" applyFont="1" applyFill="1" applyBorder="1" applyAlignment="1">
      <alignment horizontal="center"/>
    </xf>
    <xf numFmtId="11" fontId="0" fillId="13" borderId="6" xfId="0" applyNumberFormat="1" applyFill="1" applyBorder="1" applyAlignment="1">
      <alignment horizontal="center"/>
    </xf>
    <xf numFmtId="0" fontId="1" fillId="13" borderId="6" xfId="0" applyNumberFormat="1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1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2" xfId="0" applyNumberFormat="1" applyFill="1" applyBorder="1" applyAlignment="1">
      <alignment horizontal="center"/>
    </xf>
    <xf numFmtId="0" fontId="0" fillId="13" borderId="10" xfId="0" applyNumberFormat="1" applyFont="1" applyFill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13" borderId="27" xfId="0" applyNumberFormat="1" applyFont="1" applyFill="1" applyBorder="1" applyAlignment="1">
      <alignment horizontal="center"/>
    </xf>
    <xf numFmtId="0" fontId="0" fillId="13" borderId="24" xfId="0" applyNumberFormat="1" applyFont="1" applyFill="1" applyBorder="1" applyAlignment="1">
      <alignment horizontal="center"/>
    </xf>
    <xf numFmtId="0" fontId="0" fillId="13" borderId="25" xfId="0" applyNumberFormat="1" applyFont="1" applyFill="1" applyBorder="1" applyAlignment="1">
      <alignment horizontal="center"/>
    </xf>
    <xf numFmtId="0" fontId="0" fillId="13" borderId="26" xfId="0" applyNumberFormat="1" applyFont="1" applyFill="1" applyBorder="1" applyAlignment="1">
      <alignment horizontal="center"/>
    </xf>
    <xf numFmtId="0" fontId="0" fillId="13" borderId="9" xfId="0" applyNumberFormat="1" applyFont="1" applyFill="1" applyBorder="1" applyAlignment="1">
      <alignment horizontal="center"/>
    </xf>
    <xf numFmtId="0" fontId="1" fillId="13" borderId="16" xfId="0" applyNumberFormat="1" applyFont="1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11" fontId="1" fillId="13" borderId="1" xfId="0" applyNumberFormat="1" applyFont="1" applyFill="1" applyBorder="1" applyAlignment="1">
      <alignment horizontal="center"/>
    </xf>
    <xf numFmtId="0" fontId="0" fillId="6" borderId="17" xfId="0" applyFill="1" applyBorder="1" applyAlignment="1">
      <alignment horizontal="center" vertical="center"/>
    </xf>
    <xf numFmtId="0" fontId="0" fillId="14" borderId="20" xfId="0" applyNumberFormat="1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9" xfId="0" applyFill="1" applyBorder="1" applyAlignment="1">
      <alignment horizontal="center" vertical="center"/>
    </xf>
    <xf numFmtId="0" fontId="0" fillId="14" borderId="29" xfId="0" applyNumberFormat="1" applyFill="1" applyBorder="1" applyAlignment="1">
      <alignment horizontal="center" vertical="center"/>
    </xf>
    <xf numFmtId="0" fontId="0" fillId="1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20"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  <dxf>
      <fill>
        <patternFill>
          <bgColor rgb="FFD1B3E7"/>
        </patternFill>
      </fill>
    </dxf>
    <dxf>
      <fill>
        <patternFill>
          <bgColor rgb="FFAA72D4"/>
        </patternFill>
      </fill>
    </dxf>
    <dxf>
      <fill>
        <patternFill>
          <bgColor rgb="FF9E5ECE"/>
        </patternFill>
      </fill>
    </dxf>
    <dxf>
      <fill>
        <patternFill>
          <bgColor rgb="FF9E5ECE"/>
        </patternFill>
      </fill>
    </dxf>
    <dxf>
      <fill>
        <patternFill>
          <bgColor rgb="FFD1B3E7"/>
        </patternFill>
      </fill>
    </dxf>
    <dxf>
      <fill>
        <patternFill>
          <bgColor rgb="FFAA72D4"/>
        </patternFill>
      </fill>
    </dxf>
    <dxf>
      <fill>
        <patternFill>
          <bgColor rgb="FF9E5ECE"/>
        </patternFill>
      </fill>
    </dxf>
    <dxf>
      <fill>
        <patternFill>
          <bgColor rgb="FFAA72D4"/>
        </patternFill>
      </fill>
    </dxf>
    <dxf>
      <fill>
        <patternFill>
          <bgColor rgb="FF9E5ECE"/>
        </patternFill>
      </fill>
    </dxf>
    <dxf>
      <fill>
        <patternFill>
          <bgColor rgb="FF9E5ECE"/>
        </patternFill>
      </fill>
    </dxf>
    <dxf>
      <fill>
        <patternFill>
          <bgColor rgb="FF8C3FC5"/>
        </patternFill>
      </fill>
    </dxf>
    <dxf>
      <font>
        <color auto="1"/>
      </font>
      <fill>
        <patternFill>
          <bgColor rgb="FF893BC3"/>
        </patternFill>
      </fill>
    </dxf>
    <dxf>
      <fill>
        <patternFill>
          <bgColor rgb="FF8C3FC5"/>
        </patternFill>
      </fill>
    </dxf>
    <dxf>
      <font>
        <color auto="1"/>
      </font>
      <fill>
        <patternFill>
          <bgColor rgb="FF893BC3"/>
        </patternFill>
      </fill>
    </dxf>
    <dxf>
      <font>
        <color auto="1"/>
      </font>
      <fill>
        <patternFill>
          <bgColor rgb="FF893BC3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17ED8"/>
      <color rgb="FF9E5ECE"/>
      <color rgb="FFD1B3E7"/>
      <color rgb="FFE8D9F3"/>
      <color rgb="FFAA72D4"/>
      <color rgb="FF8C3FC5"/>
      <color rgb="FF893BC3"/>
      <color rgb="FF873AC0"/>
      <color rgb="FFC7A1D3"/>
      <color rgb="FF83E4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tabSelected="1" defaultGridColor="0" colorId="23" workbookViewId="0">
      <selection activeCell="T10" sqref="T10"/>
    </sheetView>
  </sheetViews>
  <sheetFormatPr defaultColWidth="9.109375" defaultRowHeight="14.4" x14ac:dyDescent="0.3"/>
  <cols>
    <col min="1" max="1" width="18" style="8" customWidth="1"/>
    <col min="2" max="2" width="14.88671875" style="9" customWidth="1"/>
    <col min="3" max="3" width="12.44140625" style="10" customWidth="1"/>
    <col min="4" max="4" width="14.6640625" style="11" customWidth="1"/>
    <col min="5" max="5" width="21" style="11" customWidth="1"/>
    <col min="6" max="6" width="11.6640625" style="12" customWidth="1"/>
    <col min="7" max="7" width="8.88671875" style="12"/>
    <col min="8" max="8" width="13.88671875" style="28" customWidth="1"/>
    <col min="9" max="9" width="10.33203125" style="13" customWidth="1"/>
    <col min="10" max="10" width="16" style="60" customWidth="1"/>
    <col min="11" max="11" width="16.88671875" style="60" customWidth="1"/>
    <col min="12" max="14" width="12.6640625" style="20" customWidth="1"/>
    <col min="15" max="15" width="9.109375" style="26"/>
    <col min="16" max="16" width="11.33203125" style="27" customWidth="1"/>
    <col min="17" max="17" width="11.33203125" style="70" customWidth="1"/>
    <col min="18" max="18" width="2" customWidth="1"/>
    <col min="19" max="19" width="9.6640625" customWidth="1"/>
    <col min="20" max="20" width="15.109375" customWidth="1"/>
    <col min="21" max="21" width="10.77734375" customWidth="1"/>
    <col min="22" max="22" width="9.77734375" customWidth="1"/>
  </cols>
  <sheetData>
    <row r="1" spans="1:28" x14ac:dyDescent="0.3">
      <c r="A1" s="73" t="s">
        <v>0</v>
      </c>
      <c r="B1" s="71" t="s">
        <v>1</v>
      </c>
      <c r="C1" s="72"/>
      <c r="D1" s="75" t="s">
        <v>5</v>
      </c>
      <c r="E1" s="75"/>
      <c r="F1" s="77" t="s">
        <v>21</v>
      </c>
      <c r="G1" s="78"/>
      <c r="H1" s="76" t="s">
        <v>4</v>
      </c>
      <c r="I1" s="80"/>
      <c r="J1" s="86" t="s">
        <v>7</v>
      </c>
      <c r="K1" s="86"/>
      <c r="L1" s="86"/>
      <c r="M1" s="86"/>
      <c r="N1" s="86"/>
      <c r="O1" s="86"/>
      <c r="P1" s="86"/>
      <c r="Q1" s="86"/>
    </row>
    <row r="2" spans="1:28" ht="15" thickBot="1" x14ac:dyDescent="0.35">
      <c r="A2" s="74"/>
      <c r="B2" s="49" t="s">
        <v>2</v>
      </c>
      <c r="C2" s="14" t="s">
        <v>3</v>
      </c>
      <c r="D2" s="15" t="s">
        <v>2</v>
      </c>
      <c r="E2" s="15" t="s">
        <v>3</v>
      </c>
      <c r="F2" s="48" t="s">
        <v>8</v>
      </c>
      <c r="G2" s="22" t="s">
        <v>6</v>
      </c>
      <c r="H2" s="23" t="s">
        <v>19</v>
      </c>
      <c r="I2" s="24" t="s">
        <v>20</v>
      </c>
      <c r="J2" s="81" t="s">
        <v>51</v>
      </c>
      <c r="K2" s="81" t="s">
        <v>52</v>
      </c>
      <c r="L2" s="82" t="s">
        <v>48</v>
      </c>
      <c r="M2" s="82" t="s">
        <v>49</v>
      </c>
      <c r="N2" s="83" t="s">
        <v>50</v>
      </c>
      <c r="O2" s="83" t="s">
        <v>10</v>
      </c>
      <c r="P2" s="84" t="s">
        <v>11</v>
      </c>
      <c r="Q2" s="85" t="s">
        <v>53</v>
      </c>
      <c r="S2" s="16" t="s">
        <v>20</v>
      </c>
      <c r="T2" s="16" t="s">
        <v>4</v>
      </c>
      <c r="U2" s="16" t="s">
        <v>17</v>
      </c>
      <c r="V2" s="16" t="s">
        <v>18</v>
      </c>
      <c r="X2" s="17" t="s">
        <v>12</v>
      </c>
      <c r="Y2" s="17" t="s">
        <v>13</v>
      </c>
      <c r="Z2" s="17" t="s">
        <v>14</v>
      </c>
      <c r="AA2" s="17" t="s">
        <v>15</v>
      </c>
      <c r="AB2" s="17" t="s">
        <v>16</v>
      </c>
    </row>
    <row r="3" spans="1:28" x14ac:dyDescent="0.3">
      <c r="A3" s="29">
        <v>1</v>
      </c>
      <c r="B3" s="10" t="s">
        <v>40</v>
      </c>
      <c r="C3" s="30" t="s">
        <v>39</v>
      </c>
      <c r="D3" s="31" t="s">
        <v>22</v>
      </c>
      <c r="E3" s="31" t="s">
        <v>32</v>
      </c>
      <c r="F3" s="12" t="s">
        <v>45</v>
      </c>
      <c r="G3" s="12">
        <v>3.0000000000000001E-3</v>
      </c>
      <c r="H3" s="33" t="str" cm="1">
        <f t="array" aca="1" ref="H3" ca="1">INDIRECT(ADDRESS(I3+2,20))</f>
        <v>AL 7075 T6</v>
      </c>
      <c r="I3" s="34">
        <v>1</v>
      </c>
      <c r="J3" s="59">
        <v>118.47709999999999</v>
      </c>
      <c r="K3" s="59">
        <v>615.22640000000001</v>
      </c>
      <c r="L3" s="35">
        <v>7920000</v>
      </c>
      <c r="M3" s="35">
        <v>8300000</v>
      </c>
      <c r="N3" s="55">
        <v>49700000</v>
      </c>
      <c r="O3" s="56" cm="1">
        <f t="array" aca="1" ref="O3" ca="1">INDIRECT(ADDRESS(I3+2,21))/(MAX(L3,M3,N3)*INDIRECT(ADDRESS(3,24))*INDIRECT(ADDRESS(3,25))*INDIRECT(ADDRESS(3,26))*INDIRECT(ADDRESS(3,27))) -1</f>
        <v>5.3365416642101522</v>
      </c>
      <c r="P3" s="56" cm="1">
        <f t="array" aca="1" ref="P3" ca="1">INDIRECT(ADDRESS(I3+2,22))/(MAX(L3,M3,N3)*INDIRECT(ADDRESS(3,24))*INDIRECT(ADDRESS(3,25))*INDIRECT(ADDRESS(3,26))*INDIRECT(ADDRESS(3,28))) -1</f>
        <v>5.3410767636119738</v>
      </c>
      <c r="Q3" s="63">
        <v>16.691759999999999</v>
      </c>
      <c r="S3" s="18">
        <v>1</v>
      </c>
      <c r="T3" s="18" t="s">
        <v>9</v>
      </c>
      <c r="U3" s="19">
        <v>503000000</v>
      </c>
      <c r="V3" s="19">
        <v>572000000</v>
      </c>
      <c r="X3" s="1">
        <v>1.1000000000000001</v>
      </c>
      <c r="Y3" s="1">
        <v>1.2</v>
      </c>
      <c r="Z3" s="1">
        <v>1.1000000000000001</v>
      </c>
      <c r="AA3" s="1">
        <v>1.1000000000000001</v>
      </c>
      <c r="AB3" s="1">
        <v>1.25</v>
      </c>
    </row>
    <row r="4" spans="1:28" x14ac:dyDescent="0.3">
      <c r="A4" s="8">
        <f>A3+1</f>
        <v>2</v>
      </c>
      <c r="B4" s="10" t="s">
        <v>40</v>
      </c>
      <c r="C4" s="10" t="s">
        <v>39</v>
      </c>
      <c r="D4" s="11" t="s">
        <v>23</v>
      </c>
      <c r="E4" s="11" t="s">
        <v>31</v>
      </c>
      <c r="F4" s="12" t="s">
        <v>45</v>
      </c>
      <c r="G4" s="12">
        <v>3.0000000000000001E-3</v>
      </c>
      <c r="H4" s="25" t="str" cm="1">
        <f t="array" aca="1" ref="H4" ca="1">INDIRECT(ADDRESS(I4+2,20))</f>
        <v>AL 7075 T6</v>
      </c>
      <c r="I4" s="13">
        <v>1</v>
      </c>
      <c r="J4" s="60">
        <v>249.5684</v>
      </c>
      <c r="K4" s="60">
        <v>1045.6030000000001</v>
      </c>
      <c r="L4" s="21">
        <v>6930000</v>
      </c>
      <c r="M4" s="21">
        <v>7030000</v>
      </c>
      <c r="N4" s="55">
        <v>49700000</v>
      </c>
      <c r="O4" s="79" cm="1">
        <f t="array" aca="1" ref="O4" ca="1">INDIRECT(ADDRESS(I4+2,21))/(MAX(L4,M4,N4)*INDIRECT(ADDRESS(3,24))*INDIRECT(ADDRESS(3,25))*INDIRECT(ADDRESS(3,26))*INDIRECT(ADDRESS(3,27))) -1</f>
        <v>5.3365416642101522</v>
      </c>
      <c r="P4" s="56" cm="1">
        <f t="array" aca="1" ref="P4" ca="1">INDIRECT(ADDRESS(I4+2,22))/(MAX(L4,M4,N4)*INDIRECT(ADDRESS(3,24))*INDIRECT(ADDRESS(3,25))*INDIRECT(ADDRESS(3,26))*INDIRECT(ADDRESS(3,28))) -1</f>
        <v>5.3410767636119738</v>
      </c>
      <c r="Q4" s="63">
        <v>18.247150000000001</v>
      </c>
      <c r="S4" s="18">
        <v>2</v>
      </c>
      <c r="T4" s="18" t="s">
        <v>30</v>
      </c>
      <c r="U4" s="19">
        <v>150000000</v>
      </c>
      <c r="V4" s="19">
        <v>160000000</v>
      </c>
    </row>
    <row r="5" spans="1:28" x14ac:dyDescent="0.3">
      <c r="A5" s="8">
        <f t="shared" ref="A5:A14" si="0">A4+1</f>
        <v>3</v>
      </c>
      <c r="B5" s="10" t="s">
        <v>40</v>
      </c>
      <c r="C5" s="10" t="s">
        <v>39</v>
      </c>
      <c r="D5" s="11" t="s">
        <v>24</v>
      </c>
      <c r="E5" s="11" t="s">
        <v>33</v>
      </c>
      <c r="F5" s="12" t="s">
        <v>45</v>
      </c>
      <c r="G5" s="12">
        <v>3.0000000000000001E-3</v>
      </c>
      <c r="H5" s="25" t="str" cm="1">
        <f t="array" aca="1" ref="H5" ca="1">INDIRECT(ADDRESS(I5+2,20))</f>
        <v>AL 7075 T6</v>
      </c>
      <c r="I5" s="13">
        <v>1</v>
      </c>
      <c r="J5" s="60">
        <v>139.73820000000001</v>
      </c>
      <c r="K5" s="60">
        <v>654.02819999999997</v>
      </c>
      <c r="L5" s="21">
        <v>6430000</v>
      </c>
      <c r="M5" s="21">
        <v>6350000</v>
      </c>
      <c r="N5" s="55">
        <v>38700000</v>
      </c>
      <c r="O5" s="56" cm="1">
        <f t="array" aca="1" ref="O5" ca="1">INDIRECT(ADDRESS(I5+2,21))/(MAX(L5,M5,N5)*INDIRECT(ADDRESS(3,24))*INDIRECT(ADDRESS(3,25))*INDIRECT(ADDRESS(3,26))*INDIRECT(ADDRESS(3,27))) -1</f>
        <v>7.1376258581716954</v>
      </c>
      <c r="P5" s="56" cm="1">
        <f t="array" aca="1" ref="P5" ca="1">INDIRECT(ADDRESS(I5+2,22))/(MAX(L5,M5,N5)*INDIRECT(ADDRESS(3,24))*INDIRECT(ADDRESS(3,25))*INDIRECT(ADDRESS(3,26))*INDIRECT(ADDRESS(3,28))) -1</f>
        <v>7.1434500039151185</v>
      </c>
      <c r="Q5" s="63">
        <v>18.149940000000001</v>
      </c>
      <c r="X5" cm="1">
        <f t="array" aca="1" ref="X5" ca="1">INDIRECT(ADDRESS(3,24))</f>
        <v>1.1000000000000001</v>
      </c>
      <c r="Y5" cm="1">
        <f t="array" aca="1" ref="Y5" ca="1">INDIRECT(ADDRESS(3,25))</f>
        <v>1.2</v>
      </c>
      <c r="Z5" cm="1">
        <f t="array" aca="1" ref="Z5" ca="1">INDIRECT(ADDRESS(3,26))</f>
        <v>1.1000000000000001</v>
      </c>
      <c r="AA5" cm="1">
        <f t="array" aca="1" ref="AA5" ca="1">INDIRECT(ADDRESS(3,27))</f>
        <v>1.1000000000000001</v>
      </c>
      <c r="AB5" cm="1">
        <f t="array" aca="1" ref="AB5" ca="1">INDIRECT(ADDRESS(3,28))</f>
        <v>1.25</v>
      </c>
    </row>
    <row r="6" spans="1:28" ht="15" thickBot="1" x14ac:dyDescent="0.35">
      <c r="A6" s="36">
        <f t="shared" si="0"/>
        <v>4</v>
      </c>
      <c r="B6" s="38" t="s">
        <v>40</v>
      </c>
      <c r="C6" s="38" t="s">
        <v>39</v>
      </c>
      <c r="D6" s="39" t="s">
        <v>25</v>
      </c>
      <c r="E6" s="39" t="s">
        <v>34</v>
      </c>
      <c r="F6" s="40" t="s">
        <v>45</v>
      </c>
      <c r="G6" s="40">
        <v>3.0000000000000001E-3</v>
      </c>
      <c r="H6" s="41" t="str" cm="1">
        <f t="array" aca="1" ref="H6" ca="1">INDIRECT(ADDRESS(I6+2,20))</f>
        <v>AL 7075 T6</v>
      </c>
      <c r="I6" s="42">
        <v>1</v>
      </c>
      <c r="J6" s="61">
        <v>151.86250000000001</v>
      </c>
      <c r="K6" s="61">
        <v>649.08910000000003</v>
      </c>
      <c r="L6" s="43">
        <v>5690000</v>
      </c>
      <c r="M6" s="43">
        <v>6350000</v>
      </c>
      <c r="N6" s="57">
        <v>38700000</v>
      </c>
      <c r="O6" s="58" cm="1">
        <f t="array" aca="1" ref="O6" ca="1">INDIRECT(ADDRESS(I6+2,21))/(MAX(L6,M6,N6)*INDIRECT(ADDRESS(3,24))*INDIRECT(ADDRESS(3,25))*INDIRECT(ADDRESS(3,26))*INDIRECT(ADDRESS(3,27))) -1</f>
        <v>7.1376258581716954</v>
      </c>
      <c r="P6" s="58" cm="1">
        <f t="array" aca="1" ref="P6" ca="1">INDIRECT(ADDRESS(I6+2,22))/(MAX(L6,M6,N6)*INDIRECT(ADDRESS(3,24))*INDIRECT(ADDRESS(3,25))*INDIRECT(ADDRESS(3,26))*INDIRECT(ADDRESS(3,28))) -1</f>
        <v>7.1434500039151185</v>
      </c>
      <c r="Q6" s="64">
        <v>19.70532</v>
      </c>
    </row>
    <row r="7" spans="1:28" x14ac:dyDescent="0.3">
      <c r="A7" s="29">
        <f t="shared" si="0"/>
        <v>5</v>
      </c>
      <c r="B7" s="30" t="s">
        <v>40</v>
      </c>
      <c r="C7" s="30" t="s">
        <v>39</v>
      </c>
      <c r="D7" s="5" t="s">
        <v>26</v>
      </c>
      <c r="E7" s="5" t="s">
        <v>35</v>
      </c>
      <c r="F7" s="12" t="s">
        <v>45</v>
      </c>
      <c r="G7" s="6">
        <v>3.0000000000000001E-3</v>
      </c>
      <c r="H7" s="25" t="str" cm="1">
        <f t="array" aca="1" ref="H7" ca="1">INDIRECT(ADDRESS(I7+2,20))</f>
        <v>AL 7075 T6</v>
      </c>
      <c r="I7" s="7">
        <v>1</v>
      </c>
      <c r="J7" s="62">
        <v>119.07470000000001</v>
      </c>
      <c r="K7" s="62">
        <v>636.6789</v>
      </c>
      <c r="L7" s="21">
        <v>8530000</v>
      </c>
      <c r="M7" s="35">
        <v>6350000</v>
      </c>
      <c r="N7" s="35">
        <v>49700000</v>
      </c>
      <c r="O7" s="52" cm="1">
        <f t="array" aca="1" ref="O7" ca="1">INDIRECT(ADDRESS(I7+2,21))/(MAX(L7,M7,N7)*INDIRECT(ADDRESS(3,24))*INDIRECT(ADDRESS(3,25))*INDIRECT(ADDRESS(3,26))*INDIRECT(ADDRESS(3,27))) -1</f>
        <v>5.3365416642101522</v>
      </c>
      <c r="P7" s="52" cm="1">
        <f t="array" aca="1" ref="P7" ca="1">INDIRECT(ADDRESS(I7+2,22))/(MAX(L7,M7,N7)*INDIRECT(ADDRESS(3,24))*INDIRECT(ADDRESS(3,25))*INDIRECT(ADDRESS(3,26))*INDIRECT(ADDRESS(3,28))) -1</f>
        <v>5.3410767636119738</v>
      </c>
      <c r="Q7" s="65">
        <v>16.302910000000001</v>
      </c>
      <c r="S7" s="53"/>
    </row>
    <row r="8" spans="1:28" x14ac:dyDescent="0.3">
      <c r="A8" s="8">
        <f t="shared" si="0"/>
        <v>6</v>
      </c>
      <c r="B8" s="10" t="s">
        <v>40</v>
      </c>
      <c r="C8" s="10" t="s">
        <v>39</v>
      </c>
      <c r="D8" s="11" t="s">
        <v>27</v>
      </c>
      <c r="E8" s="11" t="s">
        <v>36</v>
      </c>
      <c r="F8" s="12" t="s">
        <v>45</v>
      </c>
      <c r="G8" s="12">
        <v>3.0000000000000001E-3</v>
      </c>
      <c r="H8" s="28" t="str" cm="1">
        <f t="array" aca="1" ref="H8" ca="1">INDIRECT(ADDRESS(I8+2,20))</f>
        <v>AL 7075 T6</v>
      </c>
      <c r="I8" s="13">
        <v>1</v>
      </c>
      <c r="J8" s="60">
        <v>257.97710000000001</v>
      </c>
      <c r="K8" s="60">
        <v>1064.6969999999999</v>
      </c>
      <c r="L8" s="21">
        <v>7310000</v>
      </c>
      <c r="M8" s="21">
        <v>6350000</v>
      </c>
      <c r="N8" s="21">
        <v>49700000</v>
      </c>
      <c r="O8" s="56" cm="1">
        <f t="array" aca="1" ref="O8" ca="1">INDIRECT(ADDRESS(I8+2,21))/(MAX(L8,M8,N8)*INDIRECT(ADDRESS(3,24))*INDIRECT(ADDRESS(3,25))*INDIRECT(ADDRESS(3,26))*INDIRECT(ADDRESS(3,27))) -1</f>
        <v>5.3365416642101522</v>
      </c>
      <c r="P8" s="56" cm="1">
        <f t="array" aca="1" ref="P8" ca="1">INDIRECT(ADDRESS(I8+2,22))/(MAX(L8,M8,N8)*INDIRECT(ADDRESS(3,24))*INDIRECT(ADDRESS(3,25))*INDIRECT(ADDRESS(3,26))*INDIRECT(ADDRESS(3,28))) -1</f>
        <v>5.3410767636119738</v>
      </c>
      <c r="Q8" s="66">
        <v>17.987919999999999</v>
      </c>
    </row>
    <row r="9" spans="1:28" x14ac:dyDescent="0.3">
      <c r="A9" s="8">
        <f t="shared" si="0"/>
        <v>7</v>
      </c>
      <c r="B9" s="10" t="s">
        <v>40</v>
      </c>
      <c r="C9" s="10" t="s">
        <v>39</v>
      </c>
      <c r="D9" s="11" t="s">
        <v>28</v>
      </c>
      <c r="E9" s="11" t="s">
        <v>37</v>
      </c>
      <c r="F9" s="12" t="s">
        <v>45</v>
      </c>
      <c r="G9" s="12">
        <v>3.0000000000000001E-3</v>
      </c>
      <c r="H9" s="28" t="str" cm="1">
        <f t="array" aca="1" ref="H9" ca="1">INDIRECT(ADDRESS(I9+2,20))</f>
        <v>AL 7075 T6</v>
      </c>
      <c r="I9" s="13">
        <v>1</v>
      </c>
      <c r="J9" s="60">
        <v>138.12440000000001</v>
      </c>
      <c r="K9" s="60">
        <v>681.38250000000005</v>
      </c>
      <c r="L9" s="55">
        <v>7160000</v>
      </c>
      <c r="M9" s="55">
        <v>7330000</v>
      </c>
      <c r="N9" s="55">
        <v>39400000</v>
      </c>
      <c r="O9" s="56" cm="1">
        <f t="array" aca="1" ref="O9" ca="1">INDIRECT(ADDRESS(I9+2,21))/(MAX(L9,M9,N9)*INDIRECT(ADDRESS(3,24))*INDIRECT(ADDRESS(3,25))*INDIRECT(ADDRESS(3,26))*INDIRECT(ADDRESS(3,27))) -1</f>
        <v>6.9930487490163609</v>
      </c>
      <c r="P9" s="56" cm="1">
        <f t="array" aca="1" ref="P9" ca="1">INDIRECT(ADDRESS(I9+2,22))/(MAX(L9,M9,N9)*INDIRECT(ADDRESS(3,24))*INDIRECT(ADDRESS(3,25))*INDIRECT(ADDRESS(3,26))*INDIRECT(ADDRESS(3,28))) -1</f>
        <v>6.9987694200892152</v>
      </c>
      <c r="Q9" s="67">
        <v>17.30743</v>
      </c>
    </row>
    <row r="10" spans="1:28" ht="15" thickBot="1" x14ac:dyDescent="0.35">
      <c r="A10" s="36">
        <f t="shared" si="0"/>
        <v>8</v>
      </c>
      <c r="B10" s="38" t="s">
        <v>40</v>
      </c>
      <c r="C10" s="38" t="s">
        <v>39</v>
      </c>
      <c r="D10" s="39" t="s">
        <v>29</v>
      </c>
      <c r="E10" s="39" t="s">
        <v>38</v>
      </c>
      <c r="F10" s="40" t="s">
        <v>45</v>
      </c>
      <c r="G10" s="12">
        <v>3.0000000000000001E-3</v>
      </c>
      <c r="H10" s="44" t="str" cm="1">
        <f t="array" aca="1" ref="H10" ca="1">INDIRECT(ADDRESS(I10+2,20))</f>
        <v>AL 7075 T6</v>
      </c>
      <c r="I10" s="42">
        <v>1</v>
      </c>
      <c r="J10" s="61">
        <v>172.85939999999999</v>
      </c>
      <c r="K10" s="61">
        <v>685.2998</v>
      </c>
      <c r="L10" s="57">
        <v>7160000</v>
      </c>
      <c r="M10" s="57">
        <v>7330000</v>
      </c>
      <c r="N10" s="57">
        <v>39400000</v>
      </c>
      <c r="O10" s="58" cm="1">
        <f t="array" aca="1" ref="O10" ca="1">INDIRECT(ADDRESS(I10+2,21))/(MAX(L10,M10,N10)*INDIRECT(ADDRESS(3,24))*INDIRECT(ADDRESS(3,25))*INDIRECT(ADDRESS(3,26))*INDIRECT(ADDRESS(3,27))) -1</f>
        <v>6.9930487490163609</v>
      </c>
      <c r="P10" s="58" cm="1">
        <f t="array" aca="1" ref="P10" ca="1">INDIRECT(ADDRESS(I10+2,22))/(MAX(L10,M10,N10)*INDIRECT(ADDRESS(3,24))*INDIRECT(ADDRESS(3,25))*INDIRECT(ADDRESS(3,26))*INDIRECT(ADDRESS(3,28))) -1</f>
        <v>6.9987694200892152</v>
      </c>
      <c r="Q10" s="68">
        <v>21.163499999999999</v>
      </c>
    </row>
    <row r="11" spans="1:28" x14ac:dyDescent="0.3">
      <c r="A11" s="29">
        <f t="shared" si="0"/>
        <v>9</v>
      </c>
      <c r="B11" s="30" t="s">
        <v>40</v>
      </c>
      <c r="C11" s="30" t="s">
        <v>39</v>
      </c>
      <c r="D11" s="5" t="s">
        <v>22</v>
      </c>
      <c r="E11" s="5" t="s">
        <v>32</v>
      </c>
      <c r="F11" s="12" t="s">
        <v>46</v>
      </c>
      <c r="G11" s="32">
        <v>4.0000000000000001E-3</v>
      </c>
      <c r="H11" s="33" t="str" cm="1">
        <f t="array" aca="1" ref="H11" ca="1">INDIRECT(ADDRESS(I11+2,20))</f>
        <v>AL 7075 T6</v>
      </c>
      <c r="I11" s="34">
        <v>1</v>
      </c>
      <c r="J11" s="59">
        <v>119.5269</v>
      </c>
      <c r="K11" s="59">
        <v>590.41510000000005</v>
      </c>
      <c r="L11" s="35">
        <v>7160000</v>
      </c>
      <c r="M11" s="35">
        <v>7410000</v>
      </c>
      <c r="N11" s="35">
        <v>49400000</v>
      </c>
      <c r="O11" s="52" cm="1">
        <f t="array" aca="1" ref="O11" ca="1">INDIRECT(ADDRESS(I11+2,21))/(MAX(L11,M11,N11)*INDIRECT(ADDRESS(3,24))*INDIRECT(ADDRESS(3,25))*INDIRECT(ADDRESS(3,26))*INDIRECT(ADDRESS(3,27))) -1</f>
        <v>5.3750226864624402</v>
      </c>
      <c r="P11" s="52" cm="1">
        <f t="array" aca="1" ref="P11" ca="1">INDIRECT(ADDRESS(I11+2,22))/(MAX(L11,M11,N11)*INDIRECT(ADDRESS(3,24))*INDIRECT(ADDRESS(3,25))*INDIRECT(ADDRESS(3,26))*INDIRECT(ADDRESS(3,28))) -1</f>
        <v>5.3795853269537472</v>
      </c>
      <c r="Q11" s="65">
        <v>17.70326</v>
      </c>
    </row>
    <row r="12" spans="1:28" ht="15" thickBot="1" x14ac:dyDescent="0.35">
      <c r="A12" s="36">
        <f t="shared" si="0"/>
        <v>10</v>
      </c>
      <c r="B12" s="38" t="s">
        <v>40</v>
      </c>
      <c r="C12" s="45" t="s">
        <v>39</v>
      </c>
      <c r="D12" s="46" t="s">
        <v>22</v>
      </c>
      <c r="E12" s="46" t="s">
        <v>32</v>
      </c>
      <c r="F12" s="40" t="s">
        <v>47</v>
      </c>
      <c r="G12" s="40">
        <v>1E-3</v>
      </c>
      <c r="H12" s="44" t="str" cm="1">
        <f t="array" aca="1" ref="H12" ca="1">INDIRECT(ADDRESS(I12+2,20))</f>
        <v>AL 7075 T6</v>
      </c>
      <c r="I12" s="42">
        <v>1</v>
      </c>
      <c r="J12" s="61">
        <v>113.92829999999999</v>
      </c>
      <c r="K12" s="61">
        <v>631.64009999999996</v>
      </c>
      <c r="L12" s="57">
        <v>7160000</v>
      </c>
      <c r="M12" s="57">
        <v>7410000</v>
      </c>
      <c r="N12" s="57">
        <v>49400000</v>
      </c>
      <c r="O12" s="58" cm="1">
        <f t="array" aca="1" ref="O12" ca="1">INDIRECT(ADDRESS(I12+2,21))/(MAX(L12,M12,N12)*INDIRECT(ADDRESS(3,24))*INDIRECT(ADDRESS(3,25))*INDIRECT(ADDRESS(3,26))*INDIRECT(ADDRESS(3,27))) -1</f>
        <v>5.3750226864624402</v>
      </c>
      <c r="P12" s="58" cm="1">
        <f t="array" aca="1" ref="P12" ca="1">INDIRECT(ADDRESS(I12+2,22))/(MAX(L12,M12,N12)*INDIRECT(ADDRESS(3,24))*INDIRECT(ADDRESS(3,25))*INDIRECT(ADDRESS(3,26))*INDIRECT(ADDRESS(3,28))) -1</f>
        <v>5.3795853269537472</v>
      </c>
      <c r="Q12" s="68">
        <v>14.668760000000001</v>
      </c>
    </row>
    <row r="13" spans="1:28" x14ac:dyDescent="0.3">
      <c r="A13" s="29">
        <f t="shared" si="0"/>
        <v>11</v>
      </c>
      <c r="B13" s="30" t="s">
        <v>41</v>
      </c>
      <c r="C13" s="30" t="s">
        <v>44</v>
      </c>
      <c r="D13" s="31" t="s">
        <v>22</v>
      </c>
      <c r="E13" s="31" t="s">
        <v>32</v>
      </c>
      <c r="F13" s="12" t="s">
        <v>45</v>
      </c>
      <c r="G13" s="32">
        <v>3.0000000000000001E-3</v>
      </c>
      <c r="H13" s="33" t="str" cm="1">
        <f t="array" aca="1" ref="H13" ca="1">INDIRECT(ADDRESS(I13+2,20))</f>
        <v>AL 7075 T6</v>
      </c>
      <c r="I13" s="34">
        <v>1</v>
      </c>
      <c r="J13" s="59"/>
      <c r="K13" s="59"/>
      <c r="L13" s="59"/>
      <c r="M13" s="59"/>
      <c r="N13" s="59"/>
      <c r="O13" s="52" t="e" cm="1">
        <f t="array" aca="1" ref="O13" ca="1">INDIRECT(ADDRESS(I13+2,21))/(MAX(L13,M13,N13)*INDIRECT(ADDRESS(3,24))*INDIRECT(ADDRESS(3,25))*INDIRECT(ADDRESS(3,26))*INDIRECT(ADDRESS(3,27))) -1</f>
        <v>#DIV/0!</v>
      </c>
      <c r="P13" s="52" t="e" cm="1">
        <f t="array" aca="1" ref="P13" ca="1">INDIRECT(ADDRESS(I13+2,22))/(MAX(L13,M13,N13)*INDIRECT(ADDRESS(3,24))*INDIRECT(ADDRESS(3,25))*INDIRECT(ADDRESS(3,26))*INDIRECT(ADDRESS(3,28))) -1</f>
        <v>#DIV/0!</v>
      </c>
      <c r="Q13" s="65"/>
    </row>
    <row r="14" spans="1:28" ht="15" thickBot="1" x14ac:dyDescent="0.35">
      <c r="A14" s="36">
        <f t="shared" si="0"/>
        <v>12</v>
      </c>
      <c r="B14" s="38" t="s">
        <v>42</v>
      </c>
      <c r="C14" s="37" t="s">
        <v>43</v>
      </c>
      <c r="D14" s="46" t="s">
        <v>22</v>
      </c>
      <c r="E14" s="46" t="s">
        <v>32</v>
      </c>
      <c r="F14" s="40" t="s">
        <v>45</v>
      </c>
      <c r="G14" s="40">
        <v>3.0000000000000001E-3</v>
      </c>
      <c r="H14" s="44" t="str" cm="1">
        <f t="array" aca="1" ref="H14" ca="1">INDIRECT(ADDRESS(I14+2,20))</f>
        <v>AL 7075 T6</v>
      </c>
      <c r="I14" s="51">
        <v>1</v>
      </c>
      <c r="J14" s="61"/>
      <c r="K14" s="61"/>
      <c r="L14" s="61"/>
      <c r="M14" s="61"/>
      <c r="N14" s="61"/>
      <c r="O14" s="58" t="e" cm="1">
        <f t="array" aca="1" ref="O14" ca="1">INDIRECT(ADDRESS(I14+2,21))/(MAX(L14,M14,N14)*INDIRECT(ADDRESS(3,24))*INDIRECT(ADDRESS(3,25))*INDIRECT(ADDRESS(3,26))*INDIRECT(ADDRESS(3,27))) -1</f>
        <v>#DIV/0!</v>
      </c>
      <c r="P14" s="58" t="e" cm="1">
        <f t="array" aca="1" ref="P14" ca="1">INDIRECT(ADDRESS(I14+2,22))/(MAX(L14,M14,N14)*INDIRECT(ADDRESS(3,24))*INDIRECT(ADDRESS(3,25))*INDIRECT(ADDRESS(3,26))*INDIRECT(ADDRESS(3,28))) -1</f>
        <v>#DIV/0!</v>
      </c>
      <c r="Q14" s="64"/>
    </row>
    <row r="15" spans="1:28" x14ac:dyDescent="0.3">
      <c r="A15" s="2"/>
      <c r="B15" s="4"/>
      <c r="C15" s="3"/>
      <c r="D15" s="5"/>
      <c r="E15" s="5"/>
      <c r="F15" s="6"/>
      <c r="G15" s="6"/>
      <c r="H15" s="25" t="str" cm="1">
        <f t="array" aca="1" ref="H15" ca="1">INDIRECT(ADDRESS(I15+2,20))</f>
        <v>CFRP</v>
      </c>
      <c r="I15" s="50">
        <v>2</v>
      </c>
      <c r="J15" s="62"/>
      <c r="K15" s="62"/>
      <c r="L15" s="62"/>
      <c r="M15" s="62"/>
      <c r="N15" s="62"/>
      <c r="O15" s="54" t="e" cm="1">
        <f t="array" aca="1" ref="O15" ca="1">INDIRECT(ADDRESS(I15+2,21))/(MAX(L15,M15,N15)*INDIRECT(ADDRESS(3,24))*INDIRECT(ADDRESS(3,25))*INDIRECT(ADDRESS(3,26))*INDIRECT(ADDRESS(3,27))) -1</f>
        <v>#DIV/0!</v>
      </c>
      <c r="P15" s="54" t="e" cm="1">
        <f t="array" aca="1" ref="P15" ca="1">INDIRECT(ADDRESS(I15+2,22))/(MAX(L15,M15,N15)*INDIRECT(ADDRESS(3,24))*INDIRECT(ADDRESS(3,25))*INDIRECT(ADDRESS(3,26))*INDIRECT(ADDRESS(3,28))) -1</f>
        <v>#DIV/0!</v>
      </c>
      <c r="Q15" s="69"/>
    </row>
    <row r="16" spans="1:28" x14ac:dyDescent="0.3">
      <c r="B16" s="10"/>
      <c r="C16" s="9"/>
      <c r="H16" s="28" t="str" cm="1">
        <f t="array" aca="1" ref="H16" ca="1">INDIRECT(ADDRESS(I16+2,20))</f>
        <v>CFRP</v>
      </c>
      <c r="I16" s="47">
        <v>2</v>
      </c>
      <c r="L16" s="60"/>
      <c r="M16" s="60"/>
      <c r="N16" s="60"/>
      <c r="O16" s="56" t="e" cm="1">
        <f t="array" aca="1" ref="O16" ca="1">INDIRECT(ADDRESS(I16+2,21))/(MAX(L16,M16,N16)*INDIRECT(ADDRESS(3,24))*INDIRECT(ADDRESS(3,25))*INDIRECT(ADDRESS(3,26))*INDIRECT(ADDRESS(3,27))) -1</f>
        <v>#DIV/0!</v>
      </c>
      <c r="P16" s="56" t="e" cm="1">
        <f t="array" aca="1" ref="P16" ca="1">INDIRECT(ADDRESS(I16+2,22))/(MAX(L16,M16,N16)*INDIRECT(ADDRESS(3,24))*INDIRECT(ADDRESS(3,25))*INDIRECT(ADDRESS(3,26))*INDIRECT(ADDRESS(3,28))) -1</f>
        <v>#DIV/0!</v>
      </c>
      <c r="Q16" s="63"/>
    </row>
    <row r="17" spans="2:17" x14ac:dyDescent="0.3">
      <c r="B17" s="10"/>
      <c r="C17" s="9"/>
      <c r="H17" s="28" t="str" cm="1">
        <f t="array" aca="1" ref="H17" ca="1">INDIRECT(ADDRESS(I17+2,20))</f>
        <v>CFRP</v>
      </c>
      <c r="I17" s="47">
        <v>2</v>
      </c>
      <c r="L17" s="60"/>
      <c r="M17" s="60"/>
      <c r="N17" s="60"/>
      <c r="O17" s="56" t="e" cm="1">
        <f t="array" aca="1" ref="O17" ca="1">INDIRECT(ADDRESS(I17+2,21))/(MAX(L17,M17,N17)*INDIRECT(ADDRESS(3,24))*INDIRECT(ADDRESS(3,25))*INDIRECT(ADDRESS(3,26))*INDIRECT(ADDRESS(3,27))) -1</f>
        <v>#DIV/0!</v>
      </c>
      <c r="P17" s="56" t="e" cm="1">
        <f t="array" aca="1" ref="P17" ca="1">INDIRECT(ADDRESS(I17+2,22))/(MAX(L17,M17,N17)*INDIRECT(ADDRESS(3,24))*INDIRECT(ADDRESS(3,25))*INDIRECT(ADDRESS(3,26))*INDIRECT(ADDRESS(3,28))) -1</f>
        <v>#DIV/0!</v>
      </c>
      <c r="Q17" s="63"/>
    </row>
    <row r="18" spans="2:17" x14ac:dyDescent="0.3">
      <c r="B18" s="10"/>
      <c r="C18" s="9"/>
      <c r="H18" s="28" t="str" cm="1">
        <f t="array" aca="1" ref="H18" ca="1">INDIRECT(ADDRESS(I18+2,20))</f>
        <v>CFRP</v>
      </c>
      <c r="I18" s="47">
        <v>2</v>
      </c>
      <c r="L18" s="60"/>
      <c r="M18" s="60"/>
      <c r="N18" s="60"/>
      <c r="O18" s="56" t="e" cm="1">
        <f t="array" aca="1" ref="O18" ca="1">INDIRECT(ADDRESS(I18+2,21))/(MAX(L18,M18,N18)*INDIRECT(ADDRESS(3,24))*INDIRECT(ADDRESS(3,25))*INDIRECT(ADDRESS(3,26))*INDIRECT(ADDRESS(3,27))) -1</f>
        <v>#DIV/0!</v>
      </c>
      <c r="P18" s="56" t="e" cm="1">
        <f t="array" aca="1" ref="P18" ca="1">INDIRECT(ADDRESS(I18+2,22))/(MAX(L18,M18,N18)*INDIRECT(ADDRESS(3,24))*INDIRECT(ADDRESS(3,25))*INDIRECT(ADDRESS(3,26))*INDIRECT(ADDRESS(3,28))) -1</f>
        <v>#DIV/0!</v>
      </c>
      <c r="Q18" s="63"/>
    </row>
    <row r="19" spans="2:17" x14ac:dyDescent="0.3">
      <c r="B19" s="10"/>
      <c r="C19" s="9"/>
      <c r="I19" s="28"/>
      <c r="L19" s="60"/>
      <c r="M19" s="60"/>
      <c r="N19" s="60"/>
      <c r="O19" s="60"/>
      <c r="P19" s="60"/>
      <c r="Q19" s="60"/>
    </row>
    <row r="20" spans="2:17" x14ac:dyDescent="0.3">
      <c r="C20" s="9"/>
      <c r="I20" s="28"/>
      <c r="O20" s="20"/>
      <c r="P20" s="20"/>
      <c r="Q20" s="60"/>
    </row>
    <row r="21" spans="2:17" x14ac:dyDescent="0.3">
      <c r="B21" s="10"/>
      <c r="I21" s="28"/>
      <c r="O21" s="20"/>
      <c r="P21" s="20"/>
      <c r="Q21" s="60"/>
    </row>
    <row r="22" spans="2:17" x14ac:dyDescent="0.3">
      <c r="B22" s="10"/>
      <c r="O22" s="20"/>
      <c r="P22" s="20"/>
      <c r="Q22" s="60"/>
    </row>
    <row r="23" spans="2:17" x14ac:dyDescent="0.3">
      <c r="B23" s="10"/>
      <c r="O23" s="20"/>
      <c r="P23" s="20"/>
      <c r="Q23" s="60"/>
    </row>
    <row r="24" spans="2:17" x14ac:dyDescent="0.3">
      <c r="B24" s="10"/>
    </row>
    <row r="25" spans="2:17" x14ac:dyDescent="0.3">
      <c r="B25" s="10"/>
    </row>
    <row r="26" spans="2:17" x14ac:dyDescent="0.3">
      <c r="B26" s="10"/>
    </row>
    <row r="27" spans="2:17" x14ac:dyDescent="0.3">
      <c r="B27" s="10"/>
    </row>
    <row r="28" spans="2:17" x14ac:dyDescent="0.3">
      <c r="B28" s="10"/>
    </row>
    <row r="29" spans="2:17" x14ac:dyDescent="0.3">
      <c r="B29" s="10"/>
    </row>
    <row r="30" spans="2:17" x14ac:dyDescent="0.3">
      <c r="B30" s="10"/>
    </row>
    <row r="31" spans="2:17" x14ac:dyDescent="0.3">
      <c r="B31" s="10"/>
    </row>
    <row r="32" spans="2:17" x14ac:dyDescent="0.3">
      <c r="B32" s="10"/>
    </row>
    <row r="33" spans="2:2" x14ac:dyDescent="0.3">
      <c r="B33" s="10"/>
    </row>
    <row r="34" spans="2:2" x14ac:dyDescent="0.3">
      <c r="B34" s="10"/>
    </row>
    <row r="35" spans="2:2" x14ac:dyDescent="0.3">
      <c r="B35" s="10"/>
    </row>
    <row r="36" spans="2:2" x14ac:dyDescent="0.3">
      <c r="B36" s="10"/>
    </row>
    <row r="37" spans="2:2" x14ac:dyDescent="0.3">
      <c r="B37" s="10"/>
    </row>
    <row r="38" spans="2:2" x14ac:dyDescent="0.3">
      <c r="B38" s="10"/>
    </row>
    <row r="39" spans="2:2" x14ac:dyDescent="0.3">
      <c r="B39" s="10"/>
    </row>
  </sheetData>
  <mergeCells count="6">
    <mergeCell ref="J1:Q1"/>
    <mergeCell ref="B1:C1"/>
    <mergeCell ref="A1:A2"/>
    <mergeCell ref="D1:E1"/>
    <mergeCell ref="H1:I1"/>
    <mergeCell ref="F1:G1"/>
  </mergeCells>
  <conditionalFormatting sqref="J3:J1048576">
    <cfRule type="cellIs" dxfId="8" priority="5" operator="greaterThan">
      <formula>150</formula>
    </cfRule>
  </conditionalFormatting>
  <conditionalFormatting sqref="Q1:Q1048576">
    <cfRule type="top10" dxfId="0" priority="4" rank="3"/>
    <cfRule type="top10" dxfId="1" priority="3" rank="4"/>
    <cfRule type="top10" dxfId="2" priority="2" percent="1" bottom="1" rank="4"/>
    <cfRule type="top10" dxfId="3" priority="1" bottom="1" rank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2021-05-02T00:55:02Z</dcterms:modified>
</cp:coreProperties>
</file>