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Bandeja_B\"/>
    </mc:Choice>
  </mc:AlternateContent>
  <xr:revisionPtr revIDLastSave="0" documentId="13_ncr:1_{91A6510A-8998-4BEC-B028-1E288C238758}" xr6:coauthVersionLast="46" xr6:coauthVersionMax="46" xr10:uidLastSave="{00000000-0000-0000-0000-000000000000}"/>
  <bookViews>
    <workbookView xWindow="-4512" yWindow="3228" windowWidth="11784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34" i="1" a="1"/>
  <c r="Q26" i="1" a="1"/>
  <c r="J29" i="1" a="1"/>
  <c r="Q28" i="1" a="1"/>
  <c r="R28" i="1" a="1"/>
  <c r="Q27" i="1" a="1"/>
  <c r="R20" i="1" a="1"/>
  <c r="J20" i="1" a="1"/>
  <c r="R19" i="1" a="1"/>
  <c r="Z5" i="1" a="1"/>
  <c r="AD5" i="1" a="1"/>
  <c r="J15" i="1" a="1"/>
  <c r="J6" i="1" a="1"/>
  <c r="R25" i="1" a="1"/>
  <c r="R27" i="1" a="1"/>
  <c r="Q21" i="1" a="1"/>
  <c r="Q25" i="1" a="1"/>
  <c r="Q3" i="1" a="1"/>
  <c r="J10" i="1" a="1"/>
  <c r="Q10" i="1" a="1"/>
  <c r="J3" i="1" a="1"/>
  <c r="Q20" i="1" a="1"/>
  <c r="J8" i="1" a="1"/>
  <c r="Q7" i="1" a="1"/>
  <c r="Q11" i="1" a="1"/>
  <c r="Q8" i="1" a="1"/>
  <c r="Q14" i="1" a="1"/>
  <c r="J18" i="1" a="1"/>
  <c r="Q22" i="1" a="1"/>
  <c r="Q17" i="1" a="1"/>
  <c r="J14" i="1" a="1"/>
  <c r="J4" i="1" a="1"/>
  <c r="J19" i="1" a="1"/>
  <c r="J25" i="1" a="1"/>
  <c r="R8" i="1" a="1"/>
  <c r="R15" i="1" a="1"/>
  <c r="R6" i="1" a="1"/>
  <c r="J26" i="1" a="1"/>
  <c r="R22" i="1" a="1"/>
  <c r="Q16" i="1" a="1"/>
  <c r="Q5" i="1" a="1"/>
  <c r="J11" i="1" a="1"/>
  <c r="J28" i="1" a="1"/>
  <c r="R24" i="1" a="1"/>
  <c r="Q4" i="1" a="1"/>
  <c r="Q6" i="1" a="1"/>
  <c r="Q12" i="1" a="1"/>
  <c r="Q15" i="1" a="1"/>
  <c r="J9" i="1" a="1"/>
  <c r="J24" i="1" a="1"/>
  <c r="Q19" i="1" a="1"/>
  <c r="J17" i="1" a="1"/>
  <c r="R16" i="1" a="1"/>
  <c r="J27" i="1" a="1"/>
  <c r="Q24" i="1" a="1"/>
  <c r="J23" i="1" a="1"/>
  <c r="J12" i="1" a="1"/>
  <c r="Q18" i="1" a="1"/>
  <c r="J5" i="1" a="1"/>
  <c r="R23" i="1" a="1"/>
  <c r="AA5" i="1" a="1"/>
  <c r="R10" i="1" a="1"/>
  <c r="Q13" i="1" a="1"/>
  <c r="J21" i="1" a="1"/>
  <c r="R9" i="1" a="1"/>
  <c r="AC5" i="1" a="1"/>
  <c r="R5" i="1" a="1"/>
  <c r="J16" i="1" a="1"/>
  <c r="R21" i="1" a="1"/>
  <c r="J13" i="1" a="1"/>
  <c r="R7" i="1" a="1"/>
  <c r="R3" i="1" a="1"/>
  <c r="R17" i="1" a="1"/>
  <c r="Q23" i="1" a="1"/>
  <c r="Q9" i="1" a="1"/>
  <c r="R4" i="1" a="1"/>
  <c r="R18" i="1" a="1"/>
  <c r="AB5" i="1" a="1"/>
  <c r="R12" i="1" a="1"/>
  <c r="R11" i="1" a="1"/>
  <c r="J22" i="1" a="1"/>
  <c r="R14" i="1" a="1"/>
  <c r="J7" i="1" a="1"/>
  <c r="R13" i="1" a="1"/>
  <c r="R26" i="1" a="1"/>
  <c r="J34" i="1" l="1"/>
  <c r="Q20" i="1"/>
  <c r="J20" i="1"/>
  <c r="R24" i="1"/>
  <c r="R22" i="1"/>
  <c r="J25" i="1"/>
  <c r="Q22" i="1"/>
  <c r="J23" i="1"/>
  <c r="Q25" i="1"/>
  <c r="J22" i="1"/>
  <c r="R20" i="1"/>
  <c r="Q23" i="1"/>
  <c r="R21" i="1"/>
  <c r="J21" i="1"/>
  <c r="R23" i="1"/>
  <c r="Q24" i="1"/>
  <c r="Q21" i="1"/>
  <c r="J24" i="1"/>
  <c r="Q27" i="1"/>
  <c r="J28" i="1"/>
  <c r="J26" i="1"/>
  <c r="Q26" i="1"/>
  <c r="R26" i="1"/>
  <c r="J27" i="1"/>
  <c r="R27" i="1"/>
  <c r="R25" i="1"/>
  <c r="R28" i="1"/>
  <c r="Q28" i="1"/>
  <c r="J29" i="1"/>
  <c r="J19" i="1"/>
  <c r="R19" i="1"/>
  <c r="Q19" i="1"/>
  <c r="J4" i="1"/>
  <c r="J15" i="1"/>
  <c r="J11" i="1"/>
  <c r="J7" i="1"/>
  <c r="J16" i="1"/>
  <c r="J14" i="1"/>
  <c r="J10" i="1"/>
  <c r="J6" i="1"/>
  <c r="J12" i="1"/>
  <c r="J18" i="1"/>
  <c r="J17" i="1"/>
  <c r="J5" i="1"/>
  <c r="J8" i="1"/>
  <c r="J13" i="1"/>
  <c r="J9" i="1"/>
  <c r="J3" i="1"/>
  <c r="R16" i="1"/>
  <c r="R8" i="1"/>
  <c r="R11" i="1"/>
  <c r="R7" i="1"/>
  <c r="R18" i="1"/>
  <c r="R14" i="1"/>
  <c r="R6" i="1"/>
  <c r="R10" i="1"/>
  <c r="R15" i="1"/>
  <c r="R17" i="1"/>
  <c r="R5" i="1"/>
  <c r="R13" i="1"/>
  <c r="R9" i="1"/>
  <c r="R12" i="1"/>
  <c r="R4" i="1"/>
  <c r="Q7" i="1"/>
  <c r="Q11" i="1"/>
  <c r="Q15" i="1"/>
  <c r="Q18" i="1"/>
  <c r="Q14" i="1"/>
  <c r="Q6" i="1"/>
  <c r="Q10" i="1"/>
  <c r="Q5" i="1"/>
  <c r="Q17" i="1"/>
  <c r="Q13" i="1"/>
  <c r="Q9" i="1"/>
  <c r="Q16" i="1"/>
  <c r="Q12" i="1"/>
  <c r="Q8" i="1"/>
  <c r="Q4" i="1"/>
  <c r="AD5" i="1"/>
  <c r="AC5" i="1"/>
  <c r="AB5" i="1"/>
  <c r="AA5" i="1"/>
  <c r="Z5" i="1"/>
  <c r="R3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<sst xmlns="http://schemas.openxmlformats.org/spreadsheetml/2006/main" count="179" uniqueCount="96">
  <si>
    <t xml:space="preserve">Número de iteración </t>
  </si>
  <si>
    <t>Rigidizador exterior</t>
  </si>
  <si>
    <t>Forma del perifl</t>
  </si>
  <si>
    <t>Dimensiones</t>
  </si>
  <si>
    <t>Material</t>
  </si>
  <si>
    <t>Rigidizador interior</t>
  </si>
  <si>
    <t>Espesor</t>
  </si>
  <si>
    <t>ANALISIS</t>
  </si>
  <si>
    <t>Geometría</t>
  </si>
  <si>
    <t>AL 7075 T6</t>
  </si>
  <si>
    <t>MoSy</t>
  </si>
  <si>
    <t>MoSu</t>
  </si>
  <si>
    <t>Kp</t>
  </si>
  <si>
    <t>Km</t>
  </si>
  <si>
    <t>KLD</t>
  </si>
  <si>
    <t>FOSY</t>
  </si>
  <si>
    <t>FOSU</t>
  </si>
  <si>
    <t>sigmay [Pa]</t>
  </si>
  <si>
    <t>sigmau [Pa]</t>
  </si>
  <si>
    <t>Label</t>
  </si>
  <si>
    <t>Index</t>
  </si>
  <si>
    <t>Bandeja</t>
  </si>
  <si>
    <t>I1</t>
  </si>
  <si>
    <t>I2</t>
  </si>
  <si>
    <t>I3</t>
  </si>
  <si>
    <t>I4</t>
  </si>
  <si>
    <t>OMEGA1</t>
  </si>
  <si>
    <t>OMEGA2</t>
  </si>
  <si>
    <t>OMEGA3</t>
  </si>
  <si>
    <t>OMEGA4</t>
  </si>
  <si>
    <t>CFRP</t>
  </si>
  <si>
    <t>.015    .002    .045    .048</t>
  </si>
  <si>
    <t>.015    .002    .021    .024</t>
  </si>
  <si>
    <t>.030    .002    .021    .024</t>
  </si>
  <si>
    <t>.015    .004    .018    .024</t>
  </si>
  <si>
    <t>.026    .001    .015    .008</t>
  </si>
  <si>
    <t>.052    .001    .015    .008</t>
  </si>
  <si>
    <t>.026    .001    .030    .016</t>
  </si>
  <si>
    <t>.026    .003    .015    .008</t>
  </si>
  <si>
    <t>.01     .01</t>
  </si>
  <si>
    <t>10x10</t>
  </si>
  <si>
    <t>26x10</t>
  </si>
  <si>
    <t>10x26</t>
  </si>
  <si>
    <t>.01     .026</t>
  </si>
  <si>
    <t>.026    .01</t>
  </si>
  <si>
    <t>Al_3</t>
  </si>
  <si>
    <t>Al_4</t>
  </si>
  <si>
    <t>Al_1</t>
  </si>
  <si>
    <t>VM_X [Pa]</t>
  </si>
  <si>
    <t>VM_Y [Pa]</t>
  </si>
  <si>
    <t>VM_Z [Pa]</t>
  </si>
  <si>
    <t>Longitudinal Z [Hz]</t>
  </si>
  <si>
    <t>Lateral XY [Hz]</t>
  </si>
  <si>
    <t>Masa[kg]</t>
  </si>
  <si>
    <t>Offset</t>
  </si>
  <si>
    <t>10x10_4</t>
  </si>
  <si>
    <t>10x10_1</t>
  </si>
  <si>
    <t>I1_1</t>
  </si>
  <si>
    <t>I1_4</t>
  </si>
  <si>
    <t>10x10_comp</t>
  </si>
  <si>
    <t>I3_comp</t>
  </si>
  <si>
    <t>Comp_26</t>
  </si>
  <si>
    <t>5x5_comp</t>
  </si>
  <si>
    <t>.005     .005</t>
  </si>
  <si>
    <t>Comp_13</t>
  </si>
  <si>
    <t>Comp_104</t>
  </si>
  <si>
    <t>2x2_comp</t>
  </si>
  <si>
    <t>.002     .002</t>
  </si>
  <si>
    <t>I5_comp</t>
  </si>
  <si>
    <t>.030    .002    .021    .030</t>
  </si>
  <si>
    <t>1x1_comp</t>
  </si>
  <si>
    <t>.001     .001</t>
  </si>
  <si>
    <t>.001     .002</t>
  </si>
  <si>
    <t>I6_comp</t>
  </si>
  <si>
    <t>.030    .002    .021    .026</t>
  </si>
  <si>
    <t>I7_comp</t>
  </si>
  <si>
    <t>Comp_91</t>
  </si>
  <si>
    <t>I8_comp</t>
  </si>
  <si>
    <t>I9_comp</t>
  </si>
  <si>
    <t>.030    .002    .021    .025</t>
  </si>
  <si>
    <t>.030    .001    .021    .025</t>
  </si>
  <si>
    <t>I10_comp</t>
  </si>
  <si>
    <t>.030    .001    .021    .026</t>
  </si>
  <si>
    <t>I11_comp</t>
  </si>
  <si>
    <t>I12_comp</t>
  </si>
  <si>
    <t>.030    .0019  .021    .025</t>
  </si>
  <si>
    <t>.030    .0018  .021    .025</t>
  </si>
  <si>
    <t>I13_comp</t>
  </si>
  <si>
    <t>I14_comp</t>
  </si>
  <si>
    <t>.032    .0016  .021    .024</t>
  </si>
  <si>
    <t>.033    .0015  .021    .024</t>
  </si>
  <si>
    <t>I15_comp</t>
  </si>
  <si>
    <t>Ya está puesto comp91</t>
  </si>
  <si>
    <t>Hay que cambiar los offsets</t>
  </si>
  <si>
    <t>Ánimo</t>
  </si>
  <si>
    <t>Mirar si las tablas están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</si>
</sst>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7A6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ECECA6"/>
        <bgColor indexed="64"/>
      </patternFill>
    </fill>
    <fill>
      <patternFill patternType="solid">
        <fgColor rgb="FF7AE684"/>
        <bgColor indexed="64"/>
      </patternFill>
    </fill>
    <fill>
      <patternFill patternType="solid">
        <fgColor rgb="FF83E4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7A1D3"/>
        <bgColor indexed="64"/>
      </patternFill>
    </fill>
    <fill>
      <patternFill patternType="solid">
        <fgColor rgb="FF7030A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7" borderId="1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13" borderId="1" xfId="0" applyFill="1" applyBorder="1" applyAlignment="1">
      <alignment horizontal="center"/>
    </xf>
    <xf numFmtId="11" fontId="0" fillId="13" borderId="2" xfId="0" applyNumberFormat="1" applyFill="1" applyBorder="1" applyAlignment="1">
      <alignment horizontal="center"/>
    </xf>
    <xf numFmtId="0" fontId="0" fillId="5" borderId="19" xfId="0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16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11" fontId="0" fillId="13" borderId="4" xfId="0" applyNumberForma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5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/>
    </xf>
    <xf numFmtId="0" fontId="0" fillId="11" borderId="6" xfId="0" applyFont="1" applyFill="1" applyBorder="1" applyAlignment="1">
      <alignment horizontal="center"/>
    </xf>
    <xf numFmtId="11" fontId="0" fillId="0" borderId="0" xfId="0" applyNumberFormat="1"/>
    <xf numFmtId="0" fontId="1" fillId="13" borderId="2" xfId="0" applyNumberFormat="1" applyFont="1" applyFill="1" applyBorder="1" applyAlignment="1">
      <alignment horizontal="center"/>
    </xf>
    <xf numFmtId="11" fontId="0" fillId="13" borderId="1" xfId="0" applyNumberFormat="1" applyFill="1" applyBorder="1" applyAlignment="1">
      <alignment horizontal="center"/>
    </xf>
    <xf numFmtId="0" fontId="1" fillId="13" borderId="1" xfId="0" applyNumberFormat="1" applyFont="1" applyFill="1" applyBorder="1" applyAlignment="1">
      <alignment horizontal="center"/>
    </xf>
    <xf numFmtId="11" fontId="0" fillId="13" borderId="6" xfId="0" applyNumberFormat="1" applyFill="1" applyBorder="1" applyAlignment="1">
      <alignment horizontal="center"/>
    </xf>
    <xf numFmtId="0" fontId="1" fillId="13" borderId="6" xfId="0" applyNumberFormat="1" applyFont="1" applyFill="1" applyBorder="1" applyAlignment="1">
      <alignment horizontal="center"/>
    </xf>
    <xf numFmtId="0" fontId="0" fillId="13" borderId="4" xfId="0" applyNumberFormat="1" applyFill="1" applyBorder="1" applyAlignment="1">
      <alignment horizontal="center"/>
    </xf>
    <xf numFmtId="0" fontId="0" fillId="13" borderId="1" xfId="0" applyNumberFormat="1" applyFill="1" applyBorder="1" applyAlignment="1">
      <alignment horizontal="center"/>
    </xf>
    <xf numFmtId="0" fontId="0" fillId="13" borderId="6" xfId="0" applyNumberFormat="1" applyFill="1" applyBorder="1" applyAlignment="1">
      <alignment horizontal="center"/>
    </xf>
    <xf numFmtId="0" fontId="0" fillId="13" borderId="2" xfId="0" applyNumberFormat="1" applyFill="1" applyBorder="1" applyAlignment="1">
      <alignment horizontal="center"/>
    </xf>
    <xf numFmtId="0" fontId="0" fillId="13" borderId="10" xfId="0" applyNumberFormat="1" applyFont="1" applyFill="1" applyBorder="1" applyAlignment="1">
      <alignment horizontal="center"/>
    </xf>
    <xf numFmtId="0" fontId="0" fillId="13" borderId="8" xfId="0" applyNumberFormat="1" applyFont="1" applyFill="1" applyBorder="1" applyAlignment="1">
      <alignment horizontal="center"/>
    </xf>
    <xf numFmtId="0" fontId="0" fillId="13" borderId="24" xfId="0" applyNumberFormat="1" applyFont="1" applyFill="1" applyBorder="1" applyAlignment="1">
      <alignment horizontal="center"/>
    </xf>
    <xf numFmtId="0" fontId="0" fillId="13" borderId="25" xfId="0" applyNumberFormat="1" applyFont="1" applyFill="1" applyBorder="1" applyAlignment="1">
      <alignment horizontal="center"/>
    </xf>
    <xf numFmtId="0" fontId="0" fillId="13" borderId="26" xfId="0" applyNumberFormat="1" applyFont="1" applyFill="1" applyBorder="1" applyAlignment="1">
      <alignment horizontal="center"/>
    </xf>
    <xf numFmtId="0" fontId="1" fillId="13" borderId="16" xfId="0" applyNumberFormat="1" applyFont="1" applyFill="1" applyBorder="1" applyAlignment="1">
      <alignment horizontal="center"/>
    </xf>
    <xf numFmtId="0" fontId="0" fillId="14" borderId="20" xfId="0" applyNumberFormat="1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4" borderId="28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29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1" fillId="11" borderId="22" xfId="0" applyFont="1" applyFill="1" applyBorder="1" applyAlignment="1">
      <alignment horizontal="center"/>
    </xf>
    <xf numFmtId="0" fontId="0" fillId="11" borderId="22" xfId="0" applyFont="1" applyFill="1" applyBorder="1" applyAlignment="1">
      <alignment horizontal="center"/>
    </xf>
    <xf numFmtId="11" fontId="0" fillId="13" borderId="22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3" borderId="22" xfId="0" applyNumberFormat="1" applyFill="1" applyBorder="1" applyAlignment="1">
      <alignment horizontal="center"/>
    </xf>
    <xf numFmtId="0" fontId="0" fillId="13" borderId="9" xfId="0" applyNumberFormat="1" applyFont="1" applyFill="1" applyBorder="1" applyAlignment="1">
      <alignment horizontal="center"/>
    </xf>
    <xf numFmtId="0" fontId="1" fillId="13" borderId="22" xfId="0" applyNumberFormat="1" applyFont="1" applyFill="1" applyBorder="1" applyAlignment="1">
      <alignment horizontal="center"/>
    </xf>
    <xf numFmtId="0" fontId="0" fillId="13" borderId="23" xfId="0" applyNumberFormat="1" applyFont="1" applyFill="1" applyBorder="1" applyAlignment="1">
      <alignment horizontal="center"/>
    </xf>
    <xf numFmtId="0" fontId="0" fillId="13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7" borderId="2" xfId="0" applyFill="1" applyBorder="1" applyAlignment="1">
      <alignment horizontal="center"/>
    </xf>
    <xf numFmtId="11" fontId="0" fillId="13" borderId="2" xfId="0" applyNumberFormat="1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11" fontId="0" fillId="13" borderId="16" xfId="0" applyNumberFormat="1" applyFont="1" applyFill="1" applyBorder="1" applyAlignment="1">
      <alignment horizontal="center"/>
    </xf>
    <xf numFmtId="0" fontId="0" fillId="9" borderId="4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6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9" borderId="22" xfId="0" applyFill="1" applyBorder="1" applyAlignment="1">
      <alignment horizontal="left"/>
    </xf>
    <xf numFmtId="0" fontId="0" fillId="14" borderId="1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1">
    <cellStyle name="Normal" xfId="0" builtinId="0"/>
  </cellStyles>
  <dxfs count="15">
    <dxf>
      <fill>
        <patternFill>
          <bgColor rgb="FFAA72D4"/>
        </patternFill>
      </fill>
    </dxf>
    <dxf>
      <fill>
        <patternFill>
          <bgColor rgb="FFD1B3E7"/>
        </patternFill>
      </fill>
    </dxf>
    <dxf>
      <fill>
        <patternFill>
          <bgColor rgb="FF9E5ECE"/>
        </patternFill>
      </fill>
    </dxf>
    <dxf>
      <fill>
        <patternFill>
          <bgColor rgb="FFB17ED8"/>
        </patternFill>
      </fill>
    </dxf>
    <dxf>
      <fill>
        <patternFill>
          <bgColor rgb="FF9E5ECE"/>
        </patternFill>
      </fill>
    </dxf>
    <dxf>
      <fill>
        <patternFill>
          <bgColor rgb="FFAA72D4"/>
        </patternFill>
      </fill>
    </dxf>
    <dxf>
      <fill>
        <patternFill>
          <bgColor rgb="FFD1B3E7"/>
        </patternFill>
      </fill>
    </dxf>
    <dxf>
      <fill>
        <patternFill>
          <bgColor rgb="FF9E5ECE"/>
        </patternFill>
      </fill>
    </dxf>
    <dxf>
      <fill>
        <patternFill>
          <bgColor rgb="FFB17ED8"/>
        </patternFill>
      </fill>
    </dxf>
    <dxf>
      <fill>
        <patternFill>
          <bgColor rgb="FF9E5ECE"/>
        </patternFill>
      </fill>
    </dxf>
    <dxf>
      <fill>
        <patternFill>
          <bgColor rgb="FFAA72D4"/>
        </patternFill>
      </fill>
    </dxf>
    <dxf>
      <fill>
        <patternFill>
          <bgColor rgb="FFD1B3E7"/>
        </patternFill>
      </fill>
    </dxf>
    <dxf>
      <fill>
        <patternFill>
          <bgColor rgb="FF9E5ECE"/>
        </patternFill>
      </fill>
    </dxf>
    <dxf>
      <fill>
        <patternFill>
          <bgColor rgb="FFB17ED8"/>
        </patternFill>
      </fill>
    </dxf>
    <dxf>
      <fill>
        <patternFill>
          <bgColor rgb="FF9E5E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C5BCD"/>
      <color rgb="FFB17ED8"/>
      <color rgb="FF9E5ECE"/>
      <color rgb="FFD1B3E7"/>
      <color rgb="FFE8D9F3"/>
      <color rgb="FFAA72D4"/>
      <color rgb="FF8C3FC5"/>
      <color rgb="FF893BC3"/>
      <color rgb="FF873AC0"/>
      <color rgb="FFC7A1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"/>
  <sheetViews>
    <sheetView tabSelected="1" defaultGridColor="0" topLeftCell="D9" colorId="23" zoomScaleNormal="100" workbookViewId="0">
      <selection activeCell="G34" sqref="G34"/>
    </sheetView>
  </sheetViews>
  <sheetFormatPr defaultColWidth="9.109375" defaultRowHeight="14.4" x14ac:dyDescent="0.3"/>
  <cols>
    <col min="1" max="1" width="18" style="6" customWidth="1"/>
    <col min="2" max="2" width="14.88671875" style="7" customWidth="1"/>
    <col min="3" max="3" width="12.44140625" style="8" customWidth="1"/>
    <col min="4" max="4" width="10.44140625" style="8" customWidth="1"/>
    <col min="5" max="5" width="14.6640625" style="9" customWidth="1"/>
    <col min="6" max="6" width="21" style="9" customWidth="1"/>
    <col min="7" max="7" width="11.21875" style="9" customWidth="1"/>
    <col min="8" max="8" width="11.6640625" style="10" customWidth="1"/>
    <col min="9" max="9" width="8.88671875" style="10"/>
    <col min="10" max="10" width="13.88671875" style="23" customWidth="1"/>
    <col min="11" max="11" width="10.33203125" style="11" customWidth="1"/>
    <col min="12" max="12" width="16" style="48" customWidth="1"/>
    <col min="13" max="13" width="16.88671875" style="48" customWidth="1"/>
    <col min="14" max="16" width="12.6640625" style="17" customWidth="1"/>
    <col min="17" max="17" width="9.109375" style="21"/>
    <col min="18" max="18" width="11.33203125" style="22" customWidth="1"/>
    <col min="19" max="19" width="11.33203125" style="56" customWidth="1"/>
    <col min="20" max="20" width="2" customWidth="1"/>
    <col min="21" max="21" width="9.6640625" customWidth="1"/>
    <col min="22" max="22" width="15.109375" customWidth="1"/>
    <col min="23" max="23" width="10.6640625" customWidth="1"/>
    <col min="24" max="24" width="9.6640625" customWidth="1"/>
  </cols>
  <sheetData>
    <row r="1" spans="1:30" x14ac:dyDescent="0.3">
      <c r="A1" s="91" t="s">
        <v>0</v>
      </c>
      <c r="B1" s="97" t="s">
        <v>1</v>
      </c>
      <c r="C1" s="98"/>
      <c r="D1" s="99"/>
      <c r="E1" s="100" t="s">
        <v>5</v>
      </c>
      <c r="F1" s="101"/>
      <c r="G1" s="102"/>
      <c r="H1" s="95" t="s">
        <v>21</v>
      </c>
      <c r="I1" s="96"/>
      <c r="J1" s="93" t="s">
        <v>4</v>
      </c>
      <c r="K1" s="94"/>
      <c r="L1" s="90" t="s">
        <v>7</v>
      </c>
      <c r="M1" s="90"/>
      <c r="N1" s="90"/>
      <c r="O1" s="90"/>
      <c r="P1" s="90"/>
      <c r="Q1" s="90"/>
      <c r="R1" s="90"/>
      <c r="S1" s="90"/>
    </row>
    <row r="2" spans="1:30" ht="15" thickBot="1" x14ac:dyDescent="0.35">
      <c r="A2" s="92"/>
      <c r="B2" s="38" t="s">
        <v>2</v>
      </c>
      <c r="C2" s="12" t="s">
        <v>3</v>
      </c>
      <c r="D2" s="62" t="s">
        <v>54</v>
      </c>
      <c r="E2" s="13" t="s">
        <v>2</v>
      </c>
      <c r="F2" s="13" t="s">
        <v>3</v>
      </c>
      <c r="G2" s="13" t="s">
        <v>54</v>
      </c>
      <c r="H2" s="37" t="s">
        <v>8</v>
      </c>
      <c r="I2" s="19" t="s">
        <v>6</v>
      </c>
      <c r="J2" s="63" t="s">
        <v>19</v>
      </c>
      <c r="K2" s="64" t="s">
        <v>20</v>
      </c>
      <c r="L2" s="57" t="s">
        <v>51</v>
      </c>
      <c r="M2" s="57" t="s">
        <v>52</v>
      </c>
      <c r="N2" s="58" t="s">
        <v>48</v>
      </c>
      <c r="O2" s="58" t="s">
        <v>49</v>
      </c>
      <c r="P2" s="59" t="s">
        <v>50</v>
      </c>
      <c r="Q2" s="59" t="s">
        <v>10</v>
      </c>
      <c r="R2" s="60" t="s">
        <v>11</v>
      </c>
      <c r="S2" s="61" t="s">
        <v>53</v>
      </c>
      <c r="U2" s="14" t="s">
        <v>20</v>
      </c>
      <c r="V2" s="14" t="s">
        <v>4</v>
      </c>
      <c r="W2" s="14" t="s">
        <v>17</v>
      </c>
      <c r="X2" s="14" t="s">
        <v>18</v>
      </c>
      <c r="Z2" s="14" t="s">
        <v>12</v>
      </c>
      <c r="AA2" s="14" t="s">
        <v>13</v>
      </c>
      <c r="AB2" s="14" t="s">
        <v>14</v>
      </c>
      <c r="AC2" s="14" t="s">
        <v>15</v>
      </c>
      <c r="AD2" s="14" t="s">
        <v>16</v>
      </c>
    </row>
    <row r="3" spans="1:30" x14ac:dyDescent="0.3">
      <c r="A3" s="24">
        <v>1</v>
      </c>
      <c r="B3" s="8" t="s">
        <v>40</v>
      </c>
      <c r="C3" s="25" t="s">
        <v>39</v>
      </c>
      <c r="D3" s="8">
        <v>6.4999999999999997E-3</v>
      </c>
      <c r="E3" s="26" t="s">
        <v>22</v>
      </c>
      <c r="F3" s="85" t="s">
        <v>32</v>
      </c>
      <c r="G3" s="3">
        <v>1.35E-2</v>
      </c>
      <c r="H3" s="10" t="s">
        <v>45</v>
      </c>
      <c r="I3" s="10">
        <v>3.0000000000000001E-3</v>
      </c>
      <c r="J3" s="23" t="str" cm="1">
        <f t="array" aca="1" ref="J3" ca="1">INDIRECT(ADDRESS(K3+2,22))</f>
        <v>AL 7075 T6</v>
      </c>
      <c r="K3" s="27">
        <v>1</v>
      </c>
      <c r="L3" s="47">
        <v>126.4606</v>
      </c>
      <c r="M3" s="47">
        <v>651.89840000000004</v>
      </c>
      <c r="N3" s="28">
        <v>8320000</v>
      </c>
      <c r="O3" s="28">
        <v>8910000</v>
      </c>
      <c r="P3" s="43">
        <v>47700000</v>
      </c>
      <c r="Q3" s="44" cm="1">
        <f t="array" aca="1" ref="Q3" ca="1">INDIRECT(ADDRESS(K3+2,23))/(MAX(N3,O3,P3)*INDIRECT(ADDRESS(3,26))*INDIRECT(ADDRESS(3,27))*INDIRECT(ADDRESS(3,28))*INDIRECT(ADDRESS(3,29))) -1</f>
        <v>5.6022247528562801</v>
      </c>
      <c r="R3" s="44" cm="1">
        <f t="array" aca="1" ref="R3" ca="1">INDIRECT(ADDRESS(K3+2,24))/(MAX(N3,O3,P3)*INDIRECT(ADDRESS(3,26))*INDIRECT(ADDRESS(3,27))*INDIRECT(ADDRESS(3,28))*INDIRECT(ADDRESS(3,30))) -1</f>
        <v>5.6069500031764168</v>
      </c>
      <c r="S3" s="51">
        <v>16.691759999999999</v>
      </c>
      <c r="U3" s="15">
        <v>1</v>
      </c>
      <c r="V3" s="15" t="s">
        <v>9</v>
      </c>
      <c r="W3" s="16">
        <v>503000000</v>
      </c>
      <c r="X3" s="16">
        <v>572000000</v>
      </c>
      <c r="Z3" s="15">
        <v>1.1000000000000001</v>
      </c>
      <c r="AA3" s="15">
        <v>1.2</v>
      </c>
      <c r="AB3" s="15">
        <v>1.1000000000000001</v>
      </c>
      <c r="AC3" s="15">
        <v>1.1000000000000001</v>
      </c>
      <c r="AD3" s="15">
        <v>1.25</v>
      </c>
    </row>
    <row r="4" spans="1:30" x14ac:dyDescent="0.3">
      <c r="A4" s="6">
        <f>A3+1</f>
        <v>2</v>
      </c>
      <c r="B4" s="8" t="s">
        <v>40</v>
      </c>
      <c r="C4" s="8" t="s">
        <v>39</v>
      </c>
      <c r="D4" s="8">
        <v>6.4999999999999997E-3</v>
      </c>
      <c r="E4" s="9" t="s">
        <v>23</v>
      </c>
      <c r="F4" s="86" t="s">
        <v>31</v>
      </c>
      <c r="G4" s="9">
        <v>2.5499999999999998E-2</v>
      </c>
      <c r="H4" s="10" t="s">
        <v>45</v>
      </c>
      <c r="I4" s="10">
        <v>3.0000000000000001E-3</v>
      </c>
      <c r="J4" s="23" t="str" cm="1">
        <f t="array" aca="1" ref="J4" ca="1">INDIRECT(ADDRESS(K4+2,22))</f>
        <v>AL 7075 T6</v>
      </c>
      <c r="K4" s="11">
        <v>1</v>
      </c>
      <c r="L4" s="48">
        <v>257.48950000000002</v>
      </c>
      <c r="M4" s="48">
        <v>1057.298</v>
      </c>
      <c r="N4" s="18">
        <v>7150000</v>
      </c>
      <c r="O4" s="18">
        <v>7350000</v>
      </c>
      <c r="P4" s="43">
        <v>19900000</v>
      </c>
      <c r="Q4" s="44" cm="1">
        <f t="array" aca="1" ref="Q4" ca="1">INDIRECT(ADDRESS(K4+2,23))/(MAX(N4,O4,P4)*INDIRECT(ADDRESS(3,26))*INDIRECT(ADDRESS(3,27))*INDIRECT(ADDRESS(3,28))*INDIRECT(ADDRESS(3,29))) -1</f>
        <v>14.82543320157008</v>
      </c>
      <c r="R4" s="44" cm="1">
        <f t="array" aca="1" ref="R4" ca="1">INDIRECT(ADDRESS(K4+2,24))/(MAX(N4,O4,P4)*INDIRECT(ADDRESS(3,26))*INDIRECT(ADDRESS(3,27))*INDIRECT(ADDRESS(3,28))*INDIRECT(ADDRESS(3,30))) -1</f>
        <v>14.836759555352517</v>
      </c>
      <c r="S4" s="51">
        <v>18.247150000000001</v>
      </c>
      <c r="U4" s="15">
        <v>2</v>
      </c>
      <c r="V4" s="15" t="s">
        <v>30</v>
      </c>
      <c r="W4" s="16">
        <v>150000000</v>
      </c>
      <c r="X4" s="16">
        <v>160000000</v>
      </c>
    </row>
    <row r="5" spans="1:30" x14ac:dyDescent="0.3">
      <c r="A5" s="6">
        <f t="shared" ref="A5:A24" si="0">A4+1</f>
        <v>3</v>
      </c>
      <c r="B5" s="8" t="s">
        <v>40</v>
      </c>
      <c r="C5" s="8" t="s">
        <v>39</v>
      </c>
      <c r="D5" s="8">
        <v>6.4999999999999997E-3</v>
      </c>
      <c r="E5" s="9" t="s">
        <v>24</v>
      </c>
      <c r="F5" s="86" t="s">
        <v>33</v>
      </c>
      <c r="G5" s="9">
        <v>1.35E-2</v>
      </c>
      <c r="H5" s="10" t="s">
        <v>45</v>
      </c>
      <c r="I5" s="10">
        <v>3.0000000000000001E-3</v>
      </c>
      <c r="J5" s="23" t="str" cm="1">
        <f t="array" aca="1" ref="J5" ca="1">INDIRECT(ADDRESS(K5+2,22))</f>
        <v>AL 7075 T6</v>
      </c>
      <c r="K5" s="11">
        <v>1</v>
      </c>
      <c r="L5" s="48">
        <v>148.0548</v>
      </c>
      <c r="M5" s="48">
        <v>686.71209999999996</v>
      </c>
      <c r="N5" s="18">
        <v>6820000</v>
      </c>
      <c r="O5" s="18">
        <v>6870000</v>
      </c>
      <c r="P5" s="43">
        <v>37800000</v>
      </c>
      <c r="Q5" s="44" cm="1">
        <f t="array" aca="1" ref="Q5" ca="1">INDIRECT(ADDRESS(K5+2,23))/(MAX(N5,O5,P5)*INDIRECT(ADDRESS(3,26))*INDIRECT(ADDRESS(3,27))*INDIRECT(ADDRESS(3,28))*INDIRECT(ADDRESS(3,29))) -1</f>
        <v>7.3313788547948313</v>
      </c>
      <c r="R5" s="44" cm="1">
        <f t="array" aca="1" ref="R5" ca="1">INDIRECT(ADDRESS(K5+2,24))/(MAX(N5,O5,P5)*INDIRECT(ADDRESS(3,26))*INDIRECT(ADDRESS(3,27))*INDIRECT(ADDRESS(3,28))*INDIRECT(ADDRESS(3,30))) -1</f>
        <v>7.3373416706750021</v>
      </c>
      <c r="S5" s="51">
        <v>18.149940000000001</v>
      </c>
      <c r="Z5" s="65" cm="1">
        <f t="array" aca="1" ref="Z5" ca="1">INDIRECT(ADDRESS(3,26))</f>
        <v>1.1000000000000001</v>
      </c>
      <c r="AA5" s="65" cm="1">
        <f t="array" aca="1" ref="AA5" ca="1">INDIRECT(ADDRESS(3,27))</f>
        <v>1.2</v>
      </c>
      <c r="AB5" s="65" cm="1">
        <f t="array" aca="1" ref="AB5" ca="1">INDIRECT(ADDRESS(3,28))</f>
        <v>1.1000000000000001</v>
      </c>
      <c r="AC5" s="65" cm="1">
        <f t="array" aca="1" ref="AC5" ca="1">INDIRECT(ADDRESS(3,29))</f>
        <v>1.1000000000000001</v>
      </c>
      <c r="AD5" s="65" cm="1">
        <f t="array" aca="1" ref="AD5" ca="1">INDIRECT(ADDRESS(3,29))</f>
        <v>1.1000000000000001</v>
      </c>
    </row>
    <row r="6" spans="1:30" ht="15" thickBot="1" x14ac:dyDescent="0.35">
      <c r="A6" s="29">
        <f t="shared" si="0"/>
        <v>4</v>
      </c>
      <c r="B6" s="31" t="s">
        <v>40</v>
      </c>
      <c r="C6" s="31" t="s">
        <v>39</v>
      </c>
      <c r="D6" s="31">
        <v>6.4999999999999997E-3</v>
      </c>
      <c r="E6" s="32" t="s">
        <v>25</v>
      </c>
      <c r="F6" s="87" t="s">
        <v>34</v>
      </c>
      <c r="G6" s="32">
        <v>1.35E-2</v>
      </c>
      <c r="H6" s="33" t="s">
        <v>45</v>
      </c>
      <c r="I6" s="33">
        <v>3.0000000000000001E-3</v>
      </c>
      <c r="J6" s="35" t="str" cm="1">
        <f t="array" aca="1" ref="J6" ca="1">INDIRECT(ADDRESS(K6+2,22))</f>
        <v>AL 7075 T6</v>
      </c>
      <c r="K6" s="34">
        <v>1</v>
      </c>
      <c r="L6" s="49">
        <v>161.90629999999999</v>
      </c>
      <c r="M6" s="49">
        <v>684.91539999999998</v>
      </c>
      <c r="N6" s="45">
        <v>6060000</v>
      </c>
      <c r="O6" s="45">
        <v>5830000</v>
      </c>
      <c r="P6" s="45">
        <v>38600000</v>
      </c>
      <c r="Q6" s="46" cm="1">
        <f t="array" aca="1" ref="Q6" ca="1">INDIRECT(ADDRESS(K6+2,23))/(MAX(N6,O6,P6)*INDIRECT(ADDRESS(3,26))*INDIRECT(ADDRESS(3,27))*INDIRECT(ADDRESS(3,28))*INDIRECT(ADDRESS(3,29))) -1</f>
        <v>7.1587077904467513</v>
      </c>
      <c r="R6" s="46" cm="1">
        <f t="array" aca="1" ref="R6" ca="1">INDIRECT(ADDRESS(K6+2,24))/(MAX(N6,O6,P6)*INDIRECT(ADDRESS(3,26))*INDIRECT(ADDRESS(3,27))*INDIRECT(ADDRESS(3,28))*INDIRECT(ADDRESS(3,30))) -1</f>
        <v>7.1645470246506502</v>
      </c>
      <c r="S6" s="52">
        <v>19.70532</v>
      </c>
    </row>
    <row r="7" spans="1:30" x14ac:dyDescent="0.3">
      <c r="A7" s="1">
        <f t="shared" si="0"/>
        <v>5</v>
      </c>
      <c r="B7" s="2" t="s">
        <v>40</v>
      </c>
      <c r="C7" s="2" t="s">
        <v>39</v>
      </c>
      <c r="D7" s="2">
        <v>6.4999999999999997E-3</v>
      </c>
      <c r="E7" s="3" t="s">
        <v>26</v>
      </c>
      <c r="F7" s="88" t="s">
        <v>35</v>
      </c>
      <c r="G7" s="3">
        <v>1.4500000000000001E-2</v>
      </c>
      <c r="H7" s="4" t="s">
        <v>45</v>
      </c>
      <c r="I7" s="4">
        <v>3.0000000000000001E-3</v>
      </c>
      <c r="J7" s="20" t="str" cm="1">
        <f t="array" aca="1" ref="J7" ca="1">INDIRECT(ADDRESS(K7+2,22))</f>
        <v>AL 7075 T6</v>
      </c>
      <c r="K7" s="5">
        <v>1</v>
      </c>
      <c r="L7" s="50">
        <v>126.8723</v>
      </c>
      <c r="M7" s="50">
        <v>673.61019999999996</v>
      </c>
      <c r="N7" s="18">
        <v>9030000</v>
      </c>
      <c r="O7" s="18">
        <v>9790000</v>
      </c>
      <c r="P7" s="18">
        <v>49200000</v>
      </c>
      <c r="Q7" s="42" cm="1">
        <f t="array" aca="1" ref="Q7" ca="1">INDIRECT(ADDRESS(K7+2,23))/(MAX(N7,O7,P7)*INDIRECT(ADDRESS(3,26))*INDIRECT(ADDRESS(3,27))*INDIRECT(ADDRESS(3,28))*INDIRECT(ADDRESS(3,29))) -1</f>
        <v>5.4009374128301744</v>
      </c>
      <c r="R7" s="42" cm="1">
        <f t="array" aca="1" ref="R7" ca="1">INDIRECT(ADDRESS(K7+2,24))/(MAX(N7,O7,P7)*INDIRECT(ADDRESS(3,26))*INDIRECT(ADDRESS(3,27))*INDIRECT(ADDRESS(3,28))*INDIRECT(ADDRESS(3,30))) -1</f>
        <v>5.4055186006405505</v>
      </c>
      <c r="S7" s="53">
        <v>16.302910000000001</v>
      </c>
      <c r="U7" s="41"/>
    </row>
    <row r="8" spans="1:30" x14ac:dyDescent="0.3">
      <c r="A8" s="6">
        <f t="shared" si="0"/>
        <v>6</v>
      </c>
      <c r="B8" s="8" t="s">
        <v>40</v>
      </c>
      <c r="C8" s="8" t="s">
        <v>39</v>
      </c>
      <c r="D8" s="8">
        <v>6.4999999999999997E-3</v>
      </c>
      <c r="E8" s="9" t="s">
        <v>27</v>
      </c>
      <c r="F8" s="86" t="s">
        <v>36</v>
      </c>
      <c r="G8" s="9">
        <v>2.75E-2</v>
      </c>
      <c r="H8" s="10" t="s">
        <v>45</v>
      </c>
      <c r="I8" s="10">
        <v>3.0000000000000001E-3</v>
      </c>
      <c r="J8" s="23" t="str" cm="1">
        <f t="array" aca="1" ref="J8" ca="1">INDIRECT(ADDRESS(K8+2,22))</f>
        <v>AL 7075 T6</v>
      </c>
      <c r="K8" s="11">
        <v>1</v>
      </c>
      <c r="L8" s="48">
        <v>265.91219999999998</v>
      </c>
      <c r="M8" s="48">
        <v>1073.2860000000001</v>
      </c>
      <c r="N8" s="18">
        <v>7530000</v>
      </c>
      <c r="O8" s="18">
        <v>7880000</v>
      </c>
      <c r="P8" s="18">
        <v>19400000</v>
      </c>
      <c r="Q8" s="44" cm="1">
        <f t="array" aca="1" ref="Q8" ca="1">INDIRECT(ADDRESS(K8+2,23))/(MAX(N8,O8,P8)*INDIRECT(ADDRESS(3,26))*INDIRECT(ADDRESS(3,27))*INDIRECT(ADDRESS(3,28))*INDIRECT(ADDRESS(3,29))) -1</f>
        <v>15.23330519130127</v>
      </c>
      <c r="R8" s="44" cm="1">
        <f t="array" aca="1" ref="R8" ca="1">INDIRECT(ADDRESS(K8+2,24))/(MAX(N8,O8,P8)*INDIRECT(ADDRESS(3,26))*INDIRECT(ADDRESS(3,27))*INDIRECT(ADDRESS(3,28))*INDIRECT(ADDRESS(3,30))) -1</f>
        <v>15.244923461418303</v>
      </c>
      <c r="S8" s="53">
        <v>17.987919999999999</v>
      </c>
    </row>
    <row r="9" spans="1:30" x14ac:dyDescent="0.3">
      <c r="A9" s="6">
        <f t="shared" si="0"/>
        <v>7</v>
      </c>
      <c r="B9" s="8" t="s">
        <v>40</v>
      </c>
      <c r="C9" s="8" t="s">
        <v>39</v>
      </c>
      <c r="D9" s="8">
        <v>6.4999999999999997E-3</v>
      </c>
      <c r="E9" s="9" t="s">
        <v>28</v>
      </c>
      <c r="F9" s="86" t="s">
        <v>37</v>
      </c>
      <c r="G9" s="9">
        <v>1.4500000000000001E-2</v>
      </c>
      <c r="H9" s="10" t="s">
        <v>45</v>
      </c>
      <c r="I9" s="10">
        <v>3.0000000000000001E-3</v>
      </c>
      <c r="J9" s="23" t="str" cm="1">
        <f t="array" aca="1" ref="J9" ca="1">INDIRECT(ADDRESS(K9+2,22))</f>
        <v>AL 7075 T6</v>
      </c>
      <c r="K9" s="11">
        <v>1</v>
      </c>
      <c r="L9" s="48">
        <v>146.1568</v>
      </c>
      <c r="M9" s="48">
        <v>714.84889999999996</v>
      </c>
      <c r="N9" s="43">
        <v>7540000</v>
      </c>
      <c r="O9" s="43">
        <v>7870000</v>
      </c>
      <c r="P9" s="43">
        <v>3840000</v>
      </c>
      <c r="Q9" s="44" cm="1">
        <f t="array" aca="1" ref="Q9" ca="1">INDIRECT(ADDRESS(K9+2,23))/(MAX(N9,O9,P9)*INDIRECT(ADDRESS(3,26))*INDIRECT(ADDRESS(3,27))*INDIRECT(ADDRESS(3,28))*INDIRECT(ADDRESS(3,29))) -1</f>
        <v>39.016025503334767</v>
      </c>
      <c r="R9" s="44" cm="1">
        <f t="array" aca="1" ref="R9" ca="1">INDIRECT(ADDRESS(K9+2,24))/(MAX(N9,O9,P9)*INDIRECT(ADDRESS(3,26))*INDIRECT(ADDRESS(3,27))*INDIRECT(ADDRESS(3,28))*INDIRECT(ADDRESS(3,30))) -1</f>
        <v>39.044665203496209</v>
      </c>
      <c r="S9" s="54">
        <v>17.30743</v>
      </c>
    </row>
    <row r="10" spans="1:30" ht="15" thickBot="1" x14ac:dyDescent="0.35">
      <c r="A10" s="29">
        <f t="shared" si="0"/>
        <v>8</v>
      </c>
      <c r="B10" s="31" t="s">
        <v>40</v>
      </c>
      <c r="C10" s="31" t="s">
        <v>39</v>
      </c>
      <c r="D10" s="31">
        <v>6.4999999999999997E-3</v>
      </c>
      <c r="E10" s="32" t="s">
        <v>29</v>
      </c>
      <c r="F10" s="87" t="s">
        <v>38</v>
      </c>
      <c r="G10" s="32">
        <v>1.4500000000000001E-2</v>
      </c>
      <c r="H10" s="33" t="s">
        <v>45</v>
      </c>
      <c r="I10" s="33">
        <v>3.0000000000000001E-3</v>
      </c>
      <c r="J10" s="35" t="str" cm="1">
        <f t="array" aca="1" ref="J10" ca="1">INDIRECT(ADDRESS(K10+2,22))</f>
        <v>AL 7075 T6</v>
      </c>
      <c r="K10" s="34">
        <v>1</v>
      </c>
      <c r="L10" s="49">
        <v>183.85769999999999</v>
      </c>
      <c r="M10" s="49">
        <v>720.61429999999996</v>
      </c>
      <c r="N10" s="45">
        <v>5610000</v>
      </c>
      <c r="O10" s="45">
        <v>5300000</v>
      </c>
      <c r="P10" s="45">
        <v>35300000</v>
      </c>
      <c r="Q10" s="46" cm="1">
        <f t="array" aca="1" ref="Q10" ca="1">INDIRECT(ADDRESS(K10+2,23))/(MAX(N10,O10,P10)*INDIRECT(ADDRESS(3,26))*INDIRECT(ADDRESS(3,27))*INDIRECT(ADDRESS(3,28))*INDIRECT(ADDRESS(3,29))) -1</f>
        <v>7.9214198501769015</v>
      </c>
      <c r="R10" s="46" cm="1">
        <f t="array" aca="1" ref="R10" ca="1">INDIRECT(ADDRESS(K10+2,24))/(MAX(N10,O10,P10)*INDIRECT(ADDRESS(3,26))*INDIRECT(ADDRESS(3,27))*INDIRECT(ADDRESS(3,28))*INDIRECT(ADDRESS(3,30))) -1</f>
        <v>7.9278049617992945</v>
      </c>
      <c r="S10" s="55">
        <v>21.163499999999999</v>
      </c>
    </row>
    <row r="11" spans="1:30" x14ac:dyDescent="0.3">
      <c r="A11" s="1">
        <f t="shared" si="0"/>
        <v>9</v>
      </c>
      <c r="B11" s="2" t="s">
        <v>55</v>
      </c>
      <c r="C11" s="2" t="s">
        <v>39</v>
      </c>
      <c r="D11" s="2">
        <v>7.0000000000000001E-3</v>
      </c>
      <c r="E11" s="3" t="s">
        <v>58</v>
      </c>
      <c r="F11" s="88" t="s">
        <v>32</v>
      </c>
      <c r="G11" s="3">
        <v>1.4E-2</v>
      </c>
      <c r="H11" s="4" t="s">
        <v>46</v>
      </c>
      <c r="I11" s="4">
        <v>4.0000000000000001E-3</v>
      </c>
      <c r="J11" s="20" t="str" cm="1">
        <f t="array" aca="1" ref="J11" ca="1">INDIRECT(ADDRESS(K11+2,22))</f>
        <v>AL 7075 T6</v>
      </c>
      <c r="K11" s="5">
        <v>1</v>
      </c>
      <c r="L11" s="50">
        <v>130.42359999999999</v>
      </c>
      <c r="M11" s="50">
        <v>639.75260000000003</v>
      </c>
      <c r="N11" s="18">
        <v>7510000</v>
      </c>
      <c r="O11" s="18">
        <v>8070000</v>
      </c>
      <c r="P11" s="18">
        <v>48300000</v>
      </c>
      <c r="Q11" s="42" cm="1">
        <f t="array" aca="1" ref="Q11" ca="1">INDIRECT(ADDRESS(K11+2,23))/(MAX(N11,O11,P11)*INDIRECT(ADDRESS(3,26))*INDIRECT(ADDRESS(3,27))*INDIRECT(ADDRESS(3,28))*INDIRECT(ADDRESS(3,29))) -1</f>
        <v>5.5202095385350836</v>
      </c>
      <c r="R11" s="42" cm="1">
        <f t="array" aca="1" ref="R11" ca="1">INDIRECT(ADDRESS(K11+2,24))/(MAX(N11,O11,P11)*INDIRECT(ADDRESS(3,26))*INDIRECT(ADDRESS(3,27))*INDIRECT(ADDRESS(3,28))*INDIRECT(ADDRESS(3,30))) -1</f>
        <v>5.5248760900934801</v>
      </c>
      <c r="S11" s="53">
        <v>17.70326</v>
      </c>
    </row>
    <row r="12" spans="1:30" ht="15" thickBot="1" x14ac:dyDescent="0.35">
      <c r="A12" s="29">
        <f t="shared" si="0"/>
        <v>10</v>
      </c>
      <c r="B12" s="31" t="s">
        <v>56</v>
      </c>
      <c r="C12" s="31" t="s">
        <v>39</v>
      </c>
      <c r="D12" s="31">
        <v>5.4999999999999997E-3</v>
      </c>
      <c r="E12" s="32" t="s">
        <v>57</v>
      </c>
      <c r="F12" s="87" t="s">
        <v>32</v>
      </c>
      <c r="G12" s="32">
        <v>1.2500000000000001E-2</v>
      </c>
      <c r="H12" s="33" t="s">
        <v>47</v>
      </c>
      <c r="I12" s="33">
        <v>1E-3</v>
      </c>
      <c r="J12" s="35" t="str" cm="1">
        <f t="array" aca="1" ref="J12" ca="1">INDIRECT(ADDRESS(K12+2,22))</f>
        <v>AL 7075 T6</v>
      </c>
      <c r="K12" s="34">
        <v>1</v>
      </c>
      <c r="L12" s="49">
        <v>116.18429999999999</v>
      </c>
      <c r="M12" s="49">
        <v>637.673</v>
      </c>
      <c r="N12" s="45">
        <v>12700000</v>
      </c>
      <c r="O12" s="45">
        <v>12200000</v>
      </c>
      <c r="P12" s="45">
        <v>68700000</v>
      </c>
      <c r="Q12" s="46" cm="1">
        <f t="array" aca="1" ref="Q12" ca="1">INDIRECT(ADDRESS(K12+2,23))/(MAX(N12,O12,P12)*INDIRECT(ADDRESS(3,26))*INDIRECT(ADDRESS(3,27))*INDIRECT(ADDRESS(3,28))*INDIRECT(ADDRESS(3,29))) -1</f>
        <v>3.5840774484897322</v>
      </c>
      <c r="R12" s="46" cm="1">
        <f t="array" aca="1" ref="R12" ca="1">INDIRECT(ADDRESS(K12+2,24))/(MAX(N12,O12,P12)*INDIRECT(ADDRESS(3,26))*INDIRECT(ADDRESS(3,27))*INDIRECT(ADDRESS(3,28))*INDIRECT(ADDRESS(3,30))) -1</f>
        <v>3.5873582991486916</v>
      </c>
      <c r="S12" s="55">
        <v>14.668760000000001</v>
      </c>
    </row>
    <row r="13" spans="1:30" x14ac:dyDescent="0.3">
      <c r="A13" s="1">
        <f t="shared" si="0"/>
        <v>11</v>
      </c>
      <c r="B13" s="2" t="s">
        <v>41</v>
      </c>
      <c r="C13" s="2" t="s">
        <v>44</v>
      </c>
      <c r="D13" s="2">
        <v>6.4999999999999997E-3</v>
      </c>
      <c r="E13" s="3" t="s">
        <v>22</v>
      </c>
      <c r="F13" s="88" t="s">
        <v>32</v>
      </c>
      <c r="G13" s="3">
        <v>1.35E-2</v>
      </c>
      <c r="H13" s="4" t="s">
        <v>45</v>
      </c>
      <c r="I13" s="4">
        <v>3.0000000000000001E-3</v>
      </c>
      <c r="J13" s="20" t="str" cm="1">
        <f t="array" aca="1" ref="J13" ca="1">INDIRECT(ADDRESS(K13+2,22))</f>
        <v>AL 7075 T6</v>
      </c>
      <c r="K13" s="5">
        <v>1</v>
      </c>
      <c r="L13" s="50">
        <v>128.37690000000001</v>
      </c>
      <c r="M13" s="50">
        <v>660.4665</v>
      </c>
      <c r="N13" s="18">
        <v>8320000</v>
      </c>
      <c r="O13" s="18">
        <v>8910000</v>
      </c>
      <c r="P13" s="18">
        <v>54700000</v>
      </c>
      <c r="Q13" s="42" cm="1">
        <f t="array" aca="1" ref="Q13" ca="1">INDIRECT(ADDRESS(K13+2,23))/(MAX(N13,O13,P13)*INDIRECT(ADDRESS(3,26))*INDIRECT(ADDRESS(3,27))*INDIRECT(ADDRESS(3,28))*INDIRECT(ADDRESS(3,29))) -1</f>
        <v>4.7573331025821695</v>
      </c>
      <c r="R13" s="42" cm="1">
        <f t="array" aca="1" ref="R13" ca="1">INDIRECT(ADDRESS(K13+2,24))/(MAX(N13,O13,P13)*INDIRECT(ADDRESS(3,26))*INDIRECT(ADDRESS(3,27))*INDIRECT(ADDRESS(3,28))*INDIRECT(ADDRESS(3,30))) -1</f>
        <v>4.7614536590770591</v>
      </c>
      <c r="S13" s="53">
        <v>17.721679999999999</v>
      </c>
    </row>
    <row r="14" spans="1:30" ht="15" thickBot="1" x14ac:dyDescent="0.35">
      <c r="A14" s="29">
        <f t="shared" si="0"/>
        <v>12</v>
      </c>
      <c r="B14" s="31" t="s">
        <v>42</v>
      </c>
      <c r="C14" s="30" t="s">
        <v>43</v>
      </c>
      <c r="D14" s="31">
        <v>1.4500000000000001E-2</v>
      </c>
      <c r="E14" s="32" t="s">
        <v>22</v>
      </c>
      <c r="F14" s="87" t="s">
        <v>32</v>
      </c>
      <c r="G14" s="32">
        <v>1.35E-2</v>
      </c>
      <c r="H14" s="33" t="s">
        <v>45</v>
      </c>
      <c r="I14" s="33">
        <v>3.0000000000000001E-3</v>
      </c>
      <c r="J14" s="35" t="str" cm="1">
        <f t="array" aca="1" ref="J14" ca="1">INDIRECT(ADDRESS(K14+2,22))</f>
        <v>AL 7075 T6</v>
      </c>
      <c r="K14" s="40">
        <v>1</v>
      </c>
      <c r="L14" s="49">
        <v>129.07300000000001</v>
      </c>
      <c r="M14" s="49">
        <v>662.14189999999996</v>
      </c>
      <c r="N14" s="45">
        <v>8330000</v>
      </c>
      <c r="O14" s="45">
        <v>8920000</v>
      </c>
      <c r="P14" s="45">
        <v>61600000</v>
      </c>
      <c r="Q14" s="46" cm="1">
        <f t="array" aca="1" ref="Q14" ca="1">INDIRECT(ADDRESS(K14+2,23))/(MAX(N14,O14,P14)*INDIRECT(ADDRESS(3,26))*INDIRECT(ADDRESS(3,27))*INDIRECT(ADDRESS(3,28))*INDIRECT(ADDRESS(3,29))) -1</f>
        <v>4.1124370245331923</v>
      </c>
      <c r="R14" s="46" cm="1">
        <f t="array" aca="1" ref="R14" ca="1">INDIRECT(ADDRESS(K14+2,24))/(MAX(N14,O14,P14)*INDIRECT(ADDRESS(3,26))*INDIRECT(ADDRESS(3,27))*INDIRECT(ADDRESS(3,28))*INDIRECT(ADDRESS(3,30))) -1</f>
        <v>4.1160960251869341</v>
      </c>
      <c r="S14" s="52">
        <v>17.721679999999999</v>
      </c>
    </row>
    <row r="15" spans="1:30" x14ac:dyDescent="0.3">
      <c r="A15" s="1">
        <f t="shared" si="0"/>
        <v>13</v>
      </c>
      <c r="B15" s="8" t="s">
        <v>59</v>
      </c>
      <c r="C15" s="8" t="s">
        <v>39</v>
      </c>
      <c r="D15" s="8">
        <v>6.3E-3</v>
      </c>
      <c r="E15" s="9" t="s">
        <v>60</v>
      </c>
      <c r="F15" s="86" t="s">
        <v>33</v>
      </c>
      <c r="G15" s="9">
        <v>1.3299999999999999E-2</v>
      </c>
      <c r="H15" s="10" t="s">
        <v>61</v>
      </c>
      <c r="I15" s="10">
        <v>2.5999999999999999E-3</v>
      </c>
      <c r="J15" s="20" t="str" cm="1">
        <f t="array" aca="1" ref="J15" ca="1">INDIRECT(ADDRESS(K15+2,22))</f>
        <v>CFRP</v>
      </c>
      <c r="K15" s="39">
        <v>2</v>
      </c>
      <c r="L15" s="50">
        <v>154.71270000000001</v>
      </c>
      <c r="M15" s="50">
        <v>850.74109999999996</v>
      </c>
      <c r="N15" s="18">
        <v>8380000</v>
      </c>
      <c r="O15" s="18">
        <v>8360000</v>
      </c>
      <c r="P15" s="18">
        <v>4580000</v>
      </c>
      <c r="Q15" s="42" cm="1">
        <f t="array" aca="1" ref="Q15" ca="1">INDIRECT(ADDRESS(K15+2,23))/(MAX(N15,O15,P15)*INDIRECT(ADDRESS(3,26))*INDIRECT(ADDRESS(3,27))*INDIRECT(ADDRESS(3,28))*INDIRECT(ADDRESS(3,29))) -1</f>
        <v>10.206963020608256</v>
      </c>
      <c r="R15" s="42" cm="1">
        <f t="array" aca="1" ref="R15" ca="1">INDIRECT(ADDRESS(K15+2,24))/(MAX(N15,O15,P15)*INDIRECT(ADDRESS(3,26))*INDIRECT(ADDRESS(3,27))*INDIRECT(ADDRESS(3,28))*INDIRECT(ADDRESS(3,30))) -1</f>
        <v>9.519602622010952</v>
      </c>
      <c r="S15" s="76">
        <v>14.678739999999999</v>
      </c>
    </row>
    <row r="16" spans="1:30" x14ac:dyDescent="0.3">
      <c r="A16" s="6">
        <f t="shared" si="0"/>
        <v>14</v>
      </c>
      <c r="B16" s="8" t="s">
        <v>62</v>
      </c>
      <c r="C16" s="8" t="s">
        <v>63</v>
      </c>
      <c r="D16" s="7">
        <v>3.8E-3</v>
      </c>
      <c r="E16" s="9" t="s">
        <v>60</v>
      </c>
      <c r="F16" s="86" t="s">
        <v>33</v>
      </c>
      <c r="G16" s="9">
        <v>1.3299999999999999E-2</v>
      </c>
      <c r="H16" s="10" t="s">
        <v>61</v>
      </c>
      <c r="I16" s="10">
        <v>2.5999999999999999E-3</v>
      </c>
      <c r="J16" s="23" t="str" cm="1">
        <f t="array" aca="1" ref="J16" ca="1">INDIRECT(ADDRESS(K16+2,22))</f>
        <v>CFRP</v>
      </c>
      <c r="K16" s="36">
        <v>2</v>
      </c>
      <c r="L16" s="48">
        <v>152.01509999999999</v>
      </c>
      <c r="M16" s="48">
        <v>834.73580000000004</v>
      </c>
      <c r="N16" s="43">
        <v>8440000</v>
      </c>
      <c r="O16" s="43">
        <v>8420000</v>
      </c>
      <c r="P16" s="43">
        <v>46600000</v>
      </c>
      <c r="Q16" s="44" cm="1">
        <f t="array" aca="1" ref="Q16" ca="1">INDIRECT(ADDRESS(K16+2,23))/(MAX(N16,O16,P16)*INDIRECT(ADDRESS(3,26))*INDIRECT(ADDRESS(3,27))*INDIRECT(ADDRESS(3,28))*INDIRECT(ADDRESS(3,29))) -1</f>
        <v>1.0153294015600252</v>
      </c>
      <c r="R16" s="44" cm="1">
        <f t="array" aca="1" ref="R16" ca="1">INDIRECT(ADDRESS(K16+2,24))/(MAX(N16,O16,P16)*INDIRECT(ADDRESS(3,26))*INDIRECT(ADDRESS(3,27))*INDIRECT(ADDRESS(3,28))*INDIRECT(ADDRESS(3,30))) -1</f>
        <v>0.89172253159767756</v>
      </c>
      <c r="S16" s="51">
        <v>14.37276</v>
      </c>
    </row>
    <row r="17" spans="1:19" x14ac:dyDescent="0.3">
      <c r="A17" s="66">
        <f t="shared" si="0"/>
        <v>15</v>
      </c>
      <c r="B17" s="67" t="s">
        <v>62</v>
      </c>
      <c r="C17" s="67" t="s">
        <v>63</v>
      </c>
      <c r="D17" s="68">
        <v>3.8E-3</v>
      </c>
      <c r="E17" s="69" t="s">
        <v>60</v>
      </c>
      <c r="F17" s="89" t="s">
        <v>33</v>
      </c>
      <c r="G17" s="69">
        <v>1.3299999999999999E-2</v>
      </c>
      <c r="H17" s="70" t="s">
        <v>64</v>
      </c>
      <c r="I17" s="70">
        <v>1.2999999999999999E-3</v>
      </c>
      <c r="J17" s="71" t="str" cm="1">
        <f t="array" aca="1" ref="J17" ca="1">INDIRECT(ADDRESS(K17+2,22))</f>
        <v>CFRP</v>
      </c>
      <c r="K17" s="72">
        <v>2</v>
      </c>
      <c r="L17" s="75">
        <v>143.9923</v>
      </c>
      <c r="M17" s="75">
        <v>805.81730000000005</v>
      </c>
      <c r="N17" s="73">
        <v>10200000</v>
      </c>
      <c r="O17" s="73">
        <v>10000000</v>
      </c>
      <c r="P17" s="73">
        <v>46500000</v>
      </c>
      <c r="Q17" s="77" cm="1">
        <f t="array" aca="1" ref="Q17" ca="1">INDIRECT(ADDRESS(K17+2,23))/(MAX(N17,O17,P17)*INDIRECT(ADDRESS(3,26))*INDIRECT(ADDRESS(3,27))*INDIRECT(ADDRESS(3,28))*INDIRECT(ADDRESS(3,29))) -1</f>
        <v>1.0196634432838105</v>
      </c>
      <c r="R17" s="77" cm="1">
        <f t="array" aca="1" ref="R17" ca="1">INDIRECT(ADDRESS(K17+2,24))/(MAX(N17,O17,P17)*INDIRECT(ADDRESS(3,26))*INDIRECT(ADDRESS(3,27))*INDIRECT(ADDRESS(3,28))*INDIRECT(ADDRESS(3,30))) -1</f>
        <v>0.89579075209573711</v>
      </c>
      <c r="S17" s="78">
        <v>13.57723</v>
      </c>
    </row>
    <row r="18" spans="1:19" s="80" customFormat="1" x14ac:dyDescent="0.3">
      <c r="A18" s="74">
        <f t="shared" si="0"/>
        <v>16</v>
      </c>
      <c r="B18" s="8" t="s">
        <v>66</v>
      </c>
      <c r="C18" s="8" t="s">
        <v>67</v>
      </c>
      <c r="D18" s="8">
        <v>1.5200000000000001E-3</v>
      </c>
      <c r="E18" s="9" t="s">
        <v>68</v>
      </c>
      <c r="F18" s="86" t="s">
        <v>69</v>
      </c>
      <c r="G18" s="9">
        <v>1.5520000000000001E-2</v>
      </c>
      <c r="H18" s="10" t="s">
        <v>65</v>
      </c>
      <c r="I18" s="10">
        <v>1.0399999999999999E-3</v>
      </c>
      <c r="J18" s="23" t="str" cm="1">
        <f t="array" aca="1" ref="J18" ca="1">INDIRECT(ADDRESS(K18+2,22))</f>
        <v>CFRP</v>
      </c>
      <c r="K18" s="36">
        <v>2</v>
      </c>
      <c r="L18" s="48">
        <v>220.3433</v>
      </c>
      <c r="M18" s="48">
        <v>890.80039999999997</v>
      </c>
      <c r="N18" s="43">
        <v>10100000</v>
      </c>
      <c r="O18" s="43">
        <v>5770000</v>
      </c>
      <c r="P18" s="43">
        <v>53700000</v>
      </c>
      <c r="Q18" s="44" cm="1">
        <f t="array" aca="1" ref="Q18" ca="1">INDIRECT(ADDRESS(K18+2,23))/(MAX(N18,O18,P18)*INDIRECT(ADDRESS(3,26))*INDIRECT(ADDRESS(3,27))*INDIRECT(ADDRESS(3,28))*INDIRECT(ADDRESS(3,29))) -1</f>
        <v>0.74887057937983648</v>
      </c>
      <c r="R18" s="44" cm="1">
        <f t="array" aca="1" ref="R18" ca="1">INDIRECT(ADDRESS(K18+2,24))/(MAX(N18,O18,P18)*INDIRECT(ADDRESS(3,26))*INDIRECT(ADDRESS(3,27))*INDIRECT(ADDRESS(3,28))*INDIRECT(ADDRESS(3,30))) -1</f>
        <v>0.64160651717787309</v>
      </c>
      <c r="S18" s="79">
        <v>17.217079999999999</v>
      </c>
    </row>
    <row r="19" spans="1:19" ht="15" thickBot="1" x14ac:dyDescent="0.35">
      <c r="A19" s="29">
        <f t="shared" si="0"/>
        <v>17</v>
      </c>
      <c r="B19" s="31" t="s">
        <v>66</v>
      </c>
      <c r="C19" s="31" t="s">
        <v>67</v>
      </c>
      <c r="D19" s="30">
        <v>1.5200000000000001E-3</v>
      </c>
      <c r="E19" s="32" t="s">
        <v>60</v>
      </c>
      <c r="F19" s="87" t="s">
        <v>33</v>
      </c>
      <c r="G19" s="32">
        <v>1.252E-2</v>
      </c>
      <c r="H19" s="33" t="s">
        <v>65</v>
      </c>
      <c r="I19" s="33">
        <v>1.0399999999999999E-3</v>
      </c>
      <c r="J19" s="35" t="str" cm="1">
        <f t="array" aca="1" ref="J19" ca="1">INDIRECT(ADDRESS(K19+2,22))</f>
        <v>CFRP</v>
      </c>
      <c r="K19" s="40">
        <v>2</v>
      </c>
      <c r="L19" s="49">
        <v>141.88290000000001</v>
      </c>
      <c r="M19" s="49">
        <v>787.99739999999997</v>
      </c>
      <c r="N19" s="45">
        <v>10700000</v>
      </c>
      <c r="O19" s="45">
        <v>7270000</v>
      </c>
      <c r="P19" s="45">
        <v>86800000</v>
      </c>
      <c r="Q19" s="46" cm="1">
        <f t="array" aca="1" ref="Q19" ca="1">INDIRECT(ADDRESS(K19+2,23))/(MAX(N19,O19,P19)*INDIRECT(ADDRESS(3,26))*INDIRECT(ADDRESS(3,27))*INDIRECT(ADDRESS(3,28))*INDIRECT(ADDRESS(3,29))) -1</f>
        <v>8.1962558902041405E-2</v>
      </c>
      <c r="R19" s="46" cm="1">
        <f t="array" aca="1" ref="R19" ca="1">INDIRECT(ADDRESS(K19+2,24))/(MAX(N19,O19,P19)*INDIRECT(ADDRESS(3,26))*INDIRECT(ADDRESS(3,27))*INDIRECT(ADDRESS(3,28))*INDIRECT(ADDRESS(3,30))) -1</f>
        <v>1.5602188622716229E-2</v>
      </c>
      <c r="S19" s="52">
        <v>13.33296</v>
      </c>
    </row>
    <row r="20" spans="1:19" x14ac:dyDescent="0.3">
      <c r="A20" s="81">
        <f t="shared" si="0"/>
        <v>18</v>
      </c>
      <c r="B20" s="2" t="s">
        <v>70</v>
      </c>
      <c r="C20" s="2" t="s">
        <v>72</v>
      </c>
      <c r="D20" s="2">
        <v>1.5200000000000001E-3</v>
      </c>
      <c r="E20" s="3" t="s">
        <v>73</v>
      </c>
      <c r="F20" s="88" t="s">
        <v>74</v>
      </c>
      <c r="G20" s="3">
        <v>1.3520000000000001E-2</v>
      </c>
      <c r="H20" s="4" t="s">
        <v>65</v>
      </c>
      <c r="I20" s="4">
        <v>1.0399999999999999E-3</v>
      </c>
      <c r="J20" s="20" t="str" cm="1">
        <f t="array" aca="1" ref="J20" ca="1">INDIRECT(ADDRESS(K20+2,22))</f>
        <v>CFRP</v>
      </c>
      <c r="K20" s="39">
        <v>2</v>
      </c>
      <c r="L20" s="18">
        <v>162.56610000000001</v>
      </c>
      <c r="M20" s="18">
        <v>818.37549999999999</v>
      </c>
      <c r="N20" s="18">
        <v>7880000</v>
      </c>
      <c r="O20" s="18">
        <v>7620000</v>
      </c>
      <c r="P20" s="18">
        <v>33000000</v>
      </c>
      <c r="Q20" s="42" cm="1">
        <f t="array" aca="1" ref="Q20" ca="1">INDIRECT(ADDRESS(K20+2,23))/(MAX(N20,O20,P20)*INDIRECT(ADDRESS(3,26))*INDIRECT(ADDRESS(3,27))*INDIRECT(ADDRESS(3,28))*INDIRECT(ADDRESS(3,29))) -1</f>
        <v>1.8458893973544606</v>
      </c>
      <c r="R20" s="42" cm="1">
        <f t="array" aca="1" ref="R20" ca="1">INDIRECT(ADDRESS(K20+2,24))/(MAX(N20,O20,P20)*INDIRECT(ADDRESS(3,26))*INDIRECT(ADDRESS(3,27))*INDIRECT(ADDRESS(3,28))*INDIRECT(ADDRESS(3,30))) -1</f>
        <v>1.6713415143167207</v>
      </c>
      <c r="S20" s="82">
        <v>14.56298</v>
      </c>
    </row>
    <row r="21" spans="1:19" x14ac:dyDescent="0.3">
      <c r="A21" s="74">
        <f t="shared" si="0"/>
        <v>19</v>
      </c>
      <c r="B21" s="2" t="s">
        <v>70</v>
      </c>
      <c r="C21" s="2" t="s">
        <v>71</v>
      </c>
      <c r="D21" s="2">
        <v>9.5500000000000001E-4</v>
      </c>
      <c r="E21" s="3" t="s">
        <v>75</v>
      </c>
      <c r="F21" s="88" t="s">
        <v>74</v>
      </c>
      <c r="G21" s="3">
        <v>1.3455E-2</v>
      </c>
      <c r="H21" s="4" t="s">
        <v>76</v>
      </c>
      <c r="I21" s="4">
        <v>9.1E-4</v>
      </c>
      <c r="J21" s="20" t="str" cm="1">
        <f t="array" aca="1" ref="J21" ca="1">INDIRECT(ADDRESS(K21+2,22))</f>
        <v>CFRP</v>
      </c>
      <c r="K21" s="39">
        <v>2</v>
      </c>
      <c r="L21" s="18"/>
      <c r="M21" s="18"/>
      <c r="N21" s="18"/>
      <c r="O21" s="18"/>
      <c r="P21" s="18"/>
      <c r="Q21" s="83" t="e" cm="1">
        <f t="array" aca="1" ref="Q21" ca="1">INDIRECT(ADDRESS(K21+2,23))/(MAX(N21,O21,P21)*INDIRECT(ADDRESS(3,26))*INDIRECT(ADDRESS(3,27))*INDIRECT(ADDRESS(3,28))*INDIRECT(ADDRESS(3,29))) -1</f>
        <v>#DIV/0!</v>
      </c>
      <c r="R21" s="83" t="e" cm="1">
        <f t="array" aca="1" ref="R21" ca="1">INDIRECT(ADDRESS(K21+2,24))/(MAX(N21,O21,P21)*INDIRECT(ADDRESS(3,26))*INDIRECT(ADDRESS(3,27))*INDIRECT(ADDRESS(3,28))*INDIRECT(ADDRESS(3,30))) -1</f>
        <v>#DIV/0!</v>
      </c>
      <c r="S21" s="18"/>
    </row>
    <row r="22" spans="1:19" x14ac:dyDescent="0.3">
      <c r="A22" s="74">
        <f t="shared" si="0"/>
        <v>20</v>
      </c>
      <c r="B22" s="2" t="s">
        <v>70</v>
      </c>
      <c r="C22" s="2" t="s">
        <v>71</v>
      </c>
      <c r="D22" s="2">
        <v>9.5500000000000001E-4</v>
      </c>
      <c r="E22" s="9" t="s">
        <v>77</v>
      </c>
      <c r="F22" s="86" t="s">
        <v>33</v>
      </c>
      <c r="G22" s="9">
        <v>1.2455000000000001E-2</v>
      </c>
      <c r="H22" s="4" t="s">
        <v>76</v>
      </c>
      <c r="I22" s="4">
        <v>9.1E-4</v>
      </c>
      <c r="J22" s="23" t="str" cm="1">
        <f t="array" aca="1" ref="J22" ca="1">INDIRECT(ADDRESS(K22+2,22))</f>
        <v>CFRP</v>
      </c>
      <c r="K22" s="11">
        <v>2</v>
      </c>
      <c r="L22" s="43"/>
      <c r="M22" s="43"/>
      <c r="N22" s="43"/>
      <c r="O22" s="43"/>
      <c r="P22" s="43"/>
      <c r="Q22" s="21" t="e" cm="1">
        <f t="array" aca="1" ref="Q22" ca="1">INDIRECT(ADDRESS(K22+2,23))/(MAX(N22,O22,P22)*INDIRECT(ADDRESS(3,26))*INDIRECT(ADDRESS(3,27))*INDIRECT(ADDRESS(3,28))*INDIRECT(ADDRESS(3,29))) -1</f>
        <v>#DIV/0!</v>
      </c>
      <c r="R22" s="21" t="e" cm="1">
        <f t="array" aca="1" ref="R22" ca="1">INDIRECT(ADDRESS(K22+2,24))/(MAX(N22,O22,P22)*INDIRECT(ADDRESS(3,26))*INDIRECT(ADDRESS(3,27))*INDIRECT(ADDRESS(3,28))*INDIRECT(ADDRESS(3,30))) -1</f>
        <v>#DIV/0!</v>
      </c>
      <c r="S22" s="43"/>
    </row>
    <row r="23" spans="1:19" x14ac:dyDescent="0.3">
      <c r="A23" s="74">
        <f t="shared" si="0"/>
        <v>21</v>
      </c>
      <c r="B23" s="2" t="s">
        <v>70</v>
      </c>
      <c r="C23" s="2" t="s">
        <v>71</v>
      </c>
      <c r="D23" s="2">
        <v>9.5500000000000001E-4</v>
      </c>
      <c r="E23" s="9" t="s">
        <v>78</v>
      </c>
      <c r="F23" s="86" t="s">
        <v>79</v>
      </c>
      <c r="G23" s="3">
        <v>1.2955E-2</v>
      </c>
      <c r="H23" s="4" t="s">
        <v>76</v>
      </c>
      <c r="I23" s="4">
        <v>9.1E-4</v>
      </c>
      <c r="J23" s="23" t="str" cm="1">
        <f t="array" aca="1" ref="J23" ca="1">INDIRECT(ADDRESS(K23+2,22))</f>
        <v>CFRP</v>
      </c>
      <c r="K23" s="11">
        <v>2</v>
      </c>
      <c r="L23" s="43"/>
      <c r="M23" s="43" t="s">
        <v>92</v>
      </c>
      <c r="N23" s="43"/>
      <c r="O23" s="43"/>
      <c r="P23" s="43"/>
      <c r="Q23" s="21" t="e" cm="1">
        <f t="array" aca="1" ref="Q23" ca="1">INDIRECT(ADDRESS(K23+2,23))/(MAX(N23,O23,P23)*INDIRECT(ADDRESS(3,26))*INDIRECT(ADDRESS(3,27))*INDIRECT(ADDRESS(3,28))*INDIRECT(ADDRESS(3,29))) -1</f>
        <v>#DIV/0!</v>
      </c>
      <c r="R23" s="21" t="e" cm="1">
        <f t="array" aca="1" ref="R23" ca="1">INDIRECT(ADDRESS(K23+2,24))/(MAX(N23,O23,P23)*INDIRECT(ADDRESS(3,26))*INDIRECT(ADDRESS(3,27))*INDIRECT(ADDRESS(3,28))*INDIRECT(ADDRESS(3,30))) -1</f>
        <v>#DIV/0!</v>
      </c>
      <c r="S23" s="43"/>
    </row>
    <row r="24" spans="1:19" x14ac:dyDescent="0.3">
      <c r="A24" s="74">
        <f t="shared" si="0"/>
        <v>22</v>
      </c>
      <c r="B24" s="2" t="s">
        <v>70</v>
      </c>
      <c r="C24" s="2" t="s">
        <v>71</v>
      </c>
      <c r="D24" s="2">
        <v>9.5500000000000001E-4</v>
      </c>
      <c r="E24" s="9" t="s">
        <v>81</v>
      </c>
      <c r="F24" s="86" t="s">
        <v>80</v>
      </c>
      <c r="G24" s="3">
        <v>1.2955E-2</v>
      </c>
      <c r="H24" s="4" t="s">
        <v>76</v>
      </c>
      <c r="I24" s="4">
        <v>9.1E-4</v>
      </c>
      <c r="J24" s="23" t="str" cm="1">
        <f t="array" aca="1" ref="J24" ca="1">INDIRECT(ADDRESS(K24+2,22))</f>
        <v>CFRP</v>
      </c>
      <c r="K24" s="11">
        <v>2</v>
      </c>
      <c r="L24" s="43"/>
      <c r="M24" s="43" t="s">
        <v>93</v>
      </c>
      <c r="N24" s="43"/>
      <c r="O24" s="43"/>
      <c r="P24" s="43"/>
      <c r="Q24" s="21" t="e" cm="1">
        <f t="array" aca="1" ref="Q24" ca="1">INDIRECT(ADDRESS(K24+2,23))/(MAX(N24,O24,P24)*INDIRECT(ADDRESS(3,26))*INDIRECT(ADDRESS(3,27))*INDIRECT(ADDRESS(3,28))*INDIRECT(ADDRESS(3,29))) -1</f>
        <v>#DIV/0!</v>
      </c>
      <c r="R24" s="22" t="e" cm="1">
        <f t="array" aca="1" ref="R24" ca="1">INDIRECT(ADDRESS(K24+2,24))/(MAX(N24,O24,P24)*INDIRECT(ADDRESS(3,26))*INDIRECT(ADDRESS(3,27))*INDIRECT(ADDRESS(3,28))*INDIRECT(ADDRESS(3,30))) -1</f>
        <v>#DIV/0!</v>
      </c>
      <c r="S24" s="84"/>
    </row>
    <row r="25" spans="1:19" x14ac:dyDescent="0.3">
      <c r="A25" s="74">
        <f>A24+1</f>
        <v>23</v>
      </c>
      <c r="B25" s="2" t="s">
        <v>70</v>
      </c>
      <c r="C25" s="2" t="s">
        <v>71</v>
      </c>
      <c r="D25" s="2">
        <v>9.5500000000000001E-4</v>
      </c>
      <c r="E25" s="3" t="s">
        <v>83</v>
      </c>
      <c r="F25" s="88" t="s">
        <v>82</v>
      </c>
      <c r="G25" s="3">
        <v>1.3455E-2</v>
      </c>
      <c r="H25" s="4" t="s">
        <v>76</v>
      </c>
      <c r="I25" s="4">
        <v>9.1E-4</v>
      </c>
      <c r="J25" s="23" t="str" cm="1">
        <f t="array" aca="1" ref="J25" ca="1">INDIRECT(ADDRESS(K25+2,22))</f>
        <v>CFRP</v>
      </c>
      <c r="K25" s="11">
        <v>2</v>
      </c>
      <c r="L25" s="43"/>
      <c r="M25" s="43" t="s">
        <v>94</v>
      </c>
      <c r="N25" s="43"/>
      <c r="O25" s="43"/>
      <c r="P25" s="43"/>
      <c r="Q25" s="21" t="e" cm="1">
        <f t="array" aca="1" ref="Q25" ca="1">INDIRECT(ADDRESS(K25+2,23))/(MAX(N25,O25,P25)*INDIRECT(ADDRESS(3,26))*INDIRECT(ADDRESS(3,27))*INDIRECT(ADDRESS(3,28))*INDIRECT(ADDRESS(3,29))) -1</f>
        <v>#DIV/0!</v>
      </c>
      <c r="R25" s="22" t="e" cm="1">
        <f t="array" aca="1" ref="R25" ca="1">INDIRECT(ADDRESS(K25+2,24))/(MAX(N25,O25,P25)*INDIRECT(ADDRESS(3,26))*INDIRECT(ADDRESS(3,27))*INDIRECT(ADDRESS(3,28))*INDIRECT(ADDRESS(3,30))) -1</f>
        <v>#DIV/0!</v>
      </c>
      <c r="S25" s="84"/>
    </row>
    <row r="26" spans="1:19" x14ac:dyDescent="0.3">
      <c r="A26" s="74">
        <f>A25+1</f>
        <v>24</v>
      </c>
      <c r="B26" s="2" t="s">
        <v>70</v>
      </c>
      <c r="C26" s="2" t="s">
        <v>71</v>
      </c>
      <c r="D26" s="2">
        <v>9.5500000000000001E-4</v>
      </c>
      <c r="E26" s="9" t="s">
        <v>84</v>
      </c>
      <c r="F26" s="86" t="s">
        <v>86</v>
      </c>
      <c r="G26" s="3">
        <v>1.2955E-2</v>
      </c>
      <c r="H26" s="4" t="s">
        <v>76</v>
      </c>
      <c r="I26" s="4">
        <v>9.1E-4</v>
      </c>
      <c r="J26" s="23" t="str" cm="1">
        <f t="array" aca="1" ref="J26" ca="1">INDIRECT(ADDRESS(K26+2,22))</f>
        <v>CFRP</v>
      </c>
      <c r="K26" s="11">
        <v>2</v>
      </c>
      <c r="L26" s="43"/>
      <c r="M26" s="43" t="s">
        <v>95</v>
      </c>
      <c r="N26" s="43"/>
      <c r="O26" s="43"/>
      <c r="P26" s="43"/>
      <c r="Q26" s="21" t="e" cm="1">
        <f t="array" aca="1" ref="Q26" ca="1">INDIRECT(ADDRESS(K26+2,23))/(MAX(N26,O26,P26)*INDIRECT(ADDRESS(3,26))*INDIRECT(ADDRESS(3,27))*INDIRECT(ADDRESS(3,28))*INDIRECT(ADDRESS(3,29))) -1</f>
        <v>#DIV/0!</v>
      </c>
      <c r="R26" s="22" t="e" cm="1">
        <f t="array" aca="1" ref="R26" ca="1">INDIRECT(ADDRESS(K26+2,24))/(MAX(N26,O26,P26)*INDIRECT(ADDRESS(3,26))*INDIRECT(ADDRESS(3,27))*INDIRECT(ADDRESS(3,28))*INDIRECT(ADDRESS(3,30))) -1</f>
        <v>#DIV/0!</v>
      </c>
      <c r="S26" s="84"/>
    </row>
    <row r="27" spans="1:19" x14ac:dyDescent="0.3">
      <c r="A27" s="74">
        <f>A26+1</f>
        <v>25</v>
      </c>
      <c r="B27" s="2" t="s">
        <v>70</v>
      </c>
      <c r="C27" s="2" t="s">
        <v>71</v>
      </c>
      <c r="D27" s="2">
        <v>9.5500000000000001E-4</v>
      </c>
      <c r="E27" s="9" t="s">
        <v>87</v>
      </c>
      <c r="F27" s="86" t="s">
        <v>85</v>
      </c>
      <c r="G27" s="3">
        <v>1.2955E-2</v>
      </c>
      <c r="H27" s="4" t="s">
        <v>76</v>
      </c>
      <c r="I27" s="4">
        <v>9.1E-4</v>
      </c>
      <c r="J27" s="23" t="str" cm="1">
        <f t="array" aca="1" ref="J27" ca="1">INDIRECT(ADDRESS(K27+2,22))</f>
        <v>CFRP</v>
      </c>
      <c r="K27" s="11">
        <v>2</v>
      </c>
      <c r="L27" s="43"/>
      <c r="M27" s="43"/>
      <c r="N27" s="43"/>
      <c r="O27" s="43"/>
      <c r="P27" s="43"/>
      <c r="Q27" s="21" t="e" cm="1">
        <f t="array" aca="1" ref="Q27" ca="1">INDIRECT(ADDRESS(K27+2,23))/(MAX(N27,O27,P27)*INDIRECT(ADDRESS(3,26))*INDIRECT(ADDRESS(3,27))*INDIRECT(ADDRESS(3,28))*INDIRECT(ADDRESS(3,29))) -1</f>
        <v>#DIV/0!</v>
      </c>
      <c r="R27" s="22" t="e" cm="1">
        <f t="array" aca="1" ref="R27" ca="1">INDIRECT(ADDRESS(K27+2,24))/(MAX(N27,O27,P27)*INDIRECT(ADDRESS(3,26))*INDIRECT(ADDRESS(3,27))*INDIRECT(ADDRESS(3,28))*INDIRECT(ADDRESS(3,30))) -1</f>
        <v>#DIV/0!</v>
      </c>
      <c r="S27" s="84"/>
    </row>
    <row r="28" spans="1:19" x14ac:dyDescent="0.3">
      <c r="A28" s="74">
        <f>A27+1</f>
        <v>26</v>
      </c>
      <c r="B28" s="2" t="s">
        <v>70</v>
      </c>
      <c r="C28" s="2" t="s">
        <v>71</v>
      </c>
      <c r="D28" s="2">
        <v>9.5500000000000001E-4</v>
      </c>
      <c r="E28" s="9" t="s">
        <v>88</v>
      </c>
      <c r="F28" s="86" t="s">
        <v>89</v>
      </c>
      <c r="G28" s="9">
        <v>1.2455000000000001E-2</v>
      </c>
      <c r="H28" s="4" t="s">
        <v>76</v>
      </c>
      <c r="I28" s="4">
        <v>9.1E-4</v>
      </c>
      <c r="J28" s="23" t="str" cm="1">
        <f t="array" aca="1" ref="J28" ca="1">INDIRECT(ADDRESS(K28+2,22))</f>
        <v>CFRP</v>
      </c>
      <c r="K28" s="11">
        <v>2</v>
      </c>
      <c r="L28" s="43"/>
      <c r="M28" s="43"/>
      <c r="N28" s="43"/>
      <c r="O28" s="43"/>
      <c r="P28" s="43"/>
      <c r="Q28" s="21" t="e" cm="1">
        <f t="array" aca="1" ref="Q28" ca="1">INDIRECT(ADDRESS(K28+2,23))/(MAX(N28,O28,P28)*INDIRECT(ADDRESS(3,26))*INDIRECT(ADDRESS(3,27))*INDIRECT(ADDRESS(3,28))*INDIRECT(ADDRESS(3,29))) -1</f>
        <v>#DIV/0!</v>
      </c>
      <c r="R28" s="22" t="e" cm="1">
        <f t="array" aca="1" ref="R28" ca="1">INDIRECT(ADDRESS(K28+2,24))/(MAX(N28,O28,P28)*INDIRECT(ADDRESS(3,26))*INDIRECT(ADDRESS(3,27))*INDIRECT(ADDRESS(3,28))*INDIRECT(ADDRESS(3,30))) -1</f>
        <v>#DIV/0!</v>
      </c>
      <c r="S28" s="84"/>
    </row>
    <row r="29" spans="1:19" x14ac:dyDescent="0.3">
      <c r="A29" s="74">
        <f>A28+1</f>
        <v>27</v>
      </c>
      <c r="B29" s="2" t="s">
        <v>70</v>
      </c>
      <c r="C29" s="2" t="s">
        <v>71</v>
      </c>
      <c r="D29" s="2">
        <v>9.5500000000000001E-4</v>
      </c>
      <c r="E29" s="9" t="s">
        <v>91</v>
      </c>
      <c r="F29" s="86" t="s">
        <v>90</v>
      </c>
      <c r="G29" s="9">
        <v>1.2455000000000001E-2</v>
      </c>
      <c r="H29" s="4" t="s">
        <v>76</v>
      </c>
      <c r="I29" s="4">
        <v>9.1E-4</v>
      </c>
      <c r="J29" s="23" t="str" cm="1">
        <f t="array" aca="1" ref="J29" ca="1">INDIRECT(ADDRESS(K29+2,22))</f>
        <v>CFRP</v>
      </c>
      <c r="K29" s="11">
        <v>2</v>
      </c>
      <c r="S29" s="84"/>
    </row>
    <row r="30" spans="1:19" x14ac:dyDescent="0.3">
      <c r="B30" s="8"/>
    </row>
    <row r="31" spans="1:19" x14ac:dyDescent="0.3">
      <c r="B31" s="8"/>
    </row>
    <row r="32" spans="1:19" x14ac:dyDescent="0.3">
      <c r="B32" s="8"/>
    </row>
    <row r="33" spans="2:11" x14ac:dyDescent="0.3">
      <c r="B33" s="8"/>
    </row>
    <row r="34" spans="2:11" x14ac:dyDescent="0.3">
      <c r="B34" s="2" t="s">
        <v>70</v>
      </c>
      <c r="C34" s="2" t="s">
        <v>71</v>
      </c>
      <c r="D34" s="2">
        <v>9.5500000000000001E-4</v>
      </c>
      <c r="E34" s="9" t="s">
        <v>60</v>
      </c>
      <c r="F34" s="86" t="s">
        <v>33</v>
      </c>
      <c r="G34" s="9">
        <v>1.3299999999999999E-2</v>
      </c>
      <c r="H34" s="4" t="s">
        <v>76</v>
      </c>
      <c r="I34" s="4">
        <v>9.1E-4</v>
      </c>
      <c r="J34" s="20" t="str" cm="1">
        <f t="array" aca="1" ref="J34" ca="1">INDIRECT(ADDRESS(K34+2,22))</f>
        <v>CFRP</v>
      </c>
      <c r="K34" s="39">
        <v>2</v>
      </c>
    </row>
    <row r="35" spans="2:11" x14ac:dyDescent="0.3">
      <c r="B35" s="8"/>
    </row>
    <row r="36" spans="2:11" x14ac:dyDescent="0.3">
      <c r="B36" s="8"/>
    </row>
    <row r="37" spans="2:11" x14ac:dyDescent="0.3">
      <c r="B37" s="8"/>
    </row>
    <row r="38" spans="2:11" x14ac:dyDescent="0.3">
      <c r="B38" s="8"/>
    </row>
    <row r="39" spans="2:11" x14ac:dyDescent="0.3">
      <c r="B39" s="8"/>
    </row>
  </sheetData>
  <mergeCells count="6">
    <mergeCell ref="L1:S1"/>
    <mergeCell ref="A1:A2"/>
    <mergeCell ref="J1:K1"/>
    <mergeCell ref="H1:I1"/>
    <mergeCell ref="B1:D1"/>
    <mergeCell ref="E1:G1"/>
  </mergeCells>
  <conditionalFormatting sqref="L3:L18 L21:L1048576">
    <cfRule type="cellIs" dxfId="14" priority="15" operator="greaterThan">
      <formula>150</formula>
    </cfRule>
  </conditionalFormatting>
  <conditionalFormatting sqref="S1:S18 S21:S1048576">
    <cfRule type="top10" dxfId="13" priority="11" bottom="1" rank="4"/>
    <cfRule type="top10" dxfId="12" priority="12" percent="1" bottom="1" rank="4"/>
    <cfRule type="top10" dxfId="11" priority="13" rank="4"/>
    <cfRule type="top10" dxfId="10" priority="14" rank="3"/>
  </conditionalFormatting>
  <conditionalFormatting sqref="L19">
    <cfRule type="cellIs" dxfId="9" priority="10" operator="greaterThan">
      <formula>150</formula>
    </cfRule>
  </conditionalFormatting>
  <conditionalFormatting sqref="S19">
    <cfRule type="top10" dxfId="8" priority="6" bottom="1" rank="4"/>
    <cfRule type="top10" dxfId="7" priority="7" percent="1" bottom="1" rank="4"/>
    <cfRule type="top10" dxfId="6" priority="8" rank="4"/>
    <cfRule type="top10" dxfId="5" priority="9" rank="3"/>
  </conditionalFormatting>
  <conditionalFormatting sqref="L20">
    <cfRule type="cellIs" dxfId="4" priority="5" operator="greaterThan">
      <formula>150</formula>
    </cfRule>
  </conditionalFormatting>
  <conditionalFormatting sqref="S20">
    <cfRule type="top10" dxfId="3" priority="1" bottom="1" rank="4"/>
    <cfRule type="top10" dxfId="2" priority="2" percent="1" bottom="1" rank="4"/>
    <cfRule type="top10" dxfId="1" priority="3" rank="4"/>
    <cfRule type="top10" dxfId="0" priority="4" rank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2021-05-18T08:31:59Z</dcterms:modified>
</cp:coreProperties>
</file>