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50D411A4-BF58-49A6-88AF-7C67A6C84ACD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I3" i="1" a="1"/>
  <c r="I4" i="1" a="1"/>
  <c r="I9" i="1" a="1"/>
  <c r="Y7" i="1" a="1"/>
  <c r="AK7" i="1" a="1"/>
  <c r="X7" i="1" a="1"/>
  <c r="AJ7" i="1" a="1"/>
  <c r="W7" i="1" a="1"/>
  <c r="AI7" i="1" a="1"/>
  <c r="AH7" i="1" a="1"/>
  <c r="I6" i="1" a="1"/>
  <c r="AG7" i="1" a="1"/>
  <c r="AF7" i="1" a="1"/>
  <c r="I5" i="1" a="1"/>
  <c r="I10" i="1" a="1"/>
  <c r="I7" i="1" a="1"/>
  <c r="AD7" i="1" a="1"/>
  <c r="AE7" i="1" a="1"/>
  <c r="G3" i="1" a="1"/>
  <c r="I11" i="1" a="1"/>
  <c r="I2" i="1" a="1"/>
  <c r="Z7" i="1" a="1"/>
  <c r="AL7" i="1" a="1"/>
  <c r="J43" i="1" a="1"/>
  <c r="I8" i="1" a="1"/>
  <c r="J43" i="1" l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H2" i="1"/>
  <c r="G2" i="1"/>
  <c r="F2" i="1"/>
  <c r="E2" i="1"/>
  <c r="G5" i="1" a="1"/>
  <c r="G11" i="1" a="1"/>
  <c r="G4" i="1" a="1"/>
  <c r="G8" i="1" a="1"/>
  <c r="G9" i="1" a="1"/>
  <c r="G6" i="1" a="1"/>
  <c r="G10" i="1" a="1"/>
  <c r="J2" i="1" a="1"/>
  <c r="G7" i="1" a="1"/>
  <c r="G7" i="1" l="1"/>
  <c r="G10" i="1"/>
  <c r="G6" i="1"/>
  <c r="G9" i="1"/>
  <c r="G8" i="1"/>
  <c r="G4" i="1"/>
  <c r="G11" i="1"/>
  <c r="G5" i="1"/>
  <c r="J2" i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R3" i="1" a="1"/>
  <c r="H6" i="1" a="1"/>
  <c r="P2" i="1" a="1"/>
  <c r="G49" i="1" a="1"/>
  <c r="H100" i="1" a="1"/>
  <c r="G73" i="1" a="1"/>
  <c r="G114" i="1" a="1"/>
  <c r="S45" i="1" a="1"/>
  <c r="G86" i="1" a="1"/>
  <c r="H36" i="1" a="1"/>
  <c r="R8" i="1" a="1"/>
  <c r="G96" i="1" a="1"/>
  <c r="H9" i="1" a="1"/>
  <c r="P82" i="1" a="1"/>
  <c r="S7" i="1" a="1"/>
  <c r="G34" i="1" a="1"/>
  <c r="H21" i="1" a="1"/>
  <c r="S4" i="1" a="1"/>
  <c r="G22" i="1" a="1"/>
  <c r="G74" i="1" a="1"/>
  <c r="R80" i="1" a="1"/>
  <c r="P44" i="1" a="1"/>
  <c r="P80" i="1" a="1"/>
  <c r="H115" i="1" a="1"/>
  <c r="G70" i="1" a="1"/>
  <c r="G71" i="1" a="1"/>
  <c r="G68" i="1" a="1"/>
  <c r="H15" i="1" a="1"/>
  <c r="G18" i="1" a="1"/>
  <c r="H82" i="1" a="1"/>
  <c r="G17" i="1" a="1"/>
  <c r="G24" i="1" a="1"/>
  <c r="S80" i="1" a="1"/>
  <c r="S84" i="1" a="1"/>
  <c r="H69" i="1" a="1"/>
  <c r="P9" i="1" a="1"/>
  <c r="S9" i="1" a="1"/>
  <c r="G101" i="1" a="1"/>
  <c r="G21" i="1" a="1"/>
  <c r="P41" i="1" a="1"/>
  <c r="H56" i="1" a="1"/>
  <c r="G47" i="1" a="1"/>
  <c r="H63" i="1" a="1"/>
  <c r="G16" i="1" a="1"/>
  <c r="H81" i="1" a="1"/>
  <c r="G81" i="1" a="1"/>
  <c r="P83" i="1" a="1"/>
  <c r="R46" i="1" a="1"/>
  <c r="G54" i="1" a="1"/>
  <c r="H3" i="1" a="1"/>
  <c r="R4" i="1" a="1"/>
  <c r="H71" i="1" a="1"/>
  <c r="H102" i="1" a="1"/>
  <c r="G72" i="1" a="1"/>
  <c r="S41" i="1" a="1"/>
  <c r="G95" i="1" a="1"/>
  <c r="G46" i="1" a="1"/>
  <c r="G99" i="1" a="1"/>
  <c r="G29" i="1" a="1"/>
  <c r="H59" i="1" a="1"/>
  <c r="G115" i="1" a="1"/>
  <c r="H68" i="1" a="1"/>
  <c r="S44" i="1" a="1"/>
  <c r="H114" i="1" a="1"/>
  <c r="H44" i="1" a="1"/>
  <c r="H41" i="1" a="1"/>
  <c r="R7" i="1" a="1"/>
  <c r="H7" i="1" a="1"/>
  <c r="G87" i="1" a="1"/>
  <c r="G43" i="1" a="1"/>
  <c r="H62" i="1" a="1"/>
  <c r="R85" i="1" a="1"/>
  <c r="S2" i="1" a="1"/>
  <c r="R2" i="1" a="1"/>
  <c r="H35" i="1" a="1"/>
  <c r="P10" i="1" a="1"/>
  <c r="P84" i="1" a="1"/>
  <c r="H86" i="1" a="1"/>
  <c r="H20" i="1" a="1"/>
  <c r="H54" i="1" a="1"/>
  <c r="H22" i="1" a="1"/>
  <c r="G59" i="1" a="1"/>
  <c r="G106" i="1" a="1"/>
  <c r="H58" i="1" a="1"/>
  <c r="H80" i="1" a="1"/>
  <c r="G45" i="1" a="1"/>
  <c r="G112" i="1" a="1"/>
  <c r="H24" i="1" a="1"/>
  <c r="H113" i="1" a="1"/>
  <c r="G109" i="1" a="1"/>
  <c r="H10" i="1" a="1"/>
  <c r="G108" i="1" a="1"/>
  <c r="R5" i="1" a="1"/>
  <c r="H19" i="1" a="1"/>
  <c r="G69" i="1" a="1"/>
  <c r="H31" i="1" a="1"/>
  <c r="G97" i="1" a="1"/>
  <c r="H67" i="1" a="1"/>
  <c r="S5" i="1" a="1"/>
  <c r="H97" i="1" a="1"/>
  <c r="G98" i="1" a="1"/>
  <c r="R42" i="1" a="1"/>
  <c r="H88" i="1" a="1"/>
  <c r="G89" i="1" a="1"/>
  <c r="H84" i="1" a="1"/>
  <c r="G107" i="1" a="1"/>
  <c r="H16" i="1" a="1"/>
  <c r="S81" i="1" a="1"/>
  <c r="H95" i="1" a="1"/>
  <c r="H46" i="1" a="1"/>
  <c r="H99" i="1" a="1"/>
  <c r="G42" i="1" a="1"/>
  <c r="R44" i="1" a="1"/>
  <c r="G111" i="1" a="1"/>
  <c r="G57" i="1" a="1"/>
  <c r="H93" i="1" a="1"/>
  <c r="G110" i="1" a="1"/>
  <c r="G33" i="1" a="1"/>
  <c r="R9" i="1" a="1"/>
  <c r="H110" i="1" a="1"/>
  <c r="G58" i="1" a="1"/>
  <c r="G100" i="1" a="1"/>
  <c r="P81" i="1" a="1"/>
  <c r="P6" i="1" a="1"/>
  <c r="S46" i="1" a="1"/>
  <c r="H48" i="1" a="1"/>
  <c r="H106" i="1" a="1"/>
  <c r="G41" i="1" a="1"/>
  <c r="H55" i="1" a="1"/>
  <c r="P3" i="1" a="1"/>
  <c r="S85" i="1" a="1"/>
  <c r="H101" i="1" a="1"/>
  <c r="H30" i="1" a="1"/>
  <c r="H76" i="1" a="1"/>
  <c r="G60" i="1" a="1"/>
  <c r="G20" i="1" a="1"/>
  <c r="G67" i="1" a="1"/>
  <c r="G76" i="1" a="1"/>
  <c r="H108" i="1" a="1"/>
  <c r="H111" i="1" a="1"/>
  <c r="H94" i="1" a="1"/>
  <c r="H61" i="1" a="1"/>
  <c r="H37" i="1" a="1"/>
  <c r="H45" i="1" a="1"/>
  <c r="G84" i="1" a="1"/>
  <c r="H57" i="1" a="1"/>
  <c r="G94" i="1" a="1"/>
  <c r="R84" i="1" a="1"/>
  <c r="R6" i="1" a="1"/>
  <c r="G31" i="1" a="1"/>
  <c r="H17" i="1" a="1"/>
  <c r="G19" i="1" a="1"/>
  <c r="G48" i="1" a="1"/>
  <c r="G44" i="1" a="1"/>
  <c r="G15" i="1" a="1"/>
  <c r="H49" i="1" a="1"/>
  <c r="S82" i="1" a="1"/>
  <c r="H29" i="1" a="1"/>
  <c r="G32" i="1" a="1"/>
  <c r="P4" i="1" a="1"/>
  <c r="P42" i="1" a="1"/>
  <c r="H33" i="1" a="1"/>
  <c r="H87" i="1" a="1"/>
  <c r="H85" i="1" a="1"/>
  <c r="H50" i="1" a="1"/>
  <c r="P85" i="1" a="1"/>
  <c r="H98" i="1" a="1"/>
  <c r="H74" i="1" a="1"/>
  <c r="H89" i="1" a="1"/>
  <c r="H5" i="1" a="1"/>
  <c r="H11" i="1" a="1"/>
  <c r="R82" i="1" a="1"/>
  <c r="H32" i="1" a="1"/>
  <c r="H75" i="1" a="1"/>
  <c r="H60" i="1" a="1"/>
  <c r="G36" i="1" a="1"/>
  <c r="G23" i="1" a="1"/>
  <c r="P8" i="1" a="1"/>
  <c r="S8" i="1" a="1"/>
  <c r="H72" i="1" a="1"/>
  <c r="S43" i="1" a="1"/>
  <c r="H42" i="1" a="1"/>
  <c r="H18" i="1" a="1"/>
  <c r="G80" i="1" a="1"/>
  <c r="G56" i="1" a="1"/>
  <c r="G35" i="1" a="1"/>
  <c r="R83" i="1" a="1"/>
  <c r="G113" i="1" a="1"/>
  <c r="R45" i="1" a="1"/>
  <c r="G83" i="1" a="1"/>
  <c r="S3" i="1" a="1"/>
  <c r="H109" i="1" a="1"/>
  <c r="H4" i="1" a="1"/>
  <c r="G50" i="1" a="1"/>
  <c r="H83" i="1" a="1"/>
  <c r="H107" i="1" a="1"/>
  <c r="G62" i="1" a="1"/>
  <c r="G63" i="1" a="1"/>
  <c r="G61" i="1" a="1"/>
  <c r="R81" i="1" a="1"/>
  <c r="H43" i="1" a="1"/>
  <c r="S10" i="1" a="1"/>
  <c r="P7" i="1" a="1"/>
  <c r="S6" i="1" a="1"/>
  <c r="S83" i="1" a="1"/>
  <c r="H34" i="1" a="1"/>
  <c r="G75" i="1" a="1"/>
  <c r="H96" i="1" a="1"/>
  <c r="G82" i="1" a="1"/>
  <c r="H8" i="1" a="1"/>
  <c r="G85" i="1" a="1"/>
  <c r="H28" i="1" a="1"/>
  <c r="G55" i="1" a="1"/>
  <c r="G102" i="1" a="1"/>
  <c r="P46" i="1" a="1"/>
  <c r="R43" i="1" a="1"/>
  <c r="G28" i="1" a="1"/>
  <c r="R10" i="1" a="1"/>
  <c r="G93" i="1" a="1"/>
  <c r="H70" i="1" a="1"/>
  <c r="P45" i="1" a="1"/>
  <c r="P43" i="1" a="1"/>
  <c r="G37" i="1" a="1"/>
  <c r="S42" i="1" a="1"/>
  <c r="R41" i="1" a="1"/>
  <c r="H112" i="1" a="1"/>
  <c r="H23" i="1" a="1"/>
  <c r="P5" i="1" a="1"/>
  <c r="G30" i="1" a="1"/>
  <c r="G88" i="1" a="1"/>
  <c r="H73" i="1" a="1"/>
  <c r="H47" i="1" a="1"/>
  <c r="G107" i="1" l="1"/>
  <c r="S9" i="1"/>
  <c r="G31" i="1"/>
  <c r="G18" i="1"/>
  <c r="G29" i="1"/>
  <c r="S83" i="1"/>
  <c r="P83" i="1"/>
  <c r="P8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H19" i="1"/>
  <c r="H108" i="1"/>
  <c r="H86" i="1"/>
  <c r="G22" i="1"/>
  <c r="H109" i="1"/>
  <c r="R44" i="1"/>
  <c r="H18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H28" i="1"/>
  <c r="H49" i="1"/>
  <c r="P3" i="1"/>
  <c r="G87" i="1"/>
  <c r="R8" i="1"/>
  <c r="S3" i="1"/>
  <c r="H83" i="1"/>
  <c r="G21" i="1"/>
  <c r="H10" i="1"/>
  <c r="H55" i="1"/>
  <c r="H36" i="1"/>
  <c r="G75" i="1"/>
  <c r="S43" i="1"/>
  <c r="G98" i="1"/>
  <c r="G15" i="1"/>
  <c r="G41" i="1"/>
  <c r="H7" i="1"/>
  <c r="G86" i="1"/>
  <c r="P5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G47" i="1"/>
  <c r="P85" i="1"/>
  <c r="G44" i="1"/>
  <c r="S46" i="1"/>
  <c r="H44" i="1"/>
  <c r="G73" i="1"/>
  <c r="G102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G101" i="1"/>
  <c r="H82" i="1"/>
  <c r="G58" i="1"/>
  <c r="G115" i="1"/>
  <c r="H6" i="1"/>
  <c r="H34" i="1"/>
  <c r="H99" i="1"/>
  <c r="S8" i="1"/>
  <c r="H67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<sst xmlns="http://schemas.openxmlformats.org/spreadsheetml/2006/main" count="193" uniqueCount="64">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</sst>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G67" workbookViewId="0">
      <selection activeCell="O42" sqref="O42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48" bestFit="1" customWidth="1"/>
    <col min="4" max="4" width="9.21875" style="48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47" t="s">
        <v>49</v>
      </c>
      <c r="D1" s="47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63" t="s">
        <v>42</v>
      </c>
      <c r="O1" s="64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9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0.58168103996561915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0.83041008679626827</v>
      </c>
      <c r="L2" s="65" t="s">
        <v>36</v>
      </c>
      <c r="M2" s="59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9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0.58191390522882136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0.83075305771950236</v>
      </c>
      <c r="L3" s="66"/>
      <c r="M3" s="59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9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0.58256782266939644</v>
      </c>
      <c r="F4" s="41" cm="1">
        <f t="array" aca="1" ref="F4" ca="1">INDIRECT(ADDRESS(5,32))*INDIRECT(ADDRESS(5,24))/(INDIRECT(ADDRESS(5,34))+INDIRECT(ADDRESS(5,33))*C4*INDIRECT(ADDRESS(5,37)))-1</f>
        <v>0.83229603529653184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0.58174253700106093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0.8305399163171634</v>
      </c>
      <c r="L4" s="67"/>
      <c r="M4" s="59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9"/>
      <c r="B5" s="8">
        <v>40360</v>
      </c>
      <c r="C5" s="34">
        <v>0</v>
      </c>
      <c r="D5" s="34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65" t="s">
        <v>37</v>
      </c>
      <c r="M5" s="65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9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0.58264823060787618</v>
      </c>
      <c r="F6" s="41" cm="1">
        <f t="array" aca="1" ref="F6" ca="1">INDIRECT(ADDRESS(5,32))*INDIRECT(ADDRESS(5,24))/(INDIRECT(ADDRESS(5,34))+INDIRECT(ADDRESS(5,33))*C6*INDIRECT(ADDRESS(5,37)))-1</f>
        <v>0.83242636197553233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0.58242744886855635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0.8319563078227743</v>
      </c>
      <c r="L6" s="66"/>
      <c r="M6" s="66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9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0.58242824216843458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0.83195780034624467</v>
      </c>
      <c r="L7" s="66"/>
      <c r="M7" s="67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46" cm="1">
        <f t="array" aca="1" ref="W7" ca="1">INDIRECT(ADDRESS(5,23))</f>
        <v>950000000</v>
      </c>
      <c r="X7" s="46" cm="1">
        <f t="array" aca="1" ref="X7" ca="1">INDIRECT(ADDRESS(5,24))</f>
        <v>1100000000</v>
      </c>
      <c r="Y7" s="46" cm="1">
        <f t="array" aca="1" ref="Y7" ca="1">INDIRECT(ADDRESS(5,25))</f>
        <v>548000000</v>
      </c>
      <c r="Z7" s="46" cm="1">
        <f t="array" aca="1" ref="Z7" ca="1">INDIRECT(ADDRESS(5,26))</f>
        <v>655000000</v>
      </c>
      <c r="AA7" s="46"/>
      <c r="AB7" s="46"/>
      <c r="AC7" s="46"/>
      <c r="AD7" s="46" cm="1">
        <f t="array" aca="1" ref="AD7" ca="1">INDIRECT(ADDRESS(5,30))</f>
        <v>1</v>
      </c>
      <c r="AE7" s="46" cm="1">
        <f t="array" aca="1" ref="AE7" ca="1">INDIRECT(ADDRESS(5,31))</f>
        <v>1</v>
      </c>
      <c r="AF7" s="46" cm="1">
        <f t="array" aca="1" ref="AF7" ca="1">INDIRECT(ADDRESS(5,32))</f>
        <v>3.6609999999999997E-5</v>
      </c>
      <c r="AG7" s="46" cm="1">
        <f t="array" aca="1" ref="AG7" ca="1">INDIRECT(ADDRESS(5,33))</f>
        <v>3.7999999999999999E-2</v>
      </c>
      <c r="AH7" s="46" cm="1">
        <f t="array" aca="1" ref="AH7" ca="1">INDIRECT(ADDRESS(5,34))</f>
        <v>21972.1</v>
      </c>
      <c r="AI7" s="46" cm="1">
        <f t="array" aca="1" ref="AI7" ca="1">INDIRECT(ADDRESS(5,35))</f>
        <v>13241.4</v>
      </c>
      <c r="AJ7" s="46" cm="1">
        <f t="array" aca="1" ref="AJ7" ca="1">INDIRECT(ADDRESS(5,36))</f>
        <v>1</v>
      </c>
      <c r="AK7" s="46" cm="1">
        <f t="array" aca="1" ref="AK7" ca="1">INDIRECT(ADDRESS(5,37))</f>
        <v>1.4</v>
      </c>
      <c r="AL7" s="46" cm="1">
        <f t="array" aca="1" ref="AL7" ca="1">INDIRECT(ADDRESS(5,38))</f>
        <v>0.2</v>
      </c>
    </row>
    <row r="8" spans="1:38" x14ac:dyDescent="0.3">
      <c r="A8" s="59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0.5820252596470239</v>
      </c>
      <c r="F8" s="41" cm="1">
        <f t="array" aca="1" ref="F8" ca="1">INDIRECT(ADDRESS(5,32))*INDIRECT(ADDRESS(5,24))/(INDIRECT(ADDRESS(5,34))+INDIRECT(ADDRESS(5,33))*C8*INDIRECT(ADDRESS(5,37)))-1</f>
        <v>0.8314167774896104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0.58199135571265015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0.83134461785840119</v>
      </c>
      <c r="L8" s="66"/>
      <c r="M8" s="65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9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0.58174212345600096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0.83053914726176314</v>
      </c>
      <c r="L9" s="66"/>
      <c r="M9" s="66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9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0.58286650969220144</v>
      </c>
      <c r="F10" s="41" cm="1">
        <f t="array" aca="1" ref="F10" ca="1">INDIRECT(ADDRESS(5,32))*INDIRECT(ADDRESS(5,24))/(INDIRECT(ADDRESS(5,34))+INDIRECT(ADDRESS(5,33))*C10*INDIRECT(ADDRESS(5,37)))-1</f>
        <v>0.83278017947000227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0.58191409660930571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0.83075329301905221</v>
      </c>
      <c r="L10" s="67"/>
      <c r="M10" s="67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9"/>
      <c r="B11" s="8">
        <v>40770</v>
      </c>
      <c r="C11" s="34">
        <v>0</v>
      </c>
      <c r="D11" s="34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2" spans="1:38" x14ac:dyDescent="0.3">
      <c r="AE12" t="s">
        <v>63</v>
      </c>
      <c r="AF12" s="39">
        <v>7.8540000000000004E-5</v>
      </c>
    </row>
    <row r="13" spans="1:38" x14ac:dyDescent="0.3">
      <c r="AE13" t="s">
        <v>61</v>
      </c>
      <c r="AF13" s="39">
        <v>6.3616999999999998E-5</v>
      </c>
    </row>
    <row r="14" spans="1:38" x14ac:dyDescent="0.3">
      <c r="A14" s="7" t="s">
        <v>1</v>
      </c>
      <c r="B14" s="7" t="s">
        <v>0</v>
      </c>
      <c r="C14" s="47" t="s">
        <v>49</v>
      </c>
      <c r="D14" s="47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3">
      <c r="A15" s="60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0.58206572130927436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0.83141317571920026</v>
      </c>
      <c r="L15"/>
      <c r="M15"/>
      <c r="N15"/>
      <c r="O15"/>
      <c r="P15"/>
      <c r="Q15"/>
      <c r="R15"/>
      <c r="S15"/>
    </row>
    <row r="16" spans="1:38" x14ac:dyDescent="0.3">
      <c r="A16" s="61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0.58245852499144513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0.83206108388390154</v>
      </c>
      <c r="L16"/>
      <c r="M16"/>
      <c r="N16"/>
      <c r="O16"/>
      <c r="P16"/>
      <c r="Q16"/>
      <c r="R16"/>
      <c r="S16"/>
    </row>
    <row r="17" spans="1:19" x14ac:dyDescent="0.3">
      <c r="A17" s="61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0.58193054098431807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0.8311085443794457</v>
      </c>
      <c r="L17"/>
      <c r="M17"/>
      <c r="N17"/>
      <c r="O17"/>
      <c r="P17"/>
      <c r="Q17"/>
      <c r="R17"/>
      <c r="S17"/>
    </row>
    <row r="18" spans="1:19" x14ac:dyDescent="0.3">
      <c r="A18" s="61"/>
      <c r="B18" s="8">
        <v>40360</v>
      </c>
      <c r="C18" s="34">
        <v>0</v>
      </c>
      <c r="D18" s="34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61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0.58270669982279921</v>
      </c>
      <c r="F19" s="41" cm="1">
        <f t="array" aca="1" ref="F19" ca="1">INDIRECT(ADDRESS(5,32))*INDIRECT(ADDRESS(5,24))/(INDIRECT(ADDRESS(5,34))+INDIRECT(ADDRESS(5,33))*C19*INDIRECT(ADDRESS(5,37)))-1</f>
        <v>0.83252113328990318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0.58188011918297056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0.83076207545844327</v>
      </c>
      <c r="L19"/>
      <c r="M19"/>
      <c r="N19"/>
      <c r="O19"/>
      <c r="P19"/>
      <c r="Q19"/>
      <c r="R19"/>
      <c r="S19"/>
    </row>
    <row r="20" spans="1:19" x14ac:dyDescent="0.3">
      <c r="A20" s="61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0.58188014576510039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0.83076193310639446</v>
      </c>
      <c r="L20"/>
      <c r="M20"/>
      <c r="N20"/>
      <c r="O20"/>
      <c r="P20"/>
      <c r="Q20"/>
      <c r="R20"/>
      <c r="S20"/>
    </row>
    <row r="21" spans="1:19" x14ac:dyDescent="0.3">
      <c r="A21" s="61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0.58119696652773811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0.8292323084549742</v>
      </c>
      <c r="L21"/>
      <c r="M21"/>
      <c r="N21"/>
      <c r="O21"/>
      <c r="P21"/>
      <c r="Q21"/>
      <c r="R21"/>
      <c r="S21"/>
    </row>
    <row r="22" spans="1:19" x14ac:dyDescent="0.3">
      <c r="A22" s="61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0.58223536780897822</v>
      </c>
      <c r="F22" s="41" cm="1">
        <f t="array" aca="1" ref="F22" ca="1">INDIRECT(ADDRESS(5,32))*INDIRECT(ADDRESS(5,24))/(INDIRECT(ADDRESS(5,34))+INDIRECT(ADDRESS(5,33))*C22*INDIRECT(ADDRESS(5,37)))-1</f>
        <v>0.83175724249802863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0.58193065599727967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0.8311087437260618</v>
      </c>
      <c r="L22"/>
      <c r="M22"/>
      <c r="N22"/>
      <c r="O22"/>
      <c r="P22"/>
      <c r="Q22"/>
      <c r="R22"/>
      <c r="S22"/>
    </row>
    <row r="23" spans="1:19" x14ac:dyDescent="0.3">
      <c r="A23" s="61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0.58257298135623192</v>
      </c>
      <c r="F23" s="41" cm="1">
        <f t="array" aca="1" ref="F23" ca="1">INDIRECT(ADDRESS(5,32))*INDIRECT(ADDRESS(5,24))/(INDIRECT(ADDRESS(5,34))+INDIRECT(ADDRESS(5,33))*C23*INDIRECT(ADDRESS(5,37)))-1</f>
        <v>0.83230439643291354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0.5824595163796209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0.83206281761098166</v>
      </c>
      <c r="L23"/>
      <c r="M23"/>
      <c r="N23"/>
      <c r="O23"/>
      <c r="P23"/>
      <c r="Q23"/>
      <c r="R23"/>
      <c r="S23"/>
    </row>
    <row r="24" spans="1:19" x14ac:dyDescent="0.3">
      <c r="A24" s="62"/>
      <c r="B24" s="8">
        <v>40770</v>
      </c>
      <c r="C24" s="34">
        <v>0</v>
      </c>
      <c r="D24" s="34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47" t="s">
        <v>49</v>
      </c>
      <c r="D27" s="47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60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0.58059787974624189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0.82877540355850265</v>
      </c>
      <c r="L28"/>
      <c r="M28"/>
      <c r="N28"/>
      <c r="O28"/>
      <c r="P28"/>
      <c r="Q28"/>
      <c r="R28"/>
      <c r="S28"/>
    </row>
    <row r="29" spans="1:19" x14ac:dyDescent="0.3">
      <c r="A29" s="61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0.58130428088705566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0.83004881124265251</v>
      </c>
      <c r="L29"/>
      <c r="M29"/>
      <c r="N29"/>
      <c r="O29"/>
      <c r="P29"/>
      <c r="Q29"/>
      <c r="R29"/>
      <c r="S29"/>
    </row>
    <row r="30" spans="1:19" x14ac:dyDescent="0.3">
      <c r="A30" s="61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0.58019263011293742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0.82805664867407902</v>
      </c>
      <c r="L30"/>
      <c r="M30"/>
      <c r="N30"/>
      <c r="O30"/>
      <c r="P30"/>
      <c r="Q30"/>
      <c r="R30"/>
      <c r="S30"/>
    </row>
    <row r="31" spans="1:19" x14ac:dyDescent="0.3">
      <c r="A31" s="61"/>
      <c r="B31" s="8">
        <v>40360</v>
      </c>
      <c r="C31" s="34">
        <v>0</v>
      </c>
      <c r="D31" s="34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61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0.58134793904711701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0.83016844221845698</v>
      </c>
      <c r="L32"/>
      <c r="M32"/>
      <c r="N32"/>
      <c r="O32"/>
      <c r="P32"/>
      <c r="Q32"/>
      <c r="R32"/>
      <c r="S32"/>
    </row>
    <row r="33" spans="1:19" x14ac:dyDescent="0.3">
      <c r="A33" s="61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0.58134862890003181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0.83016944440173379</v>
      </c>
      <c r="L33"/>
      <c r="M33"/>
      <c r="N33"/>
      <c r="O33"/>
      <c r="P33"/>
      <c r="Q33"/>
      <c r="R33"/>
      <c r="S33"/>
    </row>
    <row r="34" spans="1:19" x14ac:dyDescent="0.3">
      <c r="A34" s="61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0.57853207682200147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0.82510287134880644</v>
      </c>
      <c r="L34"/>
      <c r="M34"/>
      <c r="N34"/>
      <c r="O34"/>
      <c r="P34"/>
      <c r="Q34"/>
      <c r="R34"/>
      <c r="S34"/>
    </row>
    <row r="35" spans="1:19" x14ac:dyDescent="0.3">
      <c r="A35" s="61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0.58019135276275158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0.82805436627460227</v>
      </c>
      <c r="L35"/>
      <c r="M35"/>
      <c r="N35"/>
      <c r="O35"/>
      <c r="P35"/>
      <c r="Q35"/>
      <c r="R35"/>
      <c r="S35"/>
    </row>
    <row r="36" spans="1:19" x14ac:dyDescent="0.3">
      <c r="A36" s="61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0.58130321397627882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0.83004704572946508</v>
      </c>
      <c r="L36"/>
      <c r="M36"/>
      <c r="N36"/>
      <c r="O36"/>
      <c r="P36"/>
      <c r="Q36"/>
      <c r="R36"/>
      <c r="S36"/>
    </row>
    <row r="37" spans="1:19" x14ac:dyDescent="0.3">
      <c r="A37" s="62"/>
      <c r="B37" s="8">
        <v>40770</v>
      </c>
      <c r="C37" s="34">
        <v>0</v>
      </c>
      <c r="D37" s="34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49" t="s">
        <v>49</v>
      </c>
      <c r="D40" s="49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68" t="s">
        <v>38</v>
      </c>
      <c r="M40" s="69"/>
      <c r="N40" s="68" t="s">
        <v>42</v>
      </c>
      <c r="O40" s="69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58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0.57981164176910194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0.82664492303399983</v>
      </c>
      <c r="L41" s="72" t="s">
        <v>36</v>
      </c>
      <c r="M41" s="73"/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58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0.57978446449854704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0.82631756904312459</v>
      </c>
      <c r="L42" s="74"/>
      <c r="M42" s="75"/>
      <c r="N42" s="19" t="s">
        <v>23</v>
      </c>
      <c r="O42" s="40">
        <v>9500000</v>
      </c>
      <c r="P42" s="20" t="str" cm="1">
        <f t="array" aca="1" ref="P42" ca="1">INDIRECT(ADDRESS(Q42+2,22))</f>
        <v>CFRP</v>
      </c>
      <c r="Q42" s="19">
        <v>2</v>
      </c>
      <c r="R42" s="20" cm="1">
        <f t="array" aca="1" ref="R42" ca="1">INDIRECT(ADDRESS(Q42+2,23))/(O42*INDIRECT(ADDRESS(Q42+2,27))*INDIRECT(ADDRESS(Q42+2,28))*INDIRECT(ADDRESS(Q42+2,29))*INDIRECT(ADDRESS(Q42+2,30))) -1</f>
        <v>8.885721064494442</v>
      </c>
      <c r="S42" s="20" cm="1">
        <f t="array" aca="1" ref="S42" ca="1">INDIRECT(ADDRESS(Q42+2,24))/(O42*INDIRECT(ADDRESS(Q42+2,27))*INDIRECT(ADDRESS(Q42+2,28))*INDIRECT(ADDRESS(Q42+2,29))*INDIRECT(ADDRESS(Q42+2,31))) -1</f>
        <v>8.2793968392054502</v>
      </c>
    </row>
    <row r="43" spans="1:19" x14ac:dyDescent="0.3">
      <c r="A43" s="58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0.57687880082296261</v>
      </c>
      <c r="J43" s="5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0.82023164153674744</v>
      </c>
      <c r="L43" s="76"/>
      <c r="M43" s="77"/>
      <c r="N43" s="19" t="s">
        <v>24</v>
      </c>
      <c r="O43" s="40">
        <v>3630000</v>
      </c>
      <c r="P43" s="20" t="str" cm="1">
        <f t="array" aca="1" ref="P43" ca="1">INDIRECT(ADDRESS(Q43+2,22))</f>
        <v>CFRP</v>
      </c>
      <c r="Q43" s="19">
        <v>2</v>
      </c>
      <c r="R43" s="20" cm="1">
        <f t="array" aca="1" ref="R43" ca="1">INDIRECT(ADDRESS(Q43+2,23))/(O43*INDIRECT(ADDRESS(Q43+2,27))*INDIRECT(ADDRESS(Q43+2,28))*INDIRECT(ADDRESS(Q43+2,29))*INDIRECT(ADDRESS(Q43+2,30))) -1</f>
        <v>24.87172179413146</v>
      </c>
      <c r="S43" s="20" cm="1">
        <f t="array" aca="1" ref="S43" ca="1">INDIRECT(ADDRESS(Q43+2,24))/(O43*INDIRECT(ADDRESS(Q43+2,27))*INDIRECT(ADDRESS(Q43+2,28))*INDIRECT(ADDRESS(Q43+2,29))*INDIRECT(ADDRESS(Q43+2,31))) -1</f>
        <v>23.284922857424736</v>
      </c>
    </row>
    <row r="44" spans="1:19" x14ac:dyDescent="0.3">
      <c r="A44" s="58"/>
      <c r="B44" s="19">
        <v>40360</v>
      </c>
      <c r="C44" s="40">
        <v>0</v>
      </c>
      <c r="D44" s="40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72" t="s">
        <v>37</v>
      </c>
      <c r="M44" s="73"/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58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0.58162940452367318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0.83030382101804823</v>
      </c>
      <c r="L45" s="74"/>
      <c r="M45" s="75"/>
      <c r="N45" s="36" t="s">
        <v>23</v>
      </c>
      <c r="O45" s="40">
        <v>76400000</v>
      </c>
      <c r="P45" s="20" t="str" cm="1">
        <f t="array" aca="1" ref="P45" ca="1">INDIRECT(ADDRESS(Q45+2,22))</f>
        <v>CFRP</v>
      </c>
      <c r="Q45" s="36">
        <v>2</v>
      </c>
      <c r="R45" s="20" cm="1">
        <f t="array" aca="1" ref="R45" ca="1">INDIRECT(ADDRESS(Q45+2,23))/(O45*INDIRECT(ADDRESS(Q45+2,27))*INDIRECT(ADDRESS(Q45+2,28))*INDIRECT(ADDRESS(Q45+2,29))*INDIRECT(ADDRESS(Q45+2,30))) -1</f>
        <v>0.22924542032326167</v>
      </c>
      <c r="S45" s="20" cm="1">
        <f t="array" aca="1" ref="S45" ca="1">INDIRECT(ADDRESS(Q45+2,24))/(O45*INDIRECT(ADDRESS(Q45+2,27))*INDIRECT(ADDRESS(Q45+2,28))*INDIRECT(ADDRESS(Q45+2,29))*INDIRECT(ADDRESS(Q45+2,31))) -1</f>
        <v>0.15385170121010172</v>
      </c>
    </row>
    <row r="46" spans="1:19" x14ac:dyDescent="0.3">
      <c r="A46" s="58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0.5816293791537821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0.83030366531794497</v>
      </c>
      <c r="L46" s="76"/>
      <c r="M46" s="77"/>
      <c r="N46" s="36" t="s">
        <v>24</v>
      </c>
      <c r="O46" s="40">
        <v>9160000</v>
      </c>
      <c r="P46" s="20" t="str" cm="1">
        <f t="array" aca="1" ref="P46" ca="1">INDIRECT(ADDRESS(Q46+2,22))</f>
        <v>CFRP</v>
      </c>
      <c r="Q46" s="36">
        <v>2</v>
      </c>
      <c r="R46" s="20" cm="1">
        <f t="array" aca="1" ref="R46" ca="1">INDIRECT(ADDRESS(Q46+2,23))/(O46*INDIRECT(ADDRESS(Q46+2,27))*INDIRECT(ADDRESS(Q46+2,28))*INDIRECT(ADDRESS(Q46+2,29))*INDIRECT(ADDRESS(Q46+2,30))) -1</f>
        <v>9.252658309246419</v>
      </c>
      <c r="S46" s="20" cm="1">
        <f t="array" aca="1" ref="S46" ca="1">INDIRECT(ADDRESS(Q46+2,24))/(O46*INDIRECT(ADDRESS(Q46+2,27))*INDIRECT(ADDRESS(Q46+2,28))*INDIRECT(ADDRESS(Q46+2,29))*INDIRECT(ADDRESS(Q46+2,31))) -1</f>
        <v>8.62382859961264</v>
      </c>
    </row>
    <row r="47" spans="1:19" x14ac:dyDescent="0.3">
      <c r="A47" s="58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0.57686669679164448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0.82042591016082156</v>
      </c>
      <c r="L47"/>
      <c r="M47"/>
      <c r="N47"/>
      <c r="O47"/>
      <c r="P47"/>
      <c r="Q47"/>
      <c r="R47"/>
      <c r="S47"/>
    </row>
    <row r="48" spans="1:19" x14ac:dyDescent="0.3">
      <c r="A48" s="58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0.5768745159702755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0.82022251752266673</v>
      </c>
      <c r="L48"/>
      <c r="M48"/>
      <c r="N48"/>
      <c r="O48"/>
      <c r="P48"/>
      <c r="Q48"/>
      <c r="R48"/>
      <c r="S48"/>
    </row>
    <row r="49" spans="1:19" x14ac:dyDescent="0.3">
      <c r="A49" s="58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0.57978345219480132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0.82631521804183561</v>
      </c>
      <c r="L49"/>
      <c r="M49"/>
      <c r="N49"/>
      <c r="O49"/>
      <c r="P49"/>
      <c r="Q49"/>
      <c r="R49"/>
      <c r="S49"/>
    </row>
    <row r="50" spans="1:19" x14ac:dyDescent="0.3">
      <c r="A50" s="58"/>
      <c r="B50" s="19">
        <v>40770</v>
      </c>
      <c r="C50" s="40">
        <v>0</v>
      </c>
      <c r="D50" s="40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49" t="s">
        <v>49</v>
      </c>
      <c r="D53" s="49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58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0.58203678132486947</v>
      </c>
      <c r="F54" s="43" cm="1">
        <f t="array" aca="1" ref="F54" ca="1">INDIRECT(ADDRESS(5,32))*INDIRECT(ADDRESS(5,24))/(INDIRECT(ADDRESS(5,34))+INDIRECT(ADDRESS(5,33))*C54*INDIRECT(ADDRESS(5,37)))-1</f>
        <v>0.83143544659458923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0.58069170696627093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0.82857560507062633</v>
      </c>
      <c r="L54"/>
      <c r="M54"/>
      <c r="N54"/>
      <c r="O54"/>
      <c r="P54"/>
      <c r="Q54"/>
      <c r="R54"/>
      <c r="S54"/>
    </row>
    <row r="55" spans="1:19" x14ac:dyDescent="0.3">
      <c r="A55" s="58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0.58255988062100128</v>
      </c>
      <c r="F55" s="43" cm="1">
        <f t="array" aca="1" ref="F55" ca="1">INDIRECT(ADDRESS(5,32))*INDIRECT(ADDRESS(5,24))/(INDIRECT(ADDRESS(5,34))+INDIRECT(ADDRESS(5,33))*C55*INDIRECT(ADDRESS(5,37)))-1</f>
        <v>0.83228316296446669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0.58088996402164894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0.82873216374976177</v>
      </c>
      <c r="L55"/>
      <c r="M55"/>
      <c r="N55"/>
      <c r="O55"/>
      <c r="P55"/>
      <c r="Q55"/>
      <c r="R55"/>
      <c r="S55"/>
    </row>
    <row r="56" spans="1:19" x14ac:dyDescent="0.3">
      <c r="A56" s="58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0.58226577846133742</v>
      </c>
      <c r="F56" s="43" cm="1">
        <f t="array" aca="1" ref="F56" ca="1">INDIRECT(ADDRESS(5,32))*INDIRECT(ADDRESS(5,24))/(INDIRECT(ADDRESS(5,34))+INDIRECT(ADDRESS(5,33))*C56*INDIRECT(ADDRESS(5,37)))-1</f>
        <v>0.83180652374494501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0.57865927288739782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0.82415092224053055</v>
      </c>
      <c r="L56"/>
      <c r="M56"/>
      <c r="N56"/>
      <c r="O56"/>
      <c r="P56"/>
      <c r="Q56"/>
      <c r="R56"/>
      <c r="S56"/>
    </row>
    <row r="57" spans="1:19" x14ac:dyDescent="0.3">
      <c r="A57" s="58"/>
      <c r="B57" s="19">
        <v>40360</v>
      </c>
      <c r="C57" s="40">
        <v>0</v>
      </c>
      <c r="D57" s="40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58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0.58259991287841539</v>
      </c>
      <c r="F58" s="43" cm="1">
        <f t="array" aca="1" ref="F58" ca="1">INDIRECT(ADDRESS(5,32))*INDIRECT(ADDRESS(5,24))/(INDIRECT(ADDRESS(5,34))+INDIRECT(ADDRESS(5,33))*C58*INDIRECT(ADDRESS(5,37)))-1</f>
        <v>0.83234804706785748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0.58156874048099327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0.8301541287666856</v>
      </c>
      <c r="L58"/>
      <c r="M58"/>
      <c r="N58"/>
      <c r="O58"/>
      <c r="P58"/>
      <c r="Q58"/>
      <c r="R58"/>
      <c r="S58"/>
    </row>
    <row r="59" spans="1:19" x14ac:dyDescent="0.3">
      <c r="A59" s="58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0.5826002536330277</v>
      </c>
      <c r="F59" s="43" cm="1">
        <f t="array" aca="1" ref="F59" ca="1">INDIRECT(ADDRESS(5,32))*INDIRECT(ADDRESS(5,24))/(INDIRECT(ADDRESS(5,34))+INDIRECT(ADDRESS(5,33))*C59*INDIRECT(ADDRESS(5,37)))-1</f>
        <v>0.83234859936704009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0.58156863201109399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0.83015372551396571</v>
      </c>
      <c r="L59"/>
      <c r="M59"/>
      <c r="N59"/>
      <c r="O59"/>
      <c r="P59"/>
      <c r="Q59"/>
      <c r="R59"/>
      <c r="S59"/>
    </row>
    <row r="60" spans="1:19" x14ac:dyDescent="0.3">
      <c r="A60" s="58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0.58251282565718476</v>
      </c>
      <c r="F60" s="43" cm="1">
        <f t="array" aca="1" ref="F60" ca="1">INDIRECT(ADDRESS(5,32))*INDIRECT(ADDRESS(5,24))/(INDIRECT(ADDRESS(5,34))+INDIRECT(ADDRESS(5,33))*C60*INDIRECT(ADDRESS(5,37)))-1</f>
        <v>0.83220689816825666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0.57812300016783236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0.82289255789172144</v>
      </c>
      <c r="L60"/>
      <c r="M60"/>
      <c r="N60"/>
      <c r="O60"/>
      <c r="P60"/>
      <c r="Q60"/>
      <c r="R60"/>
      <c r="S60"/>
    </row>
    <row r="61" spans="1:19" x14ac:dyDescent="0.3">
      <c r="A61" s="58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0.58226578929347861</v>
      </c>
      <c r="F61" s="43" cm="1">
        <f t="array" aca="1" ref="F61" ca="1">INDIRECT(ADDRESS(5,32))*INDIRECT(ADDRESS(5,24))/(INDIRECT(ADDRESS(5,34))+INDIRECT(ADDRESS(5,33))*C61*INDIRECT(ADDRESS(5,37)))-1</f>
        <v>0.83180654129884468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0.57865660307761124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0.82414526572864433</v>
      </c>
      <c r="L61"/>
      <c r="M61"/>
      <c r="N61"/>
      <c r="O61"/>
      <c r="P61"/>
      <c r="Q61"/>
      <c r="R61"/>
      <c r="S61"/>
    </row>
    <row r="62" spans="1:19" x14ac:dyDescent="0.3">
      <c r="A62" s="58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0.58256051182807145</v>
      </c>
      <c r="F62" s="43" cm="1">
        <f t="array" aca="1" ref="F62" ca="1">INDIRECT(ADDRESS(5,32))*INDIRECT(ADDRESS(5,24))/(INDIRECT(ADDRESS(5,34))+INDIRECT(ADDRESS(5,33))*C62*INDIRECT(ADDRESS(5,37)))-1</f>
        <v>0.83228418601187149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0.58088984810717736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0.8287315984858683</v>
      </c>
      <c r="L62"/>
      <c r="M62"/>
      <c r="N62"/>
      <c r="O62"/>
      <c r="P62"/>
      <c r="Q62"/>
      <c r="R62"/>
      <c r="S62"/>
    </row>
    <row r="63" spans="1:19" x14ac:dyDescent="0.3">
      <c r="A63" s="58"/>
      <c r="B63" s="19">
        <v>40770</v>
      </c>
      <c r="C63" s="40">
        <v>0</v>
      </c>
      <c r="D63" s="40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49" t="s">
        <v>49</v>
      </c>
      <c r="D66" s="49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58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0.5824662207313871</v>
      </c>
      <c r="F67" s="43" cm="1">
        <f t="array" aca="1" ref="F67" ca="1">INDIRECT(ADDRESS(5,32))*INDIRECT(ADDRESS(5,24))/(INDIRECT(ADDRESS(5,34))+INDIRECT(ADDRESS(5,33))*C67*INDIRECT(ADDRESS(5,37)))-1</f>
        <v>0.83213136456317915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0.58241123446733178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0.83201429707644503</v>
      </c>
      <c r="L67"/>
      <c r="M67"/>
      <c r="N67"/>
      <c r="O67"/>
      <c r="P67"/>
      <c r="Q67"/>
      <c r="R67"/>
      <c r="S67"/>
    </row>
    <row r="68" spans="1:19" x14ac:dyDescent="0.3">
      <c r="A68" s="58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0.58262000299156957</v>
      </c>
      <c r="F68" s="43" cm="1">
        <f t="array" aca="1" ref="F68" ca="1">INDIRECT(ADDRESS(5,32))*INDIRECT(ADDRESS(5,24))/(INDIRECT(ADDRESS(5,34))+INDIRECT(ADDRESS(5,33))*C68*INDIRECT(ADDRESS(5,37)))-1</f>
        <v>0.83238060952789406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0.58258499117957152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0.83230605840423899</v>
      </c>
      <c r="L68"/>
      <c r="M68"/>
      <c r="N68"/>
      <c r="O68"/>
      <c r="P68"/>
      <c r="Q68"/>
      <c r="R68"/>
      <c r="S68"/>
    </row>
    <row r="69" spans="1:19" x14ac:dyDescent="0.3">
      <c r="A69" s="58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0.58238845685793494</v>
      </c>
      <c r="F69" s="43" cm="1">
        <f t="array" aca="1" ref="F69" ca="1">INDIRECT(ADDRESS(5,32))*INDIRECT(ADDRESS(5,24))/(INDIRECT(ADDRESS(5,34))+INDIRECT(ADDRESS(5,33))*C69*INDIRECT(ADDRESS(5,37)))-1</f>
        <v>0.83200533494233797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0.58232309875071531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0.83186619482449631</v>
      </c>
      <c r="L69"/>
      <c r="M69"/>
      <c r="N69"/>
      <c r="O69"/>
      <c r="P69"/>
      <c r="Q69"/>
      <c r="R69"/>
      <c r="S69"/>
    </row>
    <row r="70" spans="1:19" x14ac:dyDescent="0.3">
      <c r="A70" s="58"/>
      <c r="B70" s="19">
        <v>40360</v>
      </c>
      <c r="C70" s="40">
        <v>0</v>
      </c>
      <c r="D70" s="40">
        <v>0</v>
      </c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58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0.58260274885227981</v>
      </c>
      <c r="F71" s="43" cm="1">
        <f t="array" aca="1" ref="F71" ca="1">INDIRECT(ADDRESS(5,32))*INDIRECT(ADDRESS(5,24))/(INDIRECT(ADDRESS(5,34))+INDIRECT(ADDRESS(5,33))*C71*INDIRECT(ADDRESS(5,37)))-1</f>
        <v>0.8323526436513764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0.58257543531470612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0.83229448497192604</v>
      </c>
      <c r="L71"/>
      <c r="M71"/>
      <c r="N71"/>
      <c r="O71"/>
      <c r="P71"/>
      <c r="Q71"/>
      <c r="R71"/>
      <c r="S71"/>
    </row>
    <row r="72" spans="1:19" x14ac:dyDescent="0.3">
      <c r="A72" s="58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0.58260312570054662</v>
      </c>
      <c r="F72" s="43" cm="1">
        <f t="array" aca="1" ref="F72" ca="1">INDIRECT(ADDRESS(5,32))*INDIRECT(ADDRESS(5,24))/(INDIRECT(ADDRESS(5,34))+INDIRECT(ADDRESS(5,33))*C72*INDIRECT(ADDRESS(5,37)))-1</f>
        <v>0.83235325445246966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0.58257576839920833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0.83229500257227995</v>
      </c>
      <c r="L72"/>
      <c r="M72"/>
      <c r="N72"/>
      <c r="O72"/>
      <c r="P72"/>
      <c r="Q72"/>
      <c r="R72"/>
      <c r="S72"/>
    </row>
    <row r="73" spans="1:19" x14ac:dyDescent="0.3">
      <c r="A73" s="58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0.58207140542340285</v>
      </c>
      <c r="F73" s="43" cm="1">
        <f t="array" aca="1" ref="F73" ca="1">INDIRECT(ADDRESS(5,32))*INDIRECT(ADDRESS(5,24))/(INDIRECT(ADDRESS(5,34))+INDIRECT(ADDRESS(5,33))*C73*INDIRECT(ADDRESS(5,37)))-1</f>
        <v>0.83149155026934696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0.58196448216626018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0.8312639847997636</v>
      </c>
      <c r="L73"/>
      <c r="M73"/>
      <c r="N73"/>
      <c r="O73"/>
      <c r="P73"/>
      <c r="Q73"/>
      <c r="R73"/>
      <c r="S73"/>
    </row>
    <row r="74" spans="1:19" x14ac:dyDescent="0.3">
      <c r="A74" s="58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0.58238750468600675</v>
      </c>
      <c r="F74" s="43" cm="1">
        <f t="array" aca="1" ref="F74" ca="1">INDIRECT(ADDRESS(5,32))*INDIRECT(ADDRESS(5,24))/(INDIRECT(ADDRESS(5,34))+INDIRECT(ADDRESS(5,33))*C74*INDIRECT(ADDRESS(5,37)))-1</f>
        <v>0.8320037918160117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0.58232215723029834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0.83186467447327672</v>
      </c>
      <c r="L74"/>
      <c r="M74"/>
      <c r="N74"/>
      <c r="O74"/>
      <c r="P74"/>
      <c r="Q74"/>
      <c r="R74"/>
      <c r="S74"/>
    </row>
    <row r="75" spans="1:19" x14ac:dyDescent="0.3">
      <c r="A75" s="58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0.58261946541674758</v>
      </c>
      <c r="F75" s="43" cm="1">
        <f t="array" aca="1" ref="F75" ca="1">INDIRECT(ADDRESS(5,32))*INDIRECT(ADDRESS(5,24))/(INDIRECT(ADDRESS(5,34))+INDIRECT(ADDRESS(5,33))*C75*INDIRECT(ADDRESS(5,37)))-1</f>
        <v>0.83237973821149014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0.58258449005389057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0.83230526472767208</v>
      </c>
      <c r="L75"/>
      <c r="M75"/>
      <c r="N75"/>
      <c r="O75"/>
      <c r="P75"/>
      <c r="Q75"/>
      <c r="R75"/>
      <c r="S75"/>
    </row>
    <row r="76" spans="1:19" x14ac:dyDescent="0.3">
      <c r="A76" s="58"/>
      <c r="B76" s="19">
        <v>40770</v>
      </c>
      <c r="C76" s="40">
        <v>0</v>
      </c>
      <c r="D76" s="40">
        <v>0</v>
      </c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50" t="s">
        <v>49</v>
      </c>
      <c r="D79" s="50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70" t="s">
        <v>38</v>
      </c>
      <c r="M79" s="71"/>
      <c r="N79" s="70" t="s">
        <v>42</v>
      </c>
      <c r="O79" s="71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54" t="s">
        <v>33</v>
      </c>
      <c r="B80" s="23">
        <v>40230</v>
      </c>
      <c r="C80" s="51">
        <v>757.39114000000006</v>
      </c>
      <c r="D80" s="51">
        <v>63.590456816631459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0.58080322441797927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0.82942721161099864</v>
      </c>
      <c r="L80" s="78" t="s">
        <v>36</v>
      </c>
      <c r="M80" s="79"/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55"/>
      <c r="B81" s="23">
        <v>40240</v>
      </c>
      <c r="C81" s="51">
        <v>54.757109000000007</v>
      </c>
      <c r="D81" s="51">
        <v>6254.3874766060389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0.41936624091166874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0.52303942433178374</v>
      </c>
      <c r="L81" s="80"/>
      <c r="M81" s="81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55"/>
      <c r="B82" s="23">
        <v>40250</v>
      </c>
      <c r="C82" s="51">
        <v>140.27937000000003</v>
      </c>
      <c r="D82" s="51">
        <v>9482.5288112684048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0.26723518672323765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0.28630535620482012</v>
      </c>
      <c r="L82" s="82"/>
      <c r="M82" s="83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55"/>
      <c r="B83" s="23">
        <v>40360</v>
      </c>
      <c r="C83" s="51">
        <v>0</v>
      </c>
      <c r="D83" s="51">
        <v>0</v>
      </c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78" t="s">
        <v>37</v>
      </c>
      <c r="M83" s="79"/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55"/>
      <c r="B84" s="23">
        <v>40390</v>
      </c>
      <c r="C84" s="51">
        <v>158.00565000000003</v>
      </c>
      <c r="D84" s="51">
        <v>1689.0842550621214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0.56860091455769801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0.8029334242470334</v>
      </c>
      <c r="L84" s="80"/>
      <c r="M84" s="81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55"/>
      <c r="B85" s="23">
        <v>40710</v>
      </c>
      <c r="C85" s="51">
        <v>157.80270000000002</v>
      </c>
      <c r="D85" s="51">
        <v>1690.3816694725656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0.56858043380019407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0.80289048987362932</v>
      </c>
      <c r="L85" s="82"/>
      <c r="M85" s="83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55"/>
      <c r="B86" s="23">
        <v>40740</v>
      </c>
      <c r="C86" s="51">
        <v>807.62264000000005</v>
      </c>
      <c r="D86" s="51">
        <v>11155.285192415331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0.18728201407524758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0.17605003784913653</v>
      </c>
      <c r="L86"/>
      <c r="M86"/>
      <c r="N86"/>
      <c r="O86"/>
      <c r="P86"/>
      <c r="Q86"/>
      <c r="R86"/>
      <c r="S86"/>
    </row>
    <row r="87" spans="1:19" x14ac:dyDescent="0.3">
      <c r="A87" s="55"/>
      <c r="B87" s="23">
        <v>40750</v>
      </c>
      <c r="C87" s="51">
        <v>140.12273000000002</v>
      </c>
      <c r="D87" s="51">
        <v>9488.4603473035022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0.26695103124796704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0.28589762773573746</v>
      </c>
      <c r="L87"/>
      <c r="M87"/>
      <c r="N87"/>
      <c r="O87"/>
      <c r="P87"/>
      <c r="Q87"/>
      <c r="R87"/>
      <c r="S87"/>
    </row>
    <row r="88" spans="1:19" x14ac:dyDescent="0.3">
      <c r="A88" s="55"/>
      <c r="B88" s="23">
        <v>40760</v>
      </c>
      <c r="C88" s="51">
        <v>54.532445000000003</v>
      </c>
      <c r="D88" s="51">
        <v>6257.3159479143187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0.41923655033724705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0.52281942925937686</v>
      </c>
      <c r="L88"/>
      <c r="M88"/>
      <c r="N88"/>
      <c r="O88"/>
      <c r="P88"/>
      <c r="Q88"/>
      <c r="R88"/>
      <c r="S88"/>
    </row>
    <row r="89" spans="1:19" x14ac:dyDescent="0.3">
      <c r="A89" s="56"/>
      <c r="B89" s="23">
        <v>40770</v>
      </c>
      <c r="C89" s="51">
        <v>0</v>
      </c>
      <c r="D89" s="51">
        <v>0</v>
      </c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50" t="s">
        <v>49</v>
      </c>
      <c r="D92" s="50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7" t="s">
        <v>34</v>
      </c>
      <c r="B93" s="23">
        <v>40230</v>
      </c>
      <c r="C93" s="51">
        <v>1037.3479600000001</v>
      </c>
      <c r="D93" s="51">
        <v>2831.2021698263125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0.54218565121715834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0.7500675713492051</v>
      </c>
      <c r="L93"/>
      <c r="M93"/>
      <c r="N93"/>
      <c r="O93"/>
      <c r="P93"/>
      <c r="Q93"/>
      <c r="R93"/>
      <c r="S93"/>
    </row>
    <row r="94" spans="1:19" x14ac:dyDescent="0.3">
      <c r="A94" s="57"/>
      <c r="B94" s="23">
        <v>40240</v>
      </c>
      <c r="C94" s="51">
        <v>156.80258000000001</v>
      </c>
      <c r="D94" s="51">
        <v>3534.0541264396938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0.52434715534166032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0.71376736317887479</v>
      </c>
      <c r="L94"/>
      <c r="M94"/>
      <c r="N94"/>
      <c r="O94"/>
      <c r="P94"/>
      <c r="Q94"/>
      <c r="R94"/>
      <c r="S94"/>
    </row>
    <row r="95" spans="1:19" x14ac:dyDescent="0.3">
      <c r="A95" s="57"/>
      <c r="B95" s="23">
        <v>40250</v>
      </c>
      <c r="C95" s="51">
        <v>557.23129000000006</v>
      </c>
      <c r="D95" s="51">
        <v>5874.1885313813482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0.43500878750814387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0.55023546474451979</v>
      </c>
      <c r="L95"/>
      <c r="M95"/>
      <c r="N95"/>
      <c r="O95"/>
      <c r="P95"/>
      <c r="Q95"/>
      <c r="R95"/>
      <c r="S95"/>
    </row>
    <row r="96" spans="1:19" x14ac:dyDescent="0.3">
      <c r="A96" s="57"/>
      <c r="B96" s="23">
        <v>40360</v>
      </c>
      <c r="C96" s="51">
        <v>0</v>
      </c>
      <c r="D96" s="51">
        <v>0</v>
      </c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57"/>
      <c r="B97" s="23">
        <v>40390</v>
      </c>
      <c r="C97" s="51">
        <v>121.82885000000002</v>
      </c>
      <c r="D97" s="51">
        <v>2061.490927255792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0.56204196428556408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0.78929191410028121</v>
      </c>
      <c r="L97"/>
      <c r="M97"/>
      <c r="N97"/>
      <c r="O97"/>
      <c r="P97"/>
      <c r="Q97"/>
      <c r="R97"/>
      <c r="S97"/>
    </row>
    <row r="98" spans="1:19" x14ac:dyDescent="0.3">
      <c r="A98" s="57"/>
      <c r="B98" s="23">
        <v>40710</v>
      </c>
      <c r="C98" s="51">
        <v>121.56012000000001</v>
      </c>
      <c r="D98" s="51">
        <v>2062.9026876267167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0.56201510388719833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0.78923617945858515</v>
      </c>
      <c r="L98"/>
      <c r="M98"/>
      <c r="N98"/>
      <c r="O98"/>
      <c r="P98"/>
      <c r="Q98"/>
      <c r="R98"/>
      <c r="S98"/>
    </row>
    <row r="99" spans="1:19" x14ac:dyDescent="0.3">
      <c r="A99" s="57"/>
      <c r="B99" s="23">
        <v>40740</v>
      </c>
      <c r="C99" s="51">
        <v>204.85366000000002</v>
      </c>
      <c r="D99" s="51">
        <v>9323.845510420535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0.27475513689407993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0.29716691376317073</v>
      </c>
      <c r="L99"/>
      <c r="M99"/>
      <c r="N99"/>
      <c r="O99"/>
      <c r="P99"/>
      <c r="Q99"/>
      <c r="R99"/>
      <c r="S99"/>
    </row>
    <row r="100" spans="1:19" x14ac:dyDescent="0.3">
      <c r="A100" s="57"/>
      <c r="B100" s="23">
        <v>40750</v>
      </c>
      <c r="C100" s="51">
        <v>557.19191000000001</v>
      </c>
      <c r="D100" s="51">
        <v>5878.1486519465689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0.43483805201298154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0.54994014674887803</v>
      </c>
      <c r="L100"/>
      <c r="M100"/>
      <c r="N100"/>
      <c r="O100"/>
      <c r="P100"/>
      <c r="Q100"/>
      <c r="R100"/>
      <c r="S100"/>
    </row>
    <row r="101" spans="1:19" x14ac:dyDescent="0.3">
      <c r="A101" s="57"/>
      <c r="B101" s="23">
        <v>40760</v>
      </c>
      <c r="C101" s="51">
        <v>156.18735000000001</v>
      </c>
      <c r="D101" s="51">
        <v>3535.8743113913051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0.52429204007418151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0.71365921614022798</v>
      </c>
      <c r="L101"/>
      <c r="M101"/>
      <c r="N101"/>
      <c r="O101"/>
      <c r="P101"/>
      <c r="Q101"/>
      <c r="R101"/>
      <c r="S101"/>
    </row>
    <row r="102" spans="1:19" x14ac:dyDescent="0.3">
      <c r="A102" s="57"/>
      <c r="B102" s="23">
        <v>40770</v>
      </c>
      <c r="C102" s="51">
        <v>0</v>
      </c>
      <c r="D102" s="51">
        <v>0</v>
      </c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50" t="s">
        <v>49</v>
      </c>
      <c r="D105" s="50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7" t="s">
        <v>35</v>
      </c>
      <c r="B106" s="23">
        <v>40230</v>
      </c>
      <c r="C106" s="51">
        <v>47245.813999999998</v>
      </c>
      <c r="D106" s="51">
        <v>33677.872984436864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-0.44825618068808859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-0.51411071277738696</v>
      </c>
      <c r="L106"/>
      <c r="M106"/>
      <c r="N106"/>
      <c r="O106"/>
      <c r="P106"/>
      <c r="Q106"/>
      <c r="R106"/>
      <c r="S106"/>
    </row>
    <row r="107" spans="1:19" x14ac:dyDescent="0.3">
      <c r="A107" s="57"/>
      <c r="B107" s="23">
        <v>40240</v>
      </c>
      <c r="C107" s="51">
        <v>6705.1105000000007</v>
      </c>
      <c r="D107" s="51">
        <v>26261.303172385247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-0.31350082079266639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-0.38665087961372413</v>
      </c>
      <c r="L107"/>
      <c r="M107"/>
      <c r="N107"/>
      <c r="O107"/>
      <c r="P107"/>
      <c r="Q107"/>
      <c r="R107"/>
      <c r="S107"/>
    </row>
    <row r="108" spans="1:19" x14ac:dyDescent="0.3">
      <c r="A108" s="57"/>
      <c r="B108" s="23">
        <v>40250</v>
      </c>
      <c r="C108" s="51">
        <v>71772.107000000004</v>
      </c>
      <c r="D108" s="51">
        <v>42556.288459396055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-0.55295947981141502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-0.61025454906320231</v>
      </c>
      <c r="L108"/>
      <c r="M108"/>
      <c r="N108"/>
      <c r="O108"/>
      <c r="P108"/>
      <c r="Q108"/>
      <c r="R108"/>
      <c r="S108"/>
    </row>
    <row r="109" spans="1:19" x14ac:dyDescent="0.3">
      <c r="A109" s="57"/>
      <c r="B109" s="23">
        <v>40360</v>
      </c>
      <c r="C109" s="51">
        <v>0</v>
      </c>
      <c r="D109" s="51">
        <v>0</v>
      </c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57"/>
      <c r="B110" s="23">
        <v>40390</v>
      </c>
      <c r="C110" s="51">
        <v>9223.4142000000011</v>
      </c>
      <c r="D110" s="51">
        <v>16930.432498675298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-5.6815591762276019E-2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-0.11892233496141458</v>
      </c>
      <c r="L110"/>
      <c r="M110"/>
      <c r="N110"/>
      <c r="O110"/>
      <c r="P110"/>
      <c r="Q110"/>
      <c r="R110"/>
      <c r="S110"/>
    </row>
    <row r="111" spans="1:19" x14ac:dyDescent="0.3">
      <c r="A111" s="57"/>
      <c r="B111" s="23">
        <v>40710</v>
      </c>
      <c r="C111" s="51">
        <v>8815.0568000000003</v>
      </c>
      <c r="D111" s="51">
        <v>16981.967032889428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-5.8393045399022014E-2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-0.12074817596629905</v>
      </c>
      <c r="L111"/>
      <c r="M111"/>
      <c r="N111"/>
      <c r="O111"/>
      <c r="P111"/>
      <c r="Q111"/>
      <c r="R111"/>
      <c r="S111"/>
    </row>
    <row r="112" spans="1:19" x14ac:dyDescent="0.3">
      <c r="A112" s="57"/>
      <c r="B112" s="23">
        <v>40740</v>
      </c>
      <c r="C112" s="51">
        <v>217563.06000000003</v>
      </c>
      <c r="D112" s="51">
        <v>68704.495308561833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-0.71697135788394262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-0.75590496886937775</v>
      </c>
      <c r="L112"/>
      <c r="M112"/>
      <c r="N112"/>
      <c r="O112"/>
      <c r="P112"/>
      <c r="Q112"/>
      <c r="R112"/>
      <c r="S112"/>
    </row>
    <row r="113" spans="1:21" x14ac:dyDescent="0.3">
      <c r="A113" s="57"/>
      <c r="B113" s="23">
        <v>40750</v>
      </c>
      <c r="C113" s="51">
        <v>67977.899000000005</v>
      </c>
      <c r="D113" s="51">
        <v>41141.152498805204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-0.53891726495811998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-0.5975160625673186</v>
      </c>
      <c r="L113"/>
      <c r="M113"/>
      <c r="N113"/>
      <c r="O113"/>
      <c r="P113"/>
      <c r="Q113"/>
      <c r="R113"/>
      <c r="S113"/>
    </row>
    <row r="114" spans="1:21" x14ac:dyDescent="0.3">
      <c r="A114" s="57"/>
      <c r="B114" s="23">
        <v>40760</v>
      </c>
      <c r="C114" s="51">
        <v>6460.9974000000002</v>
      </c>
      <c r="D114" s="51">
        <v>26013.410657369503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-0.30817620807951984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-0.38144826233941498</v>
      </c>
      <c r="L114"/>
      <c r="M114"/>
      <c r="N114"/>
      <c r="O114"/>
      <c r="P114"/>
      <c r="Q114"/>
      <c r="R114"/>
      <c r="S114"/>
    </row>
    <row r="115" spans="1:21" x14ac:dyDescent="0.3">
      <c r="A115" s="57"/>
      <c r="B115" s="23">
        <v>40770</v>
      </c>
      <c r="C115" s="51">
        <v>0</v>
      </c>
      <c r="D115" s="51">
        <v>0</v>
      </c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48" t="s">
        <v>52</v>
      </c>
      <c r="D127" s="48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9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59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59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59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9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59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59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59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59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59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60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61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61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61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61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61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61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61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61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61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60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61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61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61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61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61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61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61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61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61"/>
      <c r="B157" s="35">
        <v>40770</v>
      </c>
      <c r="C157" s="52"/>
      <c r="E157" s="45"/>
      <c r="F157" s="26">
        <f t="shared" si="0"/>
        <v>0</v>
      </c>
      <c r="G157" s="26">
        <f t="shared" si="1"/>
        <v>0</v>
      </c>
    </row>
    <row r="158" spans="1:12" x14ac:dyDescent="0.3">
      <c r="A158" s="17" t="s">
        <v>1</v>
      </c>
      <c r="C158" s="52"/>
      <c r="E158" s="45"/>
      <c r="F158" s="26">
        <f t="shared" ref="F158:F192" si="2">C158*1.1*1</f>
        <v>0</v>
      </c>
      <c r="G158" s="26">
        <f t="shared" si="1"/>
        <v>0</v>
      </c>
    </row>
    <row r="159" spans="1:12" x14ac:dyDescent="0.3">
      <c r="A159" s="58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58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58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58"/>
      <c r="B162" s="35">
        <v>40360</v>
      </c>
      <c r="F162" s="26">
        <f t="shared" si="2"/>
        <v>0</v>
      </c>
      <c r="G162" s="26">
        <f t="shared" si="1"/>
        <v>0</v>
      </c>
    </row>
    <row r="163" spans="1:7" x14ac:dyDescent="0.3">
      <c r="A163" s="58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58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58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58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58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58"/>
      <c r="B168" s="35">
        <v>40770</v>
      </c>
      <c r="C168" s="52"/>
      <c r="E168" s="45"/>
      <c r="F168" s="26">
        <f t="shared" si="2"/>
        <v>0</v>
      </c>
      <c r="G168" s="26">
        <f t="shared" si="1"/>
        <v>0</v>
      </c>
    </row>
    <row r="169" spans="1:7" x14ac:dyDescent="0.3">
      <c r="A169" s="17" t="s">
        <v>1</v>
      </c>
      <c r="C169" s="52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58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58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58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58"/>
      <c r="B173" s="35">
        <v>40360</v>
      </c>
      <c r="C173" s="39"/>
      <c r="D173" s="39"/>
      <c r="E173" s="42"/>
      <c r="F173" s="26">
        <f t="shared" si="2"/>
        <v>0</v>
      </c>
      <c r="G173" s="26">
        <f t="shared" si="1"/>
        <v>0</v>
      </c>
    </row>
    <row r="174" spans="1:7" x14ac:dyDescent="0.3">
      <c r="A174" s="58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58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58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58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58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58"/>
      <c r="B179" s="35">
        <v>40770</v>
      </c>
      <c r="C179" s="52"/>
      <c r="E179" s="45"/>
      <c r="F179" s="26">
        <f t="shared" si="2"/>
        <v>0</v>
      </c>
      <c r="G179" s="26">
        <f t="shared" si="1"/>
        <v>0</v>
      </c>
    </row>
    <row r="180" spans="1:7" x14ac:dyDescent="0.3">
      <c r="A180" s="17" t="s">
        <v>1</v>
      </c>
      <c r="C180" s="52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58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58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58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58"/>
      <c r="B184" s="35">
        <v>40360</v>
      </c>
      <c r="C184" s="52"/>
      <c r="E184" s="45"/>
      <c r="F184" s="26">
        <f t="shared" si="2"/>
        <v>0</v>
      </c>
      <c r="G184" s="26">
        <f t="shared" si="1"/>
        <v>0</v>
      </c>
    </row>
    <row r="185" spans="1:7" x14ac:dyDescent="0.3">
      <c r="A185" s="58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58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58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58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58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58"/>
      <c r="B190" s="35">
        <v>40770</v>
      </c>
      <c r="C190" s="52"/>
      <c r="E190" s="45"/>
      <c r="F190" s="26">
        <f t="shared" si="2"/>
        <v>0</v>
      </c>
      <c r="G190" s="26">
        <f t="shared" si="1"/>
        <v>0</v>
      </c>
    </row>
    <row r="191" spans="1:7" x14ac:dyDescent="0.3">
      <c r="A191" s="21" t="s">
        <v>1</v>
      </c>
      <c r="C191" s="52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54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55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55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55"/>
      <c r="B195" s="35">
        <v>40360</v>
      </c>
      <c r="F195" s="26">
        <f t="shared" si="3"/>
        <v>0</v>
      </c>
      <c r="G195" s="26">
        <f t="shared" si="4"/>
        <v>0</v>
      </c>
    </row>
    <row r="196" spans="1:7" x14ac:dyDescent="0.3">
      <c r="A196" s="55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55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55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55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55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56"/>
      <c r="B201" s="35">
        <v>40770</v>
      </c>
      <c r="C201" s="52"/>
      <c r="E201" s="45"/>
      <c r="F201" s="26">
        <f t="shared" si="3"/>
        <v>0</v>
      </c>
      <c r="G201" s="26">
        <f t="shared" si="4"/>
        <v>0</v>
      </c>
    </row>
    <row r="202" spans="1:7" x14ac:dyDescent="0.3">
      <c r="A202" s="21" t="s">
        <v>1</v>
      </c>
      <c r="C202" s="52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57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57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57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57"/>
      <c r="B206" s="35">
        <v>40360</v>
      </c>
      <c r="C206" s="52"/>
      <c r="E206" s="45"/>
      <c r="F206" s="26">
        <f t="shared" si="3"/>
        <v>0</v>
      </c>
      <c r="G206" s="26">
        <f t="shared" si="4"/>
        <v>0</v>
      </c>
    </row>
    <row r="207" spans="1:7" x14ac:dyDescent="0.3">
      <c r="A207" s="57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57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57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57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57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57"/>
      <c r="B212" s="35">
        <v>40770</v>
      </c>
      <c r="C212" s="52"/>
      <c r="E212" s="45"/>
      <c r="F212" s="26">
        <f t="shared" si="3"/>
        <v>0</v>
      </c>
      <c r="G212" s="26">
        <f t="shared" si="4"/>
        <v>0</v>
      </c>
    </row>
    <row r="213" spans="1:7" x14ac:dyDescent="0.3">
      <c r="A213" s="21" t="s">
        <v>1</v>
      </c>
      <c r="C213" s="52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57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57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57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57"/>
      <c r="B217" s="35">
        <v>40360</v>
      </c>
      <c r="C217" s="52"/>
      <c r="E217" s="45"/>
      <c r="F217" s="26">
        <f t="shared" si="3"/>
        <v>0</v>
      </c>
      <c r="G217" s="26">
        <f t="shared" si="4"/>
        <v>0</v>
      </c>
    </row>
    <row r="218" spans="1:7" x14ac:dyDescent="0.3">
      <c r="A218" s="57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57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57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57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57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57"/>
      <c r="B223" s="35">
        <v>40770</v>
      </c>
      <c r="C223" s="52"/>
      <c r="E223" s="45"/>
      <c r="F223" s="26">
        <f t="shared" si="3"/>
        <v>0</v>
      </c>
      <c r="G223" s="26">
        <f t="shared" si="4"/>
        <v>0</v>
      </c>
    </row>
  </sheetData>
  <mergeCells count="32"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  <mergeCell ref="N40:O40"/>
    <mergeCell ref="N79:O79"/>
    <mergeCell ref="L44:M46"/>
    <mergeCell ref="L41:M43"/>
    <mergeCell ref="L40:M40"/>
    <mergeCell ref="L83:M85"/>
    <mergeCell ref="L80:M82"/>
    <mergeCell ref="L79:M79"/>
    <mergeCell ref="N1:O1"/>
    <mergeCell ref="M5:M7"/>
    <mergeCell ref="M8:M10"/>
    <mergeCell ref="M2:M4"/>
    <mergeCell ref="L2:L4"/>
    <mergeCell ref="L5:L10"/>
    <mergeCell ref="A2:A11"/>
    <mergeCell ref="A15:A24"/>
    <mergeCell ref="A28:A37"/>
    <mergeCell ref="A41:A50"/>
    <mergeCell ref="A80:A89"/>
    <mergeCell ref="A106:A115"/>
    <mergeCell ref="A67:A76"/>
    <mergeCell ref="A54:A63"/>
    <mergeCell ref="A93:A102"/>
  </mergeCells>
  <conditionalFormatting sqref="E163:E168 E159:E161 F159:F168 E169:F194 E224:J1048576 E196:E201 F195:F201 E1:J128 E129:F158 E202:F223 G129:J223">
    <cfRule type="cellIs" dxfId="1" priority="2" operator="lessThan">
      <formula>0</formula>
    </cfRule>
  </conditionalFormatting>
  <conditionalFormatting sqref="R1:S46 R50:S85 R89:S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2021-06-06T18:19:53Z</dcterms:modified>
</cp:coreProperties>
</file>