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l Temurtaş\Desktop\Ekstra\Capstone_Duayenler\Reports\proposal_report\"/>
    </mc:Choice>
  </mc:AlternateContent>
  <xr:revisionPtr revIDLastSave="0" documentId="13_ncr:1_{FD23A0A9-A0ED-4EC3-94C3-829ED60F209D}" xr6:coauthVersionLast="38" xr6:coauthVersionMax="40" xr10:uidLastSave="{00000000-0000-0000-0000-000000000000}"/>
  <bookViews>
    <workbookView xWindow="0" yWindow="0" windowWidth="21570" windowHeight="7935" activeTab="6" xr2:uid="{00000000-000D-0000-FFFF-FFFF00000000}"/>
  </bookViews>
  <sheets>
    <sheet name="Sayfa1 (6)" sheetId="7" r:id="rId1"/>
    <sheet name="Sayfa1 (5)" sheetId="6" r:id="rId2"/>
    <sheet name="Sayfa1 (4)" sheetId="5" r:id="rId3"/>
    <sheet name="Sayfa1 (3)" sheetId="4" r:id="rId4"/>
    <sheet name="Sayfa1 (2)" sheetId="3" r:id="rId5"/>
    <sheet name="Sayfa1" sheetId="1" r:id="rId6"/>
    <sheet name="Sayfa2" sheetId="2" r:id="rId7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K10" i="1"/>
  <c r="K10" i="3"/>
  <c r="J9" i="3"/>
  <c r="J8" i="3"/>
  <c r="J7" i="3"/>
  <c r="J6" i="3"/>
  <c r="J5" i="3"/>
  <c r="J4" i="3"/>
  <c r="J3" i="3"/>
  <c r="J10" i="3" l="1"/>
  <c r="K11" i="2"/>
  <c r="K9" i="2"/>
  <c r="K7" i="2"/>
  <c r="J11" i="2"/>
  <c r="J9" i="2"/>
  <c r="J7" i="2"/>
  <c r="I11" i="2"/>
  <c r="I9" i="2"/>
  <c r="I7" i="2"/>
  <c r="H11" i="2"/>
  <c r="H9" i="2"/>
  <c r="H7" i="2"/>
  <c r="G11" i="2"/>
  <c r="G9" i="2"/>
  <c r="G7" i="2"/>
  <c r="F11" i="2"/>
  <c r="F9" i="2"/>
  <c r="F7" i="2"/>
  <c r="E11" i="2"/>
  <c r="E9" i="2"/>
  <c r="E7" i="2"/>
  <c r="D11" i="2"/>
  <c r="D9" i="2"/>
  <c r="D7" i="2"/>
  <c r="C11" i="2"/>
  <c r="C9" i="2"/>
  <c r="L6" i="2"/>
  <c r="L8" i="2"/>
  <c r="L10" i="2"/>
  <c r="C7" i="2"/>
  <c r="L9" i="2" l="1"/>
  <c r="L7" i="2"/>
  <c r="L11" i="2"/>
  <c r="E53" i="1"/>
  <c r="E52" i="1"/>
  <c r="E47" i="1"/>
  <c r="E46" i="1"/>
  <c r="E41" i="1"/>
  <c r="E40" i="1"/>
  <c r="H33" i="1"/>
  <c r="H34" i="1"/>
  <c r="H35" i="1"/>
  <c r="G36" i="1"/>
  <c r="F35" i="1"/>
  <c r="F34" i="1"/>
  <c r="F33" i="1"/>
  <c r="H29" i="1"/>
  <c r="G28" i="1"/>
  <c r="G27" i="1"/>
  <c r="G26" i="1"/>
  <c r="G25" i="1"/>
  <c r="E54" i="1" l="1"/>
  <c r="F36" i="1"/>
  <c r="F52" i="1"/>
  <c r="G52" i="1" s="1"/>
  <c r="F53" i="1"/>
  <c r="G53" i="1" s="1"/>
  <c r="E48" i="1"/>
  <c r="F46" i="1" s="1"/>
  <c r="G46" i="1" s="1"/>
  <c r="E42" i="1"/>
  <c r="F41" i="1" s="1"/>
  <c r="G41" i="1" s="1"/>
  <c r="H36" i="1"/>
  <c r="G29" i="1"/>
  <c r="C19" i="1"/>
  <c r="C21" i="1"/>
  <c r="I21" i="1"/>
  <c r="I19" i="1"/>
  <c r="I17" i="1"/>
  <c r="H21" i="1"/>
  <c r="H19" i="1"/>
  <c r="H17" i="1"/>
  <c r="G21" i="1"/>
  <c r="G19" i="1"/>
  <c r="G17" i="1"/>
  <c r="F21" i="1"/>
  <c r="F19" i="1"/>
  <c r="F17" i="1"/>
  <c r="E21" i="1"/>
  <c r="E19" i="1"/>
  <c r="E17" i="1"/>
  <c r="D21" i="1"/>
  <c r="D19" i="1"/>
  <c r="D17" i="1"/>
  <c r="I15" i="1"/>
  <c r="H15" i="1"/>
  <c r="G15" i="1"/>
  <c r="F15" i="1"/>
  <c r="E15" i="1"/>
  <c r="D15" i="1"/>
  <c r="C17" i="1"/>
  <c r="C15" i="1"/>
  <c r="F54" i="1" l="1"/>
  <c r="G54" i="1"/>
  <c r="F47" i="1"/>
  <c r="G47" i="1" s="1"/>
  <c r="G48" i="1" s="1"/>
  <c r="F40" i="1"/>
  <c r="J16" i="1"/>
  <c r="J18" i="1"/>
  <c r="J14" i="1"/>
  <c r="J20" i="1"/>
  <c r="F48" i="1" l="1"/>
  <c r="G40" i="1"/>
  <c r="G42" i="1" s="1"/>
  <c r="F42" i="1"/>
</calcChain>
</file>

<file path=xl/sharedStrings.xml><?xml version="1.0" encoding="utf-8"?>
<sst xmlns="http://schemas.openxmlformats.org/spreadsheetml/2006/main" count="205" uniqueCount="53">
  <si>
    <t xml:space="preserve">Having Fun </t>
  </si>
  <si>
    <t xml:space="preserve">Original Solution </t>
  </si>
  <si>
    <t xml:space="preserve">Budget </t>
  </si>
  <si>
    <t xml:space="preserve">Complexity </t>
  </si>
  <si>
    <t xml:space="preserve">Marketability </t>
  </si>
  <si>
    <t>Total</t>
  </si>
  <si>
    <t>Weighted Objectives</t>
  </si>
  <si>
    <t>Having Fun 
(0.2)</t>
  </si>
  <si>
    <t>Budget 
(0.1)</t>
  </si>
  <si>
    <t>Complexity 
(0.16)</t>
  </si>
  <si>
    <t>Marketability 
(0.06)</t>
  </si>
  <si>
    <t>Original Solution 
(0.16)</t>
  </si>
  <si>
    <t xml:space="preserve">Total
</t>
  </si>
  <si>
    <t>Chasing Cars</t>
  </si>
  <si>
    <t>Competition</t>
  </si>
  <si>
    <t>Competition 
(0.2)</t>
  </si>
  <si>
    <t>Air Hockey</t>
  </si>
  <si>
    <t>Performance</t>
  </si>
  <si>
    <t>Marketability</t>
  </si>
  <si>
    <t>Feasibility</t>
  </si>
  <si>
    <t>Fast Operation</t>
  </si>
  <si>
    <t>Robust</t>
  </si>
  <si>
    <t>Weight Balance</t>
  </si>
  <si>
    <t>Cost Efficiency</t>
  </si>
  <si>
    <t>User Friendly</t>
  </si>
  <si>
    <t>Power Consumption</t>
  </si>
  <si>
    <t>Reversibility Potential</t>
  </si>
  <si>
    <t>Easy Implemtation</t>
  </si>
  <si>
    <t>Easy Implementation</t>
  </si>
  <si>
    <t>Integration to Auto.</t>
  </si>
  <si>
    <t>Mechanical Challenges  
(0.12)</t>
  </si>
  <si>
    <t xml:space="preserve">Mechanical Challenges  </t>
  </si>
  <si>
    <t>Environmental Effects</t>
  </si>
  <si>
    <t>Fast Operation
(0.14)</t>
  </si>
  <si>
    <t>Weight Balance
(0.17)</t>
  </si>
  <si>
    <t>Cost Effective
(0.07)</t>
  </si>
  <si>
    <t>User Friendly
(0.05)</t>
  </si>
  <si>
    <t>Power Consumption
(0.22)</t>
  </si>
  <si>
    <t>Reusability Potential 
(0.01)</t>
  </si>
  <si>
    <t>Easy Implementation
(0.11)</t>
  </si>
  <si>
    <t>Design 1</t>
  </si>
  <si>
    <t>Design 2</t>
  </si>
  <si>
    <t>Design 3</t>
  </si>
  <si>
    <t>10: Excellent</t>
  </si>
  <si>
    <t>8: Good</t>
  </si>
  <si>
    <t>2: Unacceptable</t>
  </si>
  <si>
    <t>0: Failure</t>
  </si>
  <si>
    <t>4: Average</t>
  </si>
  <si>
    <t>6: Satisfactory</t>
  </si>
  <si>
    <t>Robust and Reliable  
Operation
(0.14)</t>
  </si>
  <si>
    <t>Integration to Autonomous Systems
(0.09)</t>
  </si>
  <si>
    <t>Balloon
Catching</t>
  </si>
  <si>
    <t>Mapping
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</si>
</sst>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7187"/>
        <bgColor indexed="64"/>
      </patternFill>
    </fill>
    <fill>
      <patternFill patternType="solid">
        <fgColor rgb="FFEFB6C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/>
    <xf numFmtId="0" fontId="2" fillId="3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1" xfId="0" applyBorder="1"/>
    <xf numFmtId="0" fontId="2" fillId="2" borderId="9" xfId="0" applyFont="1" applyFill="1" applyBorder="1" applyAlignment="1">
      <alignment horizontal="center" vertical="center"/>
    </xf>
    <xf numFmtId="0" fontId="0" fillId="3" borderId="10" xfId="0" applyFill="1" applyBorder="1"/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FB6C1"/>
      <color rgb="FFE07187"/>
      <color rgb="FFCE20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E36F-AC30-4704-92A5-22A16CE80E2D}">
  <dimension ref="A2:I56"/>
  <sheetViews>
    <sheetView zoomScale="130" zoomScaleNormal="130" workbookViewId="0">
      <selection activeCell="C12" sqref="C12"/>
    </sheetView>
  </sheetViews>
  <sheetFormatPr defaultRowHeight="15" x14ac:dyDescent="0.25"/>
  <cols>
    <col min="2" max="2" width="12.5703125" bestFit="1" customWidth="1"/>
    <col min="3" max="3" width="11.85546875" bestFit="1" customWidth="1"/>
    <col min="4" max="4" width="6.140625" bestFit="1" customWidth="1"/>
    <col min="5" max="5" width="12.5703125" bestFit="1" customWidth="1"/>
    <col min="6" max="6" width="4.7109375" bestFit="1" customWidth="1"/>
    <col min="7" max="8" width="16.5703125" bestFit="1" customWidth="1"/>
    <col min="9" max="9" width="11" bestFit="1" customWidth="1"/>
    <col min="10" max="10" width="4.7109375" bestFit="1" customWidth="1"/>
    <col min="11" max="11" width="17.7109375" customWidth="1"/>
  </cols>
  <sheetData>
    <row r="2" spans="2:9" ht="17.25" customHeight="1" thickBot="1" x14ac:dyDescent="0.3">
      <c r="B2" s="21"/>
      <c r="C2" s="21"/>
      <c r="D2" s="21"/>
      <c r="E2" s="21"/>
      <c r="F2" s="21"/>
      <c r="G2" s="21"/>
      <c r="H2" s="21"/>
      <c r="I2" s="21"/>
    </row>
    <row r="3" spans="2:9" ht="15.75" thickBot="1" x14ac:dyDescent="0.3">
      <c r="B3" s="1"/>
      <c r="C3" s="2" t="s">
        <v>20</v>
      </c>
      <c r="D3" s="2" t="s">
        <v>21</v>
      </c>
      <c r="E3" s="2" t="s">
        <v>22</v>
      </c>
      <c r="F3" s="2" t="s">
        <v>5</v>
      </c>
      <c r="G3" s="2" t="s">
        <v>6</v>
      </c>
      <c r="H3" s="20" t="s">
        <v>6</v>
      </c>
      <c r="I3" s="21"/>
    </row>
    <row r="4" spans="2:9" x14ac:dyDescent="0.25">
      <c r="B4" s="28" t="s">
        <v>20</v>
      </c>
      <c r="C4" s="38">
        <v>0</v>
      </c>
      <c r="D4" s="38">
        <v>0.55000000000000004</v>
      </c>
      <c r="E4" s="38">
        <v>0.4</v>
      </c>
      <c r="F4" s="38">
        <v>0.95000000000000007</v>
      </c>
      <c r="G4" s="38">
        <v>0.32</v>
      </c>
      <c r="H4" s="45">
        <v>0.14400000000000002</v>
      </c>
      <c r="I4" s="21"/>
    </row>
    <row r="5" spans="2:9" x14ac:dyDescent="0.25">
      <c r="B5" s="29" t="s">
        <v>21</v>
      </c>
      <c r="C5" s="39">
        <v>0.45</v>
      </c>
      <c r="D5" s="39">
        <v>0</v>
      </c>
      <c r="E5" s="39">
        <v>0.5</v>
      </c>
      <c r="F5" s="39">
        <v>0.95</v>
      </c>
      <c r="G5" s="39">
        <v>0.32</v>
      </c>
      <c r="H5" s="46">
        <v>0.14400000000000002</v>
      </c>
      <c r="I5" s="21"/>
    </row>
    <row r="6" spans="2:9" x14ac:dyDescent="0.25">
      <c r="B6" s="28" t="s">
        <v>22</v>
      </c>
      <c r="C6" s="38">
        <v>0.6</v>
      </c>
      <c r="D6" s="38">
        <v>0.5</v>
      </c>
      <c r="E6" s="38">
        <v>0</v>
      </c>
      <c r="F6" s="38">
        <v>1.1000000000000001</v>
      </c>
      <c r="G6" s="38">
        <v>0.36</v>
      </c>
      <c r="H6" s="45">
        <v>0.16200000000000001</v>
      </c>
      <c r="I6" s="21"/>
    </row>
    <row r="7" spans="2:9" ht="15.75" thickBot="1" x14ac:dyDescent="0.3">
      <c r="B7" s="30"/>
      <c r="C7" s="40"/>
      <c r="D7" s="40"/>
      <c r="E7" s="40"/>
      <c r="F7" s="40">
        <v>3</v>
      </c>
      <c r="G7" s="40">
        <v>1</v>
      </c>
      <c r="H7" s="48">
        <v>0.45000000000000007</v>
      </c>
      <c r="I7" s="21"/>
    </row>
    <row r="8" spans="2:9" x14ac:dyDescent="0.25">
      <c r="B8" s="21"/>
      <c r="C8" s="21"/>
      <c r="D8" s="21"/>
      <c r="E8" s="21"/>
      <c r="F8" s="21"/>
      <c r="G8" s="21"/>
      <c r="H8" s="21"/>
      <c r="I8" s="21"/>
    </row>
    <row r="9" spans="2:9" x14ac:dyDescent="0.25">
      <c r="B9" s="21"/>
      <c r="C9" s="21"/>
      <c r="D9" s="21"/>
      <c r="E9" s="21"/>
      <c r="F9" s="21"/>
      <c r="G9" s="21"/>
      <c r="H9" s="21"/>
      <c r="I9" s="21"/>
    </row>
    <row r="10" spans="2:9" x14ac:dyDescent="0.25">
      <c r="B10" s="21"/>
      <c r="C10" s="21"/>
    </row>
    <row r="11" spans="2:9" x14ac:dyDescent="0.25">
      <c r="B11" s="21"/>
      <c r="C11" s="21"/>
    </row>
    <row r="12" spans="2:9" x14ac:dyDescent="0.25">
      <c r="B12" s="21"/>
      <c r="C12" s="21"/>
    </row>
    <row r="13" spans="2:9" ht="31.5" customHeight="1" x14ac:dyDescent="0.25">
      <c r="B13" s="21"/>
      <c r="C13" s="21"/>
    </row>
    <row r="14" spans="2:9" ht="15.75" customHeight="1" x14ac:dyDescent="0.25">
      <c r="B14" s="21"/>
      <c r="C14" s="21"/>
    </row>
    <row r="15" spans="2:9" ht="15.75" customHeight="1" x14ac:dyDescent="0.25">
      <c r="B15" s="21"/>
      <c r="C15" s="21"/>
    </row>
    <row r="16" spans="2:9" ht="15.75" customHeight="1" x14ac:dyDescent="0.25">
      <c r="B16" s="21"/>
      <c r="C16" s="21"/>
    </row>
    <row r="17" spans="1:9" ht="15.75" customHeight="1" thickBot="1" x14ac:dyDescent="0.3">
      <c r="B17" s="21"/>
      <c r="C17" s="21"/>
    </row>
    <row r="18" spans="1:9" ht="15.75" customHeight="1" thickBot="1" x14ac:dyDescent="0.3">
      <c r="B18" s="21"/>
      <c r="C18" s="25"/>
    </row>
    <row r="19" spans="1:9" ht="15.75" customHeight="1" x14ac:dyDescent="0.25">
      <c r="B19" s="21"/>
      <c r="C19" s="21"/>
    </row>
    <row r="20" spans="1:9" ht="15.75" customHeight="1" x14ac:dyDescent="0.25">
      <c r="B20" s="21"/>
      <c r="C20" s="21"/>
    </row>
    <row r="21" spans="1:9" ht="15.75" customHeight="1" x14ac:dyDescent="0.25">
      <c r="B21" s="21"/>
      <c r="C21" s="21"/>
    </row>
    <row r="22" spans="1:9" x14ac:dyDescent="0.25">
      <c r="B22" s="21"/>
      <c r="C22" s="21"/>
    </row>
    <row r="23" spans="1:9" x14ac:dyDescent="0.25">
      <c r="B23" s="21"/>
      <c r="C23" s="21"/>
    </row>
    <row r="24" spans="1:9" ht="16.5" customHeight="1" x14ac:dyDescent="0.25">
      <c r="B24" s="21"/>
      <c r="C24" s="21"/>
    </row>
    <row r="25" spans="1:9" x14ac:dyDescent="0.25">
      <c r="B25" s="21"/>
      <c r="C25" s="21"/>
    </row>
    <row r="26" spans="1:9" x14ac:dyDescent="0.25">
      <c r="B26" s="21"/>
      <c r="C26" s="21"/>
    </row>
    <row r="27" spans="1:9" x14ac:dyDescent="0.25">
      <c r="B27" s="21"/>
      <c r="C27" s="21"/>
      <c r="D27" s="21"/>
      <c r="E27" s="21"/>
      <c r="F27" s="21"/>
      <c r="G27" s="21"/>
      <c r="H27" s="21"/>
      <c r="I27" s="21"/>
    </row>
    <row r="31" spans="1:9" x14ac:dyDescent="0.25">
      <c r="A31" s="21"/>
    </row>
    <row r="32" spans="1:9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  <row r="41" spans="1:1" x14ac:dyDescent="0.25">
      <c r="A41" s="21"/>
    </row>
    <row r="42" spans="1:1" x14ac:dyDescent="0.25">
      <c r="A42" s="21"/>
    </row>
    <row r="43" spans="1:1" x14ac:dyDescent="0.25">
      <c r="A43" s="21"/>
    </row>
    <row r="44" spans="1:1" x14ac:dyDescent="0.25">
      <c r="A44" s="21"/>
    </row>
    <row r="45" spans="1:1" x14ac:dyDescent="0.25">
      <c r="A45" s="21"/>
    </row>
    <row r="46" spans="1:1" x14ac:dyDescent="0.25">
      <c r="A46" s="21"/>
    </row>
    <row r="47" spans="1:1" x14ac:dyDescent="0.25">
      <c r="A47" s="21"/>
    </row>
    <row r="48" spans="1:1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DD9B-D476-4557-B2B5-5C1737F60115}">
  <dimension ref="A2:I56"/>
  <sheetViews>
    <sheetView zoomScale="130" zoomScaleNormal="130" workbookViewId="0">
      <selection activeCell="B5" sqref="B5:G8"/>
    </sheetView>
  </sheetViews>
  <sheetFormatPr defaultRowHeight="15" x14ac:dyDescent="0.25"/>
  <cols>
    <col min="2" max="2" width="17.5703125" bestFit="1" customWidth="1"/>
    <col min="3" max="3" width="16.7109375" bestFit="1" customWidth="1"/>
    <col min="4" max="4" width="17.5703125" bestFit="1" customWidth="1"/>
    <col min="5" max="5" width="4.7109375" bestFit="1" customWidth="1"/>
    <col min="6" max="8" width="16.5703125" bestFit="1" customWidth="1"/>
    <col min="9" max="9" width="11" bestFit="1" customWidth="1"/>
    <col min="10" max="10" width="4.7109375" bestFit="1" customWidth="1"/>
    <col min="11" max="11" width="17.7109375" customWidth="1"/>
  </cols>
  <sheetData>
    <row r="2" spans="2:9" ht="17.25" customHeight="1" x14ac:dyDescent="0.25">
      <c r="B2" s="21"/>
      <c r="C2" s="21"/>
      <c r="D2" s="21"/>
      <c r="E2" s="21"/>
      <c r="F2" s="21"/>
      <c r="G2" s="21"/>
      <c r="H2" s="21"/>
      <c r="I2" s="21"/>
    </row>
    <row r="3" spans="2:9" x14ac:dyDescent="0.25">
      <c r="B3" s="21"/>
      <c r="C3" s="21"/>
      <c r="D3" s="21"/>
      <c r="E3" s="21"/>
      <c r="F3" s="21"/>
      <c r="G3" s="21"/>
      <c r="H3" s="21"/>
      <c r="I3" s="21"/>
    </row>
    <row r="4" spans="2:9" ht="15.75" thickBot="1" x14ac:dyDescent="0.3">
      <c r="B4" s="21"/>
      <c r="C4" s="21"/>
      <c r="D4" s="21"/>
      <c r="E4" s="21"/>
      <c r="F4" s="21"/>
      <c r="G4" s="21"/>
      <c r="H4" s="21"/>
      <c r="I4" s="21"/>
    </row>
    <row r="5" spans="2:9" ht="15.75" thickBot="1" x14ac:dyDescent="0.3">
      <c r="B5" s="1"/>
      <c r="C5" s="2" t="s">
        <v>25</v>
      </c>
      <c r="D5" s="2" t="s">
        <v>26</v>
      </c>
      <c r="E5" s="2" t="s">
        <v>5</v>
      </c>
      <c r="F5" s="2" t="s">
        <v>6</v>
      </c>
      <c r="G5" s="20" t="s">
        <v>6</v>
      </c>
      <c r="H5" s="21"/>
      <c r="I5" s="21"/>
    </row>
    <row r="6" spans="2:9" x14ac:dyDescent="0.25">
      <c r="B6" s="28" t="s">
        <v>25</v>
      </c>
      <c r="C6" s="38">
        <v>0</v>
      </c>
      <c r="D6" s="38">
        <v>0.95</v>
      </c>
      <c r="E6" s="38">
        <v>0.95</v>
      </c>
      <c r="F6" s="38">
        <v>0.95</v>
      </c>
      <c r="G6" s="45">
        <v>0.2185</v>
      </c>
      <c r="H6" s="21"/>
      <c r="I6" s="21"/>
    </row>
    <row r="7" spans="2:9" x14ac:dyDescent="0.25">
      <c r="B7" s="29" t="s">
        <v>26</v>
      </c>
      <c r="C7" s="39">
        <v>0.05</v>
      </c>
      <c r="D7" s="39">
        <v>0</v>
      </c>
      <c r="E7" s="39">
        <v>0.05</v>
      </c>
      <c r="F7" s="39">
        <v>0.05</v>
      </c>
      <c r="G7" s="46">
        <v>1.1500000000000002E-2</v>
      </c>
      <c r="H7" s="21"/>
      <c r="I7" s="21"/>
    </row>
    <row r="8" spans="2:9" ht="15.75" thickBot="1" x14ac:dyDescent="0.3">
      <c r="B8" s="31"/>
      <c r="C8" s="43"/>
      <c r="D8" s="43"/>
      <c r="E8" s="43">
        <v>1</v>
      </c>
      <c r="F8" s="43">
        <v>1</v>
      </c>
      <c r="G8" s="47">
        <v>0.23</v>
      </c>
      <c r="H8" s="21"/>
      <c r="I8" s="21"/>
    </row>
    <row r="9" spans="2:9" x14ac:dyDescent="0.25">
      <c r="B9" s="21"/>
      <c r="C9" s="21"/>
      <c r="D9" s="21"/>
      <c r="E9" s="21"/>
      <c r="F9" s="21"/>
      <c r="G9" s="21"/>
      <c r="H9" s="21"/>
      <c r="I9" s="21"/>
    </row>
    <row r="10" spans="2:9" ht="15.75" thickBot="1" x14ac:dyDescent="0.3">
      <c r="B10" s="21"/>
      <c r="C10" s="21"/>
      <c r="D10" s="21"/>
      <c r="E10" s="21"/>
      <c r="F10" s="21"/>
      <c r="G10" s="21"/>
      <c r="H10" s="21"/>
      <c r="I10" s="21"/>
    </row>
    <row r="11" spans="2:9" ht="15.75" thickBot="1" x14ac:dyDescent="0.3">
      <c r="B11" s="1"/>
      <c r="C11" s="2" t="s">
        <v>28</v>
      </c>
      <c r="D11" s="2" t="s">
        <v>29</v>
      </c>
      <c r="E11" s="2" t="s">
        <v>5</v>
      </c>
      <c r="F11" s="2" t="s">
        <v>6</v>
      </c>
      <c r="G11" s="20" t="s">
        <v>6</v>
      </c>
      <c r="H11" s="21"/>
      <c r="I11" s="25"/>
    </row>
    <row r="12" spans="2:9" x14ac:dyDescent="0.25">
      <c r="B12" s="28" t="s">
        <v>27</v>
      </c>
      <c r="C12" s="38">
        <v>0</v>
      </c>
      <c r="D12" s="38">
        <v>0.55000000000000004</v>
      </c>
      <c r="E12" s="38">
        <v>0.55000000000000004</v>
      </c>
      <c r="F12" s="38">
        <v>0.55000000000000004</v>
      </c>
      <c r="G12" s="45">
        <v>7.920000000000002E-2</v>
      </c>
      <c r="H12" s="21"/>
      <c r="I12" s="21"/>
    </row>
    <row r="13" spans="2:9" x14ac:dyDescent="0.25">
      <c r="B13" s="29" t="s">
        <v>29</v>
      </c>
      <c r="C13" s="39">
        <v>0.45</v>
      </c>
      <c r="D13" s="39">
        <v>0</v>
      </c>
      <c r="E13" s="39">
        <v>0.45</v>
      </c>
      <c r="F13" s="39">
        <v>0.45</v>
      </c>
      <c r="G13" s="46">
        <v>6.480000000000001E-2</v>
      </c>
      <c r="H13" s="21"/>
      <c r="I13" s="21"/>
    </row>
    <row r="14" spans="2:9" ht="15.75" thickBot="1" x14ac:dyDescent="0.3">
      <c r="B14" s="31"/>
      <c r="C14" s="43"/>
      <c r="D14" s="43"/>
      <c r="E14" s="43">
        <v>1</v>
      </c>
      <c r="F14" s="43">
        <v>1</v>
      </c>
      <c r="G14" s="47">
        <v>0.14400000000000002</v>
      </c>
      <c r="H14" s="21"/>
      <c r="I14" s="21"/>
    </row>
    <row r="15" spans="2:9" x14ac:dyDescent="0.25">
      <c r="B15" s="21"/>
      <c r="C15" s="21"/>
      <c r="D15" s="21"/>
      <c r="E15" s="21"/>
      <c r="F15" s="21"/>
      <c r="G15" s="21"/>
      <c r="H15" s="21"/>
      <c r="I15" s="21"/>
    </row>
    <row r="16" spans="2:9" x14ac:dyDescent="0.25">
      <c r="B16" s="21"/>
      <c r="C16" s="21"/>
      <c r="D16" s="21"/>
      <c r="E16" s="21"/>
      <c r="F16" s="21"/>
      <c r="G16" s="21"/>
      <c r="H16" s="21"/>
      <c r="I16" s="21"/>
    </row>
    <row r="17" spans="1:9" x14ac:dyDescent="0.25">
      <c r="H17" s="21"/>
      <c r="I17" s="21"/>
    </row>
    <row r="18" spans="1:9" x14ac:dyDescent="0.25">
      <c r="H18" s="21"/>
      <c r="I18" s="21"/>
    </row>
    <row r="19" spans="1:9" ht="15.75" customHeight="1" x14ac:dyDescent="0.25">
      <c r="H19" s="21"/>
      <c r="I19" s="21"/>
    </row>
    <row r="20" spans="1:9" ht="15.75" customHeight="1" x14ac:dyDescent="0.25">
      <c r="H20" s="21"/>
      <c r="I20" s="21"/>
    </row>
    <row r="21" spans="1:9" ht="15.75" customHeight="1" x14ac:dyDescent="0.25"/>
    <row r="24" spans="1:9" ht="16.5" customHeight="1" x14ac:dyDescent="0.25"/>
    <row r="31" spans="1:9" x14ac:dyDescent="0.25">
      <c r="A31" s="21"/>
    </row>
    <row r="32" spans="1:9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  <row r="41" spans="1:1" x14ac:dyDescent="0.25">
      <c r="A41" s="21"/>
    </row>
    <row r="42" spans="1:1" x14ac:dyDescent="0.25">
      <c r="A42" s="21"/>
    </row>
    <row r="43" spans="1:1" x14ac:dyDescent="0.25">
      <c r="A43" s="21"/>
    </row>
    <row r="44" spans="1:1" x14ac:dyDescent="0.25">
      <c r="A44" s="21"/>
    </row>
    <row r="45" spans="1:1" x14ac:dyDescent="0.25">
      <c r="A45" s="21"/>
    </row>
    <row r="46" spans="1:1" x14ac:dyDescent="0.25">
      <c r="A46" s="21"/>
    </row>
    <row r="47" spans="1:1" x14ac:dyDescent="0.25">
      <c r="A47" s="21"/>
    </row>
    <row r="48" spans="1:1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CC0B-455B-4216-8D5F-6346A92F79C7}">
  <dimension ref="A1:I52"/>
  <sheetViews>
    <sheetView zoomScale="130" zoomScaleNormal="130" workbookViewId="0">
      <selection activeCell="D21" sqref="D21"/>
    </sheetView>
  </sheetViews>
  <sheetFormatPr defaultRowHeight="15" x14ac:dyDescent="0.25"/>
  <cols>
    <col min="2" max="2" width="17.42578125" bestFit="1" customWidth="1"/>
    <col min="3" max="3" width="10.42578125" bestFit="1" customWidth="1"/>
    <col min="4" max="4" width="11" bestFit="1" customWidth="1"/>
    <col min="5" max="5" width="17.42578125" bestFit="1" customWidth="1"/>
    <col min="6" max="6" width="8.28515625" bestFit="1" customWidth="1"/>
    <col min="7" max="7" width="5.42578125" bestFit="1" customWidth="1"/>
    <col min="8" max="8" width="16.5703125" bestFit="1" customWidth="1"/>
    <col min="9" max="9" width="11" bestFit="1" customWidth="1"/>
    <col min="10" max="10" width="4.7109375" bestFit="1" customWidth="1"/>
    <col min="11" max="11" width="17.7109375" customWidth="1"/>
  </cols>
  <sheetData>
    <row r="1" spans="2:9" ht="15.75" thickBot="1" x14ac:dyDescent="0.3"/>
    <row r="2" spans="2:9" ht="15.75" thickBot="1" x14ac:dyDescent="0.3">
      <c r="B2" s="1"/>
      <c r="C2" s="2" t="s">
        <v>17</v>
      </c>
      <c r="D2" s="2" t="s">
        <v>18</v>
      </c>
      <c r="E2" s="2" t="s">
        <v>32</v>
      </c>
      <c r="F2" s="2" t="s">
        <v>19</v>
      </c>
      <c r="G2" s="2" t="s">
        <v>5</v>
      </c>
      <c r="H2" s="1" t="s">
        <v>6</v>
      </c>
    </row>
    <row r="3" spans="2:9" x14ac:dyDescent="0.25">
      <c r="B3" s="28" t="s">
        <v>17</v>
      </c>
      <c r="C3" s="38">
        <v>0</v>
      </c>
      <c r="D3" s="38">
        <v>1</v>
      </c>
      <c r="E3" s="38">
        <v>0.8</v>
      </c>
      <c r="F3" s="38">
        <v>0.8</v>
      </c>
      <c r="G3" s="38">
        <v>2.6</v>
      </c>
      <c r="H3" s="41">
        <v>0.45</v>
      </c>
    </row>
    <row r="4" spans="2:9" x14ac:dyDescent="0.25">
      <c r="B4" s="29" t="s">
        <v>18</v>
      </c>
      <c r="C4" s="39">
        <v>0</v>
      </c>
      <c r="D4" s="39">
        <v>0</v>
      </c>
      <c r="E4" s="39">
        <v>0.4</v>
      </c>
      <c r="F4" s="39">
        <v>0.35</v>
      </c>
      <c r="G4" s="39">
        <v>0.75</v>
      </c>
      <c r="H4" s="42">
        <v>0.12</v>
      </c>
    </row>
    <row r="5" spans="2:9" x14ac:dyDescent="0.25">
      <c r="B5" s="28" t="s">
        <v>32</v>
      </c>
      <c r="C5" s="38">
        <v>0.2</v>
      </c>
      <c r="D5" s="38">
        <v>0.6</v>
      </c>
      <c r="E5" s="38">
        <v>0</v>
      </c>
      <c r="F5" s="38">
        <v>0.5</v>
      </c>
      <c r="G5" s="38">
        <v>1.3</v>
      </c>
      <c r="H5" s="41">
        <v>0.23</v>
      </c>
    </row>
    <row r="6" spans="2:9" x14ac:dyDescent="0.25">
      <c r="B6" s="29" t="s">
        <v>19</v>
      </c>
      <c r="C6" s="39">
        <v>0.2</v>
      </c>
      <c r="D6" s="39">
        <v>0.35</v>
      </c>
      <c r="E6" s="39">
        <v>0.5</v>
      </c>
      <c r="F6" s="39">
        <v>0</v>
      </c>
      <c r="G6" s="39">
        <v>1.05</v>
      </c>
      <c r="H6" s="42">
        <v>0.2</v>
      </c>
    </row>
    <row r="7" spans="2:9" ht="15.75" thickBot="1" x14ac:dyDescent="0.3">
      <c r="B7" s="31"/>
      <c r="C7" s="43"/>
      <c r="D7" s="43"/>
      <c r="E7" s="43"/>
      <c r="F7" s="43"/>
      <c r="G7" s="43">
        <v>5.7</v>
      </c>
      <c r="H7" s="44">
        <v>1</v>
      </c>
    </row>
    <row r="9" spans="2:9" ht="31.5" customHeight="1" x14ac:dyDescent="0.25">
      <c r="B9" s="21"/>
      <c r="C9" s="21"/>
      <c r="D9" s="21"/>
      <c r="E9" s="21"/>
      <c r="F9" s="21"/>
      <c r="G9" s="21"/>
      <c r="H9" s="21"/>
      <c r="I9" s="21"/>
    </row>
    <row r="10" spans="2:9" ht="15.75" customHeight="1" x14ac:dyDescent="0.25">
      <c r="B10" s="21"/>
    </row>
    <row r="11" spans="2:9" ht="15.75" customHeight="1" x14ac:dyDescent="0.25">
      <c r="B11" s="21"/>
    </row>
    <row r="12" spans="2:9" ht="15.75" customHeight="1" x14ac:dyDescent="0.25">
      <c r="B12" s="21"/>
    </row>
    <row r="13" spans="2:9" ht="15.75" customHeight="1" x14ac:dyDescent="0.25">
      <c r="B13" s="21"/>
    </row>
    <row r="14" spans="2:9" ht="15.75" customHeight="1" x14ac:dyDescent="0.25">
      <c r="B14" s="21"/>
    </row>
    <row r="15" spans="2:9" ht="15.75" customHeight="1" x14ac:dyDescent="0.25">
      <c r="B15" s="21"/>
    </row>
    <row r="16" spans="2:9" ht="15.75" customHeight="1" x14ac:dyDescent="0.25">
      <c r="B16" s="21"/>
    </row>
    <row r="17" spans="1:2" ht="15.75" customHeight="1" x14ac:dyDescent="0.25">
      <c r="B17" s="21"/>
    </row>
    <row r="18" spans="1:2" x14ac:dyDescent="0.25">
      <c r="B18" s="21"/>
    </row>
    <row r="19" spans="1:2" x14ac:dyDescent="0.25">
      <c r="B19" s="21"/>
    </row>
    <row r="20" spans="1:2" ht="16.5" customHeight="1" x14ac:dyDescent="0.25">
      <c r="B20" s="21"/>
    </row>
    <row r="21" spans="1:2" x14ac:dyDescent="0.25">
      <c r="B21" s="21"/>
    </row>
    <row r="22" spans="1:2" x14ac:dyDescent="0.25">
      <c r="B22" s="21"/>
    </row>
    <row r="23" spans="1:2" x14ac:dyDescent="0.25">
      <c r="B23" s="21"/>
    </row>
    <row r="24" spans="1:2" ht="15.75" thickBot="1" x14ac:dyDescent="0.3">
      <c r="B24" s="21"/>
    </row>
    <row r="25" spans="1:2" ht="15.75" thickBot="1" x14ac:dyDescent="0.3">
      <c r="B25" s="25"/>
    </row>
    <row r="26" spans="1:2" x14ac:dyDescent="0.25">
      <c r="B26" s="21"/>
    </row>
    <row r="27" spans="1:2" x14ac:dyDescent="0.25">
      <c r="A27" s="21"/>
      <c r="B27" s="21"/>
    </row>
    <row r="28" spans="1:2" x14ac:dyDescent="0.25">
      <c r="A28" s="21"/>
      <c r="B28" s="21"/>
    </row>
    <row r="29" spans="1:2" x14ac:dyDescent="0.25">
      <c r="A29" s="21"/>
      <c r="B29" s="21"/>
    </row>
    <row r="30" spans="1:2" x14ac:dyDescent="0.25">
      <c r="A30" s="21"/>
      <c r="B30" s="21"/>
    </row>
    <row r="31" spans="1:2" x14ac:dyDescent="0.25">
      <c r="A31" s="21"/>
      <c r="B31" s="21"/>
    </row>
    <row r="32" spans="1:2" x14ac:dyDescent="0.25">
      <c r="A32" s="21"/>
      <c r="B32" s="21"/>
    </row>
    <row r="33" spans="1:2" x14ac:dyDescent="0.25">
      <c r="A33" s="21"/>
      <c r="B33" s="21"/>
    </row>
    <row r="34" spans="1:2" x14ac:dyDescent="0.25">
      <c r="A34" s="21"/>
      <c r="B34" s="21"/>
    </row>
    <row r="35" spans="1:2" x14ac:dyDescent="0.25">
      <c r="A35" s="21"/>
    </row>
    <row r="36" spans="1:2" x14ac:dyDescent="0.25">
      <c r="A36" s="21"/>
    </row>
    <row r="37" spans="1:2" x14ac:dyDescent="0.25">
      <c r="A37" s="21"/>
    </row>
    <row r="38" spans="1:2" x14ac:dyDescent="0.25">
      <c r="A38" s="21"/>
    </row>
    <row r="39" spans="1:2" x14ac:dyDescent="0.25">
      <c r="A39" s="21"/>
    </row>
    <row r="40" spans="1:2" x14ac:dyDescent="0.25">
      <c r="A40" s="21"/>
    </row>
    <row r="41" spans="1:2" x14ac:dyDescent="0.25">
      <c r="A41" s="21"/>
    </row>
    <row r="42" spans="1:2" x14ac:dyDescent="0.25">
      <c r="A42" s="21"/>
    </row>
    <row r="43" spans="1:2" x14ac:dyDescent="0.25">
      <c r="A43" s="21"/>
    </row>
    <row r="44" spans="1:2" x14ac:dyDescent="0.25">
      <c r="A44" s="21"/>
    </row>
    <row r="45" spans="1:2" x14ac:dyDescent="0.25">
      <c r="A45" s="21"/>
    </row>
    <row r="46" spans="1:2" x14ac:dyDescent="0.25">
      <c r="A46" s="21"/>
    </row>
    <row r="47" spans="1:2" x14ac:dyDescent="0.25">
      <c r="A47" s="21"/>
    </row>
    <row r="48" spans="1:2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EB2F-156B-4B32-95B4-F10A32A7F4D0}">
  <dimension ref="A1:M56"/>
  <sheetViews>
    <sheetView topLeftCell="A3" zoomScale="220" zoomScaleNormal="220" workbookViewId="0">
      <selection activeCell="H15" sqref="H15"/>
    </sheetView>
  </sheetViews>
  <sheetFormatPr defaultRowHeight="15" x14ac:dyDescent="0.25"/>
  <cols>
    <col min="2" max="2" width="13.140625" bestFit="1" customWidth="1"/>
    <col min="3" max="3" width="7.7109375" bestFit="1" customWidth="1"/>
    <col min="4" max="4" width="13.28515625" bestFit="1" customWidth="1"/>
    <col min="5" max="5" width="9.28515625" bestFit="1" customWidth="1"/>
    <col min="6" max="6" width="8" bestFit="1" customWidth="1"/>
    <col min="7" max="7" width="12.140625" bestFit="1" customWidth="1"/>
    <col min="8" max="8" width="11.85546875" bestFit="1" customWidth="1"/>
    <col min="9" max="9" width="14.42578125" bestFit="1" customWidth="1"/>
    <col min="10" max="10" width="6" bestFit="1" customWidth="1"/>
    <col min="11" max="11" width="17.7109375" customWidth="1"/>
  </cols>
  <sheetData>
    <row r="1" spans="1:13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7.2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17.25" customHeight="1" thickBot="1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48" thickBot="1" x14ac:dyDescent="0.3">
      <c r="B4" s="49"/>
      <c r="C4" s="57" t="s">
        <v>7</v>
      </c>
      <c r="D4" s="57" t="s">
        <v>15</v>
      </c>
      <c r="E4" s="57" t="s">
        <v>11</v>
      </c>
      <c r="F4" s="57" t="s">
        <v>8</v>
      </c>
      <c r="G4" s="57" t="s">
        <v>30</v>
      </c>
      <c r="H4" s="57" t="s">
        <v>9</v>
      </c>
      <c r="I4" s="57" t="s">
        <v>10</v>
      </c>
      <c r="J4" s="58" t="s">
        <v>12</v>
      </c>
    </row>
    <row r="5" spans="1:13" ht="15.75" x14ac:dyDescent="0.25">
      <c r="B5" s="67" t="s">
        <v>51</v>
      </c>
      <c r="C5" s="61">
        <v>8</v>
      </c>
      <c r="D5" s="52">
        <v>10</v>
      </c>
      <c r="E5" s="52">
        <v>6</v>
      </c>
      <c r="F5" s="52">
        <v>4</v>
      </c>
      <c r="G5" s="52">
        <v>0</v>
      </c>
      <c r="H5" s="52">
        <v>2</v>
      </c>
      <c r="I5" s="52">
        <v>6</v>
      </c>
      <c r="J5" s="69">
        <v>5.2800000000000011</v>
      </c>
    </row>
    <row r="6" spans="1:13" ht="15.75" x14ac:dyDescent="0.25">
      <c r="B6" s="68"/>
      <c r="C6" s="61">
        <v>1.6</v>
      </c>
      <c r="D6" s="52">
        <v>2</v>
      </c>
      <c r="E6" s="52">
        <v>0.96</v>
      </c>
      <c r="F6" s="52">
        <v>0.4</v>
      </c>
      <c r="G6" s="52">
        <v>0</v>
      </c>
      <c r="H6" s="52">
        <v>0.32</v>
      </c>
      <c r="I6" s="52">
        <v>0.36</v>
      </c>
      <c r="J6" s="68"/>
    </row>
    <row r="7" spans="1:13" ht="15.75" x14ac:dyDescent="0.25">
      <c r="B7" s="66" t="s">
        <v>16</v>
      </c>
      <c r="C7" s="54">
        <v>8</v>
      </c>
      <c r="D7" s="54">
        <v>8</v>
      </c>
      <c r="E7" s="54">
        <v>4</v>
      </c>
      <c r="F7" s="54">
        <v>8</v>
      </c>
      <c r="G7" s="54">
        <v>2</v>
      </c>
      <c r="H7" s="54">
        <v>6</v>
      </c>
      <c r="I7" s="54">
        <v>8</v>
      </c>
      <c r="J7" s="66">
        <v>5.8400000000000007</v>
      </c>
    </row>
    <row r="8" spans="1:13" ht="15.75" x14ac:dyDescent="0.25">
      <c r="B8" s="66"/>
      <c r="C8" s="54">
        <v>1.6</v>
      </c>
      <c r="D8" s="54">
        <v>1.6</v>
      </c>
      <c r="E8" s="54">
        <v>0.64</v>
      </c>
      <c r="F8" s="54">
        <v>0.8</v>
      </c>
      <c r="G8" s="54">
        <v>0.24</v>
      </c>
      <c r="H8" s="54">
        <v>0.96</v>
      </c>
      <c r="I8" s="54">
        <v>0.48</v>
      </c>
      <c r="J8" s="66"/>
    </row>
    <row r="9" spans="1:13" ht="15.75" x14ac:dyDescent="0.25">
      <c r="B9" s="68" t="s">
        <v>13</v>
      </c>
      <c r="C9" s="61">
        <v>10</v>
      </c>
      <c r="D9" s="52">
        <v>8</v>
      </c>
      <c r="E9" s="52">
        <v>8</v>
      </c>
      <c r="F9" s="52">
        <v>6</v>
      </c>
      <c r="G9" s="52">
        <v>6</v>
      </c>
      <c r="H9" s="52">
        <v>8</v>
      </c>
      <c r="I9" s="52">
        <v>10</v>
      </c>
      <c r="J9" s="68">
        <v>7.48</v>
      </c>
    </row>
    <row r="10" spans="1:13" ht="15.75" x14ac:dyDescent="0.25">
      <c r="B10" s="68"/>
      <c r="C10" s="61">
        <v>2</v>
      </c>
      <c r="D10" s="52">
        <v>1.6</v>
      </c>
      <c r="E10" s="52">
        <v>1.28</v>
      </c>
      <c r="F10" s="52">
        <v>0.60000000000000009</v>
      </c>
      <c r="G10" s="52">
        <v>0.72</v>
      </c>
      <c r="H10" s="52">
        <v>1.28</v>
      </c>
      <c r="I10" s="52">
        <v>0.6</v>
      </c>
      <c r="J10" s="68"/>
    </row>
    <row r="11" spans="1:13" ht="15.75" x14ac:dyDescent="0.25">
      <c r="B11" s="64" t="s">
        <v>52</v>
      </c>
      <c r="C11" s="54">
        <v>4</v>
      </c>
      <c r="D11" s="54">
        <v>4</v>
      </c>
      <c r="E11" s="54">
        <v>8</v>
      </c>
      <c r="F11" s="54">
        <v>2</v>
      </c>
      <c r="G11" s="54">
        <v>8</v>
      </c>
      <c r="H11" s="54">
        <v>0</v>
      </c>
      <c r="I11" s="54">
        <v>6</v>
      </c>
      <c r="J11" s="66">
        <v>4.04</v>
      </c>
    </row>
    <row r="12" spans="1:13" ht="16.5" thickBot="1" x14ac:dyDescent="0.3">
      <c r="B12" s="65"/>
      <c r="C12" s="56">
        <v>0.8</v>
      </c>
      <c r="D12" s="56">
        <v>0.8</v>
      </c>
      <c r="E12" s="56">
        <v>1.28</v>
      </c>
      <c r="F12" s="56">
        <v>0.2</v>
      </c>
      <c r="G12" s="56">
        <v>0.96</v>
      </c>
      <c r="H12" s="56">
        <v>0</v>
      </c>
      <c r="I12" s="56">
        <v>0.36</v>
      </c>
      <c r="J12" s="65"/>
    </row>
    <row r="13" spans="1:13" ht="31.5" customHeight="1" x14ac:dyDescent="0.25"/>
    <row r="14" spans="1:13" ht="15.75" customHeight="1" x14ac:dyDescent="0.25"/>
    <row r="15" spans="1:13" ht="15.75" customHeight="1" x14ac:dyDescent="0.25"/>
    <row r="16" spans="1:13" ht="15.75" customHeight="1" x14ac:dyDescent="0.25"/>
    <row r="17" spans="1:1" ht="15.75" customHeight="1" x14ac:dyDescent="0.25"/>
    <row r="18" spans="1:1" ht="15.75" customHeight="1" x14ac:dyDescent="0.25"/>
    <row r="19" spans="1:1" ht="15.75" customHeight="1" x14ac:dyDescent="0.25"/>
    <row r="20" spans="1:1" ht="15.75" customHeight="1" x14ac:dyDescent="0.25"/>
    <row r="21" spans="1:1" ht="15.75" customHeight="1" x14ac:dyDescent="0.25"/>
    <row r="24" spans="1:1" ht="16.5" customHeight="1" x14ac:dyDescent="0.25"/>
    <row r="31" spans="1:1" x14ac:dyDescent="0.25">
      <c r="A31" s="21"/>
    </row>
    <row r="32" spans="1:1" x14ac:dyDescent="0.25">
      <c r="A32" s="21"/>
    </row>
    <row r="33" spans="1:9" x14ac:dyDescent="0.25">
      <c r="A33" s="21"/>
    </row>
    <row r="34" spans="1:9" x14ac:dyDescent="0.25">
      <c r="A34" s="21"/>
    </row>
    <row r="35" spans="1:9" x14ac:dyDescent="0.25">
      <c r="A35" s="21"/>
    </row>
    <row r="36" spans="1:9" x14ac:dyDescent="0.25">
      <c r="A36" s="21"/>
    </row>
    <row r="37" spans="1:9" x14ac:dyDescent="0.25">
      <c r="A37" s="21"/>
    </row>
    <row r="38" spans="1:9" x14ac:dyDescent="0.25">
      <c r="A38" s="21"/>
    </row>
    <row r="39" spans="1:9" x14ac:dyDescent="0.25">
      <c r="A39" s="21"/>
    </row>
    <row r="40" spans="1:9" x14ac:dyDescent="0.25">
      <c r="A40" s="21"/>
    </row>
    <row r="41" spans="1:9" x14ac:dyDescent="0.25">
      <c r="A41" s="21"/>
    </row>
    <row r="42" spans="1:9" x14ac:dyDescent="0.25">
      <c r="A42" s="21"/>
    </row>
    <row r="43" spans="1:9" x14ac:dyDescent="0.25">
      <c r="A43" s="21"/>
    </row>
    <row r="44" spans="1:9" x14ac:dyDescent="0.25">
      <c r="A44" s="21"/>
    </row>
    <row r="45" spans="1:9" x14ac:dyDescent="0.25">
      <c r="A45" s="21"/>
    </row>
    <row r="46" spans="1:9" x14ac:dyDescent="0.25">
      <c r="A46" s="21"/>
    </row>
    <row r="47" spans="1:9" x14ac:dyDescent="0.25">
      <c r="A47" s="21"/>
      <c r="B47" s="21"/>
      <c r="C47" s="21"/>
      <c r="D47" s="21"/>
      <c r="E47" s="21"/>
      <c r="F47" s="21"/>
      <c r="G47" s="21"/>
      <c r="H47" s="21"/>
      <c r="I47" s="21"/>
    </row>
    <row r="48" spans="1:9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</sheetData>
  <mergeCells count="8">
    <mergeCell ref="B11:B12"/>
    <mergeCell ref="J11:J12"/>
    <mergeCell ref="B5:B6"/>
    <mergeCell ref="J5:J6"/>
    <mergeCell ref="B7:B8"/>
    <mergeCell ref="J7:J8"/>
    <mergeCell ref="B9:B10"/>
    <mergeCell ref="J9:J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0599-5D81-4BF5-85D1-6D71B3A6DB5C}">
  <dimension ref="A1:K44"/>
  <sheetViews>
    <sheetView zoomScale="130" zoomScaleNormal="130" workbookViewId="0">
      <selection activeCell="F18" sqref="F18"/>
    </sheetView>
  </sheetViews>
  <sheetFormatPr defaultRowHeight="15" x14ac:dyDescent="0.25"/>
  <cols>
    <col min="1" max="1" width="12.5703125" customWidth="1"/>
    <col min="2" max="2" width="17.85546875" bestFit="1" customWidth="1"/>
    <col min="3" max="3" width="7.7109375" bestFit="1" customWidth="1"/>
    <col min="4" max="4" width="13.28515625" bestFit="1" customWidth="1"/>
    <col min="5" max="5" width="9.28515625" bestFit="1" customWidth="1"/>
    <col min="6" max="6" width="8.5703125" bestFit="1" customWidth="1"/>
    <col min="7" max="7" width="12.140625" bestFit="1" customWidth="1"/>
    <col min="8" max="8" width="12.42578125" bestFit="1" customWidth="1"/>
    <col min="9" max="9" width="15" bestFit="1" customWidth="1"/>
    <col min="10" max="10" width="6" bestFit="1" customWidth="1"/>
    <col min="11" max="11" width="11.140625" bestFit="1" customWidth="1"/>
  </cols>
  <sheetData>
    <row r="1" spans="2:11" ht="15.75" thickBot="1" x14ac:dyDescent="0.3"/>
    <row r="2" spans="2:11" ht="32.25" thickBot="1" x14ac:dyDescent="0.3">
      <c r="B2" s="49"/>
      <c r="C2" s="57" t="s">
        <v>0</v>
      </c>
      <c r="D2" s="50" t="s">
        <v>14</v>
      </c>
      <c r="E2" s="57" t="s">
        <v>1</v>
      </c>
      <c r="F2" s="50" t="s">
        <v>2</v>
      </c>
      <c r="G2" s="57" t="s">
        <v>31</v>
      </c>
      <c r="H2" s="50" t="s">
        <v>3</v>
      </c>
      <c r="I2" s="50" t="s">
        <v>4</v>
      </c>
      <c r="J2" s="50" t="s">
        <v>5</v>
      </c>
      <c r="K2" s="58" t="s">
        <v>6</v>
      </c>
    </row>
    <row r="3" spans="2:11" ht="17.25" customHeight="1" x14ac:dyDescent="0.25">
      <c r="B3" s="59" t="s">
        <v>0</v>
      </c>
      <c r="C3" s="52">
        <v>0</v>
      </c>
      <c r="D3" s="52">
        <v>0.5</v>
      </c>
      <c r="E3" s="52">
        <v>0.75</v>
      </c>
      <c r="F3" s="52">
        <v>0.8</v>
      </c>
      <c r="G3" s="52">
        <v>0.9</v>
      </c>
      <c r="H3" s="52">
        <v>0.6</v>
      </c>
      <c r="I3" s="52">
        <v>0.8</v>
      </c>
      <c r="J3" s="52">
        <f>C3+D3+E3+F3+G3+H3+I3</f>
        <v>4.3499999999999996</v>
      </c>
      <c r="K3" s="51">
        <v>0.2</v>
      </c>
    </row>
    <row r="4" spans="2:11" ht="17.25" customHeight="1" x14ac:dyDescent="0.25">
      <c r="B4" s="60" t="s">
        <v>14</v>
      </c>
      <c r="C4" s="54">
        <v>0.5</v>
      </c>
      <c r="D4" s="54">
        <v>0</v>
      </c>
      <c r="E4" s="54">
        <v>0.7</v>
      </c>
      <c r="F4" s="54">
        <v>0.7</v>
      </c>
      <c r="G4" s="54">
        <v>0.5</v>
      </c>
      <c r="H4" s="54">
        <v>0.75</v>
      </c>
      <c r="I4" s="54">
        <v>0.8</v>
      </c>
      <c r="J4" s="54">
        <f t="shared" ref="J4:J9" si="0">C4+D4+E4+F4+G4+H4+I4</f>
        <v>3.95</v>
      </c>
      <c r="K4" s="53">
        <v>0.2</v>
      </c>
    </row>
    <row r="5" spans="2:11" ht="17.25" customHeight="1" x14ac:dyDescent="0.25">
      <c r="B5" s="59" t="s">
        <v>1</v>
      </c>
      <c r="C5" s="52">
        <v>0.25</v>
      </c>
      <c r="D5" s="52">
        <v>0.3</v>
      </c>
      <c r="E5" s="52">
        <v>0</v>
      </c>
      <c r="F5" s="52">
        <v>0.6</v>
      </c>
      <c r="G5" s="52">
        <v>0.7</v>
      </c>
      <c r="H5" s="52">
        <v>0.55000000000000004</v>
      </c>
      <c r="I5" s="52">
        <v>0.8</v>
      </c>
      <c r="J5" s="52">
        <f t="shared" si="0"/>
        <v>3.2</v>
      </c>
      <c r="K5" s="51">
        <v>0.16</v>
      </c>
    </row>
    <row r="6" spans="2:11" ht="17.25" customHeight="1" x14ac:dyDescent="0.25">
      <c r="B6" s="60" t="s">
        <v>2</v>
      </c>
      <c r="C6" s="54">
        <v>0.2</v>
      </c>
      <c r="D6" s="54">
        <v>0.3</v>
      </c>
      <c r="E6" s="54">
        <v>0.4</v>
      </c>
      <c r="F6" s="54">
        <v>0</v>
      </c>
      <c r="G6" s="54">
        <v>0.2</v>
      </c>
      <c r="H6" s="54">
        <v>0.3</v>
      </c>
      <c r="I6" s="54">
        <v>0.8</v>
      </c>
      <c r="J6" s="54">
        <f t="shared" si="0"/>
        <v>2.2000000000000002</v>
      </c>
      <c r="K6" s="53">
        <v>0.1</v>
      </c>
    </row>
    <row r="7" spans="2:11" ht="31.5" x14ac:dyDescent="0.25">
      <c r="B7" s="59" t="s">
        <v>31</v>
      </c>
      <c r="C7" s="52">
        <v>0.1</v>
      </c>
      <c r="D7" s="52">
        <v>0.3</v>
      </c>
      <c r="E7" s="52">
        <v>0.3</v>
      </c>
      <c r="F7" s="52">
        <v>0.8</v>
      </c>
      <c r="G7" s="52">
        <v>0</v>
      </c>
      <c r="H7" s="52">
        <v>0.3</v>
      </c>
      <c r="I7" s="52">
        <v>0.8</v>
      </c>
      <c r="J7" s="52">
        <f t="shared" si="0"/>
        <v>2.6</v>
      </c>
      <c r="K7" s="51">
        <v>0.12</v>
      </c>
    </row>
    <row r="8" spans="2:11" ht="17.25" customHeight="1" x14ac:dyDescent="0.25">
      <c r="B8" s="60" t="s">
        <v>3</v>
      </c>
      <c r="C8" s="54">
        <v>0.4</v>
      </c>
      <c r="D8" s="54">
        <v>0.25</v>
      </c>
      <c r="E8" s="54">
        <v>0.45</v>
      </c>
      <c r="F8" s="54">
        <v>0.7</v>
      </c>
      <c r="G8" s="54">
        <v>0.7</v>
      </c>
      <c r="H8" s="54">
        <v>0</v>
      </c>
      <c r="I8" s="54">
        <v>0.8</v>
      </c>
      <c r="J8" s="54">
        <f t="shared" si="0"/>
        <v>3.3</v>
      </c>
      <c r="K8" s="53">
        <v>0.16</v>
      </c>
    </row>
    <row r="9" spans="2:11" ht="17.25" customHeight="1" x14ac:dyDescent="0.25">
      <c r="B9" s="59" t="s">
        <v>4</v>
      </c>
      <c r="C9" s="52">
        <v>0.2</v>
      </c>
      <c r="D9" s="52">
        <v>0.2</v>
      </c>
      <c r="E9" s="52">
        <v>0.2</v>
      </c>
      <c r="F9" s="52">
        <v>0.2</v>
      </c>
      <c r="G9" s="52">
        <v>0.2</v>
      </c>
      <c r="H9" s="52">
        <v>0.2</v>
      </c>
      <c r="I9" s="52">
        <v>0</v>
      </c>
      <c r="J9" s="52">
        <f t="shared" si="0"/>
        <v>1.2</v>
      </c>
      <c r="K9" s="51">
        <v>0.06</v>
      </c>
    </row>
    <row r="10" spans="2:11" ht="17.25" customHeight="1" thickBot="1" x14ac:dyDescent="0.3">
      <c r="B10" s="55"/>
      <c r="C10" s="56"/>
      <c r="D10" s="56"/>
      <c r="E10" s="56"/>
      <c r="F10" s="56"/>
      <c r="G10" s="56"/>
      <c r="H10" s="56"/>
      <c r="I10" s="56"/>
      <c r="J10" s="56">
        <f>J3+J4+J5+J6+J7+J8+J9</f>
        <v>20.8</v>
      </c>
      <c r="K10" s="55">
        <f>SUM(K3:K9)</f>
        <v>1</v>
      </c>
    </row>
    <row r="13" spans="2:11" ht="31.5" customHeight="1" x14ac:dyDescent="0.25"/>
    <row r="14" spans="2:11" ht="15.75" customHeight="1" x14ac:dyDescent="0.25"/>
    <row r="15" spans="2:11" ht="15.75" customHeight="1" x14ac:dyDescent="0.25"/>
    <row r="16" spans="2:11" ht="15.75" customHeight="1" x14ac:dyDescent="0.25"/>
    <row r="17" spans="1:2" ht="15.75" customHeight="1" x14ac:dyDescent="0.25"/>
    <row r="18" spans="1:2" ht="15.75" customHeight="1" x14ac:dyDescent="0.25"/>
    <row r="19" spans="1:2" ht="15.75" customHeight="1" x14ac:dyDescent="0.25">
      <c r="A19" s="21"/>
      <c r="B19" s="21"/>
    </row>
    <row r="20" spans="1:2" ht="15.75" customHeight="1" x14ac:dyDescent="0.25">
      <c r="A20" s="21"/>
      <c r="B20" s="21"/>
    </row>
    <row r="21" spans="1:2" ht="15.75" customHeight="1" x14ac:dyDescent="0.25">
      <c r="A21" s="21"/>
      <c r="B21" s="21"/>
    </row>
    <row r="22" spans="1:2" x14ac:dyDescent="0.25">
      <c r="A22" s="21"/>
      <c r="B22" s="21"/>
    </row>
    <row r="23" spans="1:2" x14ac:dyDescent="0.25">
      <c r="A23" s="21"/>
      <c r="B23" s="21"/>
    </row>
    <row r="24" spans="1:2" ht="16.5" customHeight="1" x14ac:dyDescent="0.25">
      <c r="A24" s="21"/>
      <c r="B24" s="21"/>
    </row>
    <row r="25" spans="1:2" x14ac:dyDescent="0.25">
      <c r="A25" s="21"/>
      <c r="B25" s="21"/>
    </row>
    <row r="26" spans="1:2" x14ac:dyDescent="0.25">
      <c r="A26" s="21"/>
      <c r="B26" s="21"/>
    </row>
    <row r="27" spans="1:2" x14ac:dyDescent="0.25">
      <c r="A27" s="21"/>
      <c r="B27" s="21"/>
    </row>
    <row r="28" spans="1:2" x14ac:dyDescent="0.25">
      <c r="A28" s="21"/>
      <c r="B28" s="21"/>
    </row>
    <row r="29" spans="1:2" x14ac:dyDescent="0.25">
      <c r="A29" s="21"/>
      <c r="B29" s="21"/>
    </row>
    <row r="30" spans="1:2" x14ac:dyDescent="0.25">
      <c r="A30" s="21"/>
      <c r="B30" s="21"/>
    </row>
    <row r="31" spans="1:2" x14ac:dyDescent="0.25">
      <c r="A31" s="21"/>
      <c r="B31" s="21"/>
    </row>
    <row r="32" spans="1:2" x14ac:dyDescent="0.25">
      <c r="A32" s="21"/>
      <c r="B32" s="21"/>
    </row>
    <row r="33" spans="1:2" x14ac:dyDescent="0.25">
      <c r="A33" s="21"/>
      <c r="B33" s="21"/>
    </row>
    <row r="34" spans="1:2" ht="15.75" thickBot="1" x14ac:dyDescent="0.3">
      <c r="A34" s="21"/>
      <c r="B34" s="21"/>
    </row>
    <row r="35" spans="1:2" ht="15.75" thickBot="1" x14ac:dyDescent="0.3">
      <c r="A35" s="21"/>
      <c r="B35" s="25"/>
    </row>
    <row r="36" spans="1:2" x14ac:dyDescent="0.25">
      <c r="A36" s="21"/>
      <c r="B36" s="21"/>
    </row>
    <row r="37" spans="1:2" x14ac:dyDescent="0.25">
      <c r="A37" s="21"/>
      <c r="B37" s="21"/>
    </row>
    <row r="38" spans="1:2" x14ac:dyDescent="0.25">
      <c r="A38" s="21"/>
      <c r="B38" s="21"/>
    </row>
    <row r="39" spans="1:2" x14ac:dyDescent="0.25">
      <c r="A39" s="21"/>
      <c r="B39" s="21"/>
    </row>
    <row r="40" spans="1:2" x14ac:dyDescent="0.25">
      <c r="A40" s="21"/>
      <c r="B40" s="21"/>
    </row>
    <row r="41" spans="1:2" x14ac:dyDescent="0.25">
      <c r="A41" s="21"/>
      <c r="B41" s="21"/>
    </row>
    <row r="42" spans="1:2" x14ac:dyDescent="0.25">
      <c r="A42" s="21"/>
      <c r="B42" s="21"/>
    </row>
    <row r="43" spans="1:2" x14ac:dyDescent="0.25">
      <c r="A43" s="21"/>
      <c r="B43" s="21"/>
    </row>
    <row r="44" spans="1:2" x14ac:dyDescent="0.25">
      <c r="A44" s="21"/>
      <c r="B44" s="2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opLeftCell="A34" zoomScale="130" zoomScaleNormal="130" workbookViewId="0">
      <selection activeCell="C52" sqref="C52:G54"/>
    </sheetView>
  </sheetViews>
  <sheetFormatPr defaultRowHeight="15" x14ac:dyDescent="0.25"/>
  <cols>
    <col min="2" max="2" width="18.5703125" customWidth="1"/>
    <col min="3" max="3" width="11.28515625" customWidth="1"/>
    <col min="4" max="4" width="12.42578125" customWidth="1"/>
    <col min="5" max="5" width="14.140625" customWidth="1"/>
    <col min="6" max="6" width="16.5703125" bestFit="1" customWidth="1"/>
    <col min="7" max="7" width="18.85546875" bestFit="1" customWidth="1"/>
    <col min="8" max="8" width="13.140625" customWidth="1"/>
    <col min="9" max="9" width="11.7109375" customWidth="1"/>
    <col min="10" max="10" width="9.140625" customWidth="1"/>
    <col min="11" max="11" width="17.7109375" customWidth="1"/>
  </cols>
  <sheetData>
    <row r="1" spans="2:11" ht="15.75" thickBot="1" x14ac:dyDescent="0.3"/>
    <row r="2" spans="2:11" ht="17.25" customHeight="1" thickBot="1" x14ac:dyDescent="0.3">
      <c r="B2" s="1"/>
      <c r="C2" s="2" t="s">
        <v>0</v>
      </c>
      <c r="D2" s="2" t="s">
        <v>14</v>
      </c>
      <c r="E2" s="2" t="s">
        <v>1</v>
      </c>
      <c r="F2" s="2" t="s">
        <v>2</v>
      </c>
      <c r="G2" s="2" t="s">
        <v>31</v>
      </c>
      <c r="H2" s="2" t="s">
        <v>3</v>
      </c>
      <c r="I2" s="2" t="s">
        <v>4</v>
      </c>
      <c r="J2" s="2" t="s">
        <v>5</v>
      </c>
      <c r="K2" s="1" t="s">
        <v>6</v>
      </c>
    </row>
    <row r="3" spans="2:11" ht="17.25" customHeight="1" x14ac:dyDescent="0.25">
      <c r="B3" s="3" t="s">
        <v>0</v>
      </c>
      <c r="C3" s="32">
        <v>0</v>
      </c>
      <c r="D3" s="32">
        <v>0.5</v>
      </c>
      <c r="E3" s="32">
        <v>0.75</v>
      </c>
      <c r="F3" s="32">
        <v>0.8</v>
      </c>
      <c r="G3" s="32">
        <v>0.9</v>
      </c>
      <c r="H3" s="32">
        <v>0.6</v>
      </c>
      <c r="I3" s="32">
        <v>0.8</v>
      </c>
      <c r="J3" s="32">
        <f>C3+D3+E3+F3+G3+H3+I3</f>
        <v>4.3499999999999996</v>
      </c>
      <c r="K3" s="33">
        <v>0.2</v>
      </c>
    </row>
    <row r="4" spans="2:11" ht="17.25" customHeight="1" x14ac:dyDescent="0.25">
      <c r="B4" s="5" t="s">
        <v>14</v>
      </c>
      <c r="C4" s="34">
        <v>0.5</v>
      </c>
      <c r="D4" s="34">
        <v>0</v>
      </c>
      <c r="E4" s="34">
        <v>0.7</v>
      </c>
      <c r="F4" s="34">
        <v>0.7</v>
      </c>
      <c r="G4" s="34">
        <v>0.5</v>
      </c>
      <c r="H4" s="34">
        <v>0.75</v>
      </c>
      <c r="I4" s="34">
        <v>0.8</v>
      </c>
      <c r="J4" s="34">
        <f t="shared" ref="J4:J9" si="0">C4+D4+E4+F4+G4+H4+I4</f>
        <v>3.95</v>
      </c>
      <c r="K4" s="35">
        <v>0.2</v>
      </c>
    </row>
    <row r="5" spans="2:11" ht="17.25" customHeight="1" x14ac:dyDescent="0.25">
      <c r="B5" s="3" t="s">
        <v>1</v>
      </c>
      <c r="C5" s="32">
        <v>0.25</v>
      </c>
      <c r="D5" s="32">
        <v>0.3</v>
      </c>
      <c r="E5" s="32">
        <v>0</v>
      </c>
      <c r="F5" s="32">
        <v>0.6</v>
      </c>
      <c r="G5" s="32">
        <v>0.7</v>
      </c>
      <c r="H5" s="32">
        <v>0.55000000000000004</v>
      </c>
      <c r="I5" s="32">
        <v>0.8</v>
      </c>
      <c r="J5" s="32">
        <f t="shared" si="0"/>
        <v>3.2</v>
      </c>
      <c r="K5" s="33">
        <v>0.16</v>
      </c>
    </row>
    <row r="6" spans="2:11" ht="17.25" customHeight="1" x14ac:dyDescent="0.25">
      <c r="B6" s="5" t="s">
        <v>2</v>
      </c>
      <c r="C6" s="34">
        <v>0.2</v>
      </c>
      <c r="D6" s="34">
        <v>0.3</v>
      </c>
      <c r="E6" s="34">
        <v>0.4</v>
      </c>
      <c r="F6" s="34">
        <v>0</v>
      </c>
      <c r="G6" s="34">
        <v>0.2</v>
      </c>
      <c r="H6" s="34">
        <v>0.3</v>
      </c>
      <c r="I6" s="34">
        <v>0.8</v>
      </c>
      <c r="J6" s="34">
        <f t="shared" si="0"/>
        <v>2.2000000000000002</v>
      </c>
      <c r="K6" s="35">
        <v>0.1</v>
      </c>
    </row>
    <row r="7" spans="2:11" ht="17.25" customHeight="1" x14ac:dyDescent="0.25">
      <c r="B7" s="3" t="s">
        <v>31</v>
      </c>
      <c r="C7" s="32">
        <v>0.1</v>
      </c>
      <c r="D7" s="32">
        <v>0.3</v>
      </c>
      <c r="E7" s="32">
        <v>0.3</v>
      </c>
      <c r="F7" s="32">
        <v>0.8</v>
      </c>
      <c r="G7" s="32">
        <v>0</v>
      </c>
      <c r="H7" s="32">
        <v>0.3</v>
      </c>
      <c r="I7" s="32">
        <v>0.8</v>
      </c>
      <c r="J7" s="32">
        <f t="shared" si="0"/>
        <v>2.6</v>
      </c>
      <c r="K7" s="33">
        <v>0.12</v>
      </c>
    </row>
    <row r="8" spans="2:11" ht="17.25" customHeight="1" x14ac:dyDescent="0.25">
      <c r="B8" s="5" t="s">
        <v>3</v>
      </c>
      <c r="C8" s="34">
        <v>0.4</v>
      </c>
      <c r="D8" s="34">
        <v>0.25</v>
      </c>
      <c r="E8" s="34">
        <v>0.45</v>
      </c>
      <c r="F8" s="34">
        <v>0.7</v>
      </c>
      <c r="G8" s="34">
        <v>0.7</v>
      </c>
      <c r="H8" s="34">
        <v>0</v>
      </c>
      <c r="I8" s="34">
        <v>0.8</v>
      </c>
      <c r="J8" s="34">
        <f t="shared" si="0"/>
        <v>3.3</v>
      </c>
      <c r="K8" s="35">
        <v>0.16</v>
      </c>
    </row>
    <row r="9" spans="2:11" ht="17.25" customHeight="1" x14ac:dyDescent="0.25">
      <c r="B9" s="3" t="s">
        <v>4</v>
      </c>
      <c r="C9" s="32">
        <v>0.2</v>
      </c>
      <c r="D9" s="32">
        <v>0.2</v>
      </c>
      <c r="E9" s="32">
        <v>0.2</v>
      </c>
      <c r="F9" s="32">
        <v>0.2</v>
      </c>
      <c r="G9" s="32">
        <v>0.2</v>
      </c>
      <c r="H9" s="32">
        <v>0.2</v>
      </c>
      <c r="I9" s="32">
        <v>0</v>
      </c>
      <c r="J9" s="32">
        <f t="shared" si="0"/>
        <v>1.2</v>
      </c>
      <c r="K9" s="33">
        <v>0.06</v>
      </c>
    </row>
    <row r="10" spans="2:11" ht="17.25" customHeight="1" thickBot="1" x14ac:dyDescent="0.3">
      <c r="B10" s="8"/>
      <c r="C10" s="36"/>
      <c r="D10" s="36"/>
      <c r="E10" s="36"/>
      <c r="F10" s="36"/>
      <c r="G10" s="36"/>
      <c r="H10" s="36"/>
      <c r="I10" s="36"/>
      <c r="J10" s="36">
        <f>J3+J4+J5+J6+J7+J8+J9</f>
        <v>20.8</v>
      </c>
      <c r="K10" s="37">
        <f>SUM(K3:K9)</f>
        <v>1</v>
      </c>
    </row>
    <row r="12" spans="2:11" ht="15.75" thickBot="1" x14ac:dyDescent="0.3"/>
    <row r="13" spans="2:11" ht="31.5" customHeight="1" thickBot="1" x14ac:dyDescent="0.3">
      <c r="B13" s="1"/>
      <c r="C13" s="9" t="s">
        <v>7</v>
      </c>
      <c r="D13" s="9" t="s">
        <v>15</v>
      </c>
      <c r="E13" s="9" t="s">
        <v>11</v>
      </c>
      <c r="F13" s="9" t="s">
        <v>8</v>
      </c>
      <c r="G13" s="9" t="s">
        <v>30</v>
      </c>
      <c r="H13" s="9" t="s">
        <v>9</v>
      </c>
      <c r="I13" s="9" t="s">
        <v>10</v>
      </c>
      <c r="J13" s="11" t="s">
        <v>12</v>
      </c>
    </row>
    <row r="14" spans="2:11" ht="15.75" customHeight="1" x14ac:dyDescent="0.25">
      <c r="B14" s="70" t="s">
        <v>51</v>
      </c>
      <c r="C14" s="12">
        <v>8</v>
      </c>
      <c r="D14" s="4">
        <v>10</v>
      </c>
      <c r="E14" s="4">
        <v>6</v>
      </c>
      <c r="F14" s="4">
        <v>4</v>
      </c>
      <c r="G14" s="4">
        <v>0</v>
      </c>
      <c r="H14" s="4">
        <v>2</v>
      </c>
      <c r="I14" s="4">
        <v>6</v>
      </c>
      <c r="J14" s="75">
        <f>C15+D15+E15+F15+G15+H15</f>
        <v>5.2800000000000011</v>
      </c>
    </row>
    <row r="15" spans="2:11" ht="15.75" customHeight="1" x14ac:dyDescent="0.25">
      <c r="B15" s="71"/>
      <c r="C15" s="12">
        <f>C14*K3</f>
        <v>1.6</v>
      </c>
      <c r="D15" s="4">
        <f>D14*K4</f>
        <v>2</v>
      </c>
      <c r="E15" s="4">
        <f>E14*K5</f>
        <v>0.96</v>
      </c>
      <c r="F15" s="4">
        <f>F14*K6</f>
        <v>0.4</v>
      </c>
      <c r="G15" s="4">
        <f>G14*K7</f>
        <v>0</v>
      </c>
      <c r="H15" s="4">
        <f>H14*K8</f>
        <v>0.32</v>
      </c>
      <c r="I15" s="4">
        <f>I14*K9</f>
        <v>0.36</v>
      </c>
      <c r="J15" s="76"/>
    </row>
    <row r="16" spans="2:11" ht="15.75" customHeight="1" x14ac:dyDescent="0.25">
      <c r="B16" s="72" t="s">
        <v>16</v>
      </c>
      <c r="C16" s="6">
        <v>8</v>
      </c>
      <c r="D16" s="6">
        <v>8</v>
      </c>
      <c r="E16" s="6">
        <v>4</v>
      </c>
      <c r="F16" s="6">
        <v>8</v>
      </c>
      <c r="G16" s="6">
        <v>2</v>
      </c>
      <c r="H16" s="6">
        <v>6</v>
      </c>
      <c r="I16" s="6">
        <v>8</v>
      </c>
      <c r="J16" s="77">
        <f>C17+D17+E17+F17+G17+H17</f>
        <v>5.8400000000000007</v>
      </c>
    </row>
    <row r="17" spans="1:10" ht="15.75" customHeight="1" x14ac:dyDescent="0.25">
      <c r="B17" s="72"/>
      <c r="C17" s="6">
        <f>C16*K3</f>
        <v>1.6</v>
      </c>
      <c r="D17" s="6">
        <f>D16*K4</f>
        <v>1.6</v>
      </c>
      <c r="E17" s="6">
        <f>E16*K5</f>
        <v>0.64</v>
      </c>
      <c r="F17" s="6">
        <f>F16*K6</f>
        <v>0.8</v>
      </c>
      <c r="G17" s="6">
        <f>G16*K7</f>
        <v>0.24</v>
      </c>
      <c r="H17" s="6">
        <f>H16*K8</f>
        <v>0.96</v>
      </c>
      <c r="I17" s="6">
        <f>I16*K9</f>
        <v>0.48</v>
      </c>
      <c r="J17" s="77"/>
    </row>
    <row r="18" spans="1:10" ht="15.75" customHeight="1" x14ac:dyDescent="0.25">
      <c r="B18" s="71" t="s">
        <v>13</v>
      </c>
      <c r="C18" s="12">
        <v>10</v>
      </c>
      <c r="D18" s="4">
        <v>8</v>
      </c>
      <c r="E18" s="4">
        <v>8</v>
      </c>
      <c r="F18" s="4">
        <v>6</v>
      </c>
      <c r="G18" s="4">
        <v>6</v>
      </c>
      <c r="H18" s="4">
        <v>8</v>
      </c>
      <c r="I18" s="4">
        <v>10</v>
      </c>
      <c r="J18" s="76">
        <f>C19+D19+E19+F19+G19+H19</f>
        <v>7.48</v>
      </c>
    </row>
    <row r="19" spans="1:10" ht="15.75" customHeight="1" x14ac:dyDescent="0.25">
      <c r="B19" s="71"/>
      <c r="C19" s="12">
        <f>C18*K3</f>
        <v>2</v>
      </c>
      <c r="D19" s="4">
        <f>D18*K4</f>
        <v>1.6</v>
      </c>
      <c r="E19" s="4">
        <f>E18*K5</f>
        <v>1.28</v>
      </c>
      <c r="F19" s="4">
        <f>F18*K6</f>
        <v>0.60000000000000009</v>
      </c>
      <c r="G19" s="4">
        <f>G18*K7</f>
        <v>0.72</v>
      </c>
      <c r="H19" s="4">
        <f>H18*K8</f>
        <v>1.28</v>
      </c>
      <c r="I19" s="4">
        <f>I18*K9</f>
        <v>0.6</v>
      </c>
      <c r="J19" s="76"/>
    </row>
    <row r="20" spans="1:10" ht="15.75" customHeight="1" x14ac:dyDescent="0.25">
      <c r="B20" s="73" t="s">
        <v>52</v>
      </c>
      <c r="C20" s="6">
        <v>4</v>
      </c>
      <c r="D20" s="6">
        <v>4</v>
      </c>
      <c r="E20" s="6">
        <v>8</v>
      </c>
      <c r="F20" s="6">
        <v>2</v>
      </c>
      <c r="G20" s="6">
        <v>8</v>
      </c>
      <c r="H20" s="6">
        <v>0</v>
      </c>
      <c r="I20" s="6">
        <v>6</v>
      </c>
      <c r="J20" s="77">
        <f>C21+D21+E21+F21+G21+H21</f>
        <v>4.04</v>
      </c>
    </row>
    <row r="21" spans="1:10" ht="15.75" customHeight="1" thickBot="1" x14ac:dyDescent="0.3">
      <c r="B21" s="74"/>
      <c r="C21" s="10">
        <f>C20*K3</f>
        <v>0.8</v>
      </c>
      <c r="D21" s="10">
        <f>D20*K4</f>
        <v>0.8</v>
      </c>
      <c r="E21" s="10">
        <f>E20*K5</f>
        <v>1.28</v>
      </c>
      <c r="F21" s="10">
        <f>F20*K6</f>
        <v>0.2</v>
      </c>
      <c r="G21" s="10">
        <f>G20*K7</f>
        <v>0.96</v>
      </c>
      <c r="H21" s="10">
        <f>H20*K8</f>
        <v>0</v>
      </c>
      <c r="I21" s="10">
        <f>I20*K9</f>
        <v>0.36</v>
      </c>
      <c r="J21" s="78"/>
    </row>
    <row r="23" spans="1:10" ht="15.75" thickBot="1" x14ac:dyDescent="0.3"/>
    <row r="24" spans="1:10" ht="16.5" customHeight="1" thickBot="1" x14ac:dyDescent="0.3">
      <c r="B24" s="1"/>
      <c r="C24" s="2" t="s">
        <v>17</v>
      </c>
      <c r="D24" s="2" t="s">
        <v>18</v>
      </c>
      <c r="E24" s="2" t="s">
        <v>32</v>
      </c>
      <c r="F24" s="2" t="s">
        <v>19</v>
      </c>
      <c r="G24" s="2" t="s">
        <v>5</v>
      </c>
      <c r="H24" s="1" t="s">
        <v>6</v>
      </c>
    </row>
    <row r="25" spans="1:10" x14ac:dyDescent="0.25">
      <c r="B25" s="13" t="s">
        <v>17</v>
      </c>
      <c r="C25" s="4">
        <v>0</v>
      </c>
      <c r="D25" s="4">
        <v>1</v>
      </c>
      <c r="E25" s="4">
        <v>0.8</v>
      </c>
      <c r="F25" s="4">
        <v>0.8</v>
      </c>
      <c r="G25" s="4">
        <f>C25+D25+E25+F25</f>
        <v>2.6</v>
      </c>
      <c r="H25" s="16">
        <v>0.45</v>
      </c>
    </row>
    <row r="26" spans="1:10" x14ac:dyDescent="0.25">
      <c r="B26" s="14" t="s">
        <v>18</v>
      </c>
      <c r="C26" s="6">
        <v>0</v>
      </c>
      <c r="D26" s="6">
        <v>0</v>
      </c>
      <c r="E26" s="6">
        <v>0.4</v>
      </c>
      <c r="F26" s="6">
        <v>0.35</v>
      </c>
      <c r="G26" s="6">
        <f t="shared" ref="G26:G28" si="1">C26+D26+E26+F26</f>
        <v>0.75</v>
      </c>
      <c r="H26" s="7">
        <v>0.12</v>
      </c>
    </row>
    <row r="27" spans="1:10" x14ac:dyDescent="0.25">
      <c r="B27" s="13" t="s">
        <v>32</v>
      </c>
      <c r="C27" s="4">
        <v>0.2</v>
      </c>
      <c r="D27" s="4">
        <v>0.6</v>
      </c>
      <c r="E27" s="4">
        <v>0</v>
      </c>
      <c r="F27" s="4">
        <v>0.5</v>
      </c>
      <c r="G27" s="4">
        <f t="shared" si="1"/>
        <v>1.3</v>
      </c>
      <c r="H27" s="16">
        <v>0.23</v>
      </c>
    </row>
    <row r="28" spans="1:10" x14ac:dyDescent="0.25">
      <c r="B28" s="14" t="s">
        <v>19</v>
      </c>
      <c r="C28" s="6">
        <v>0.2</v>
      </c>
      <c r="D28" s="6">
        <v>0.35</v>
      </c>
      <c r="E28" s="6">
        <v>0.5</v>
      </c>
      <c r="F28" s="6">
        <v>0</v>
      </c>
      <c r="G28" s="6">
        <f t="shared" si="1"/>
        <v>1.05</v>
      </c>
      <c r="H28" s="7">
        <v>0.2</v>
      </c>
    </row>
    <row r="29" spans="1:10" ht="15.75" thickBot="1" x14ac:dyDescent="0.3">
      <c r="B29" s="18"/>
      <c r="C29" s="19"/>
      <c r="D29" s="19"/>
      <c r="E29" s="19"/>
      <c r="F29" s="19"/>
      <c r="G29" s="19">
        <f>G25+G26+G27+G28</f>
        <v>5.7</v>
      </c>
      <c r="H29" s="17">
        <f>H25+H26+H27+H28</f>
        <v>1</v>
      </c>
    </row>
    <row r="31" spans="1:10" ht="15.75" thickBot="1" x14ac:dyDescent="0.3">
      <c r="A31" s="21"/>
      <c r="B31" s="21"/>
      <c r="C31" s="21"/>
      <c r="D31" s="21"/>
      <c r="E31" s="21"/>
      <c r="F31" s="21"/>
      <c r="G31" s="21"/>
      <c r="H31" s="21"/>
      <c r="I31" s="21"/>
    </row>
    <row r="32" spans="1:10" ht="15.75" thickBot="1" x14ac:dyDescent="0.3">
      <c r="A32" s="21"/>
      <c r="B32" s="1"/>
      <c r="C32" s="2" t="s">
        <v>20</v>
      </c>
      <c r="D32" s="2" t="s">
        <v>21</v>
      </c>
      <c r="E32" s="2" t="s">
        <v>22</v>
      </c>
      <c r="F32" s="2" t="s">
        <v>5</v>
      </c>
      <c r="G32" s="2" t="s">
        <v>6</v>
      </c>
      <c r="H32" s="20" t="s">
        <v>6</v>
      </c>
      <c r="I32" s="21"/>
    </row>
    <row r="33" spans="1:9" x14ac:dyDescent="0.25">
      <c r="A33" s="21"/>
      <c r="B33" s="13" t="s">
        <v>20</v>
      </c>
      <c r="C33" s="4">
        <v>0</v>
      </c>
      <c r="D33" s="4">
        <v>0.55000000000000004</v>
      </c>
      <c r="E33" s="4">
        <v>0.4</v>
      </c>
      <c r="F33" s="4">
        <f>C33+D33+E33</f>
        <v>0.95000000000000007</v>
      </c>
      <c r="G33" s="4">
        <v>0.32</v>
      </c>
      <c r="H33" s="22">
        <f>G33*H25</f>
        <v>0.14400000000000002</v>
      </c>
      <c r="I33" s="21"/>
    </row>
    <row r="34" spans="1:9" x14ac:dyDescent="0.25">
      <c r="A34" s="21"/>
      <c r="B34" s="14" t="s">
        <v>21</v>
      </c>
      <c r="C34" s="6">
        <v>0.45</v>
      </c>
      <c r="D34" s="6">
        <v>0</v>
      </c>
      <c r="E34" s="6">
        <v>0.5</v>
      </c>
      <c r="F34" s="6">
        <f t="shared" ref="F34:F35" si="2">C34+D34+E34</f>
        <v>0.95</v>
      </c>
      <c r="G34" s="6">
        <v>0.32</v>
      </c>
      <c r="H34" s="23">
        <f>G34*H25</f>
        <v>0.14400000000000002</v>
      </c>
      <c r="I34" s="21"/>
    </row>
    <row r="35" spans="1:9" x14ac:dyDescent="0.25">
      <c r="A35" s="21"/>
      <c r="B35" s="13" t="s">
        <v>22</v>
      </c>
      <c r="C35" s="4">
        <v>0.6</v>
      </c>
      <c r="D35" s="4">
        <v>0.5</v>
      </c>
      <c r="E35" s="4">
        <v>0</v>
      </c>
      <c r="F35" s="4">
        <f t="shared" si="2"/>
        <v>1.1000000000000001</v>
      </c>
      <c r="G35" s="4">
        <v>0.36</v>
      </c>
      <c r="H35" s="22">
        <f>G35*H25</f>
        <v>0.16200000000000001</v>
      </c>
      <c r="I35" s="21"/>
    </row>
    <row r="36" spans="1:9" ht="15.75" thickBot="1" x14ac:dyDescent="0.3">
      <c r="A36" s="21"/>
      <c r="B36" s="15"/>
      <c r="C36" s="10"/>
      <c r="D36" s="10"/>
      <c r="E36" s="10"/>
      <c r="F36" s="10">
        <f>F33+F34+F35</f>
        <v>3</v>
      </c>
      <c r="G36" s="10">
        <f>G33+G34+G35</f>
        <v>1</v>
      </c>
      <c r="H36" s="26">
        <f>H33+H34+H35</f>
        <v>0.45000000000000007</v>
      </c>
      <c r="I36" s="21"/>
    </row>
    <row r="37" spans="1:9" x14ac:dyDescent="0.25">
      <c r="A37" s="21"/>
      <c r="B37" s="21"/>
      <c r="C37" s="21"/>
      <c r="D37" s="21"/>
      <c r="E37" s="21"/>
      <c r="F37" s="21"/>
      <c r="G37" s="21"/>
      <c r="H37" s="21"/>
      <c r="I37" s="21"/>
    </row>
    <row r="38" spans="1:9" ht="15.75" thickBot="1" x14ac:dyDescent="0.3">
      <c r="A38" s="21"/>
      <c r="B38" s="21"/>
      <c r="C38" s="21"/>
      <c r="D38" s="21"/>
      <c r="E38" s="21"/>
      <c r="F38" s="21"/>
      <c r="G38" s="21"/>
      <c r="H38" s="21"/>
      <c r="I38" s="21"/>
    </row>
    <row r="39" spans="1:9" ht="15.75" thickBot="1" x14ac:dyDescent="0.3">
      <c r="A39" s="21"/>
      <c r="B39" s="1"/>
      <c r="C39" s="2" t="s">
        <v>23</v>
      </c>
      <c r="D39" s="2" t="s">
        <v>24</v>
      </c>
      <c r="E39" s="2" t="s">
        <v>5</v>
      </c>
      <c r="F39" s="2" t="s">
        <v>6</v>
      </c>
      <c r="G39" s="20" t="s">
        <v>6</v>
      </c>
      <c r="H39" s="21"/>
      <c r="I39" s="21"/>
    </row>
    <row r="40" spans="1:9" x14ac:dyDescent="0.25">
      <c r="A40" s="21"/>
      <c r="B40" s="13" t="s">
        <v>23</v>
      </c>
      <c r="C40" s="4">
        <v>0</v>
      </c>
      <c r="D40" s="4">
        <v>0.6</v>
      </c>
      <c r="E40" s="4">
        <f>C40+D40</f>
        <v>0.6</v>
      </c>
      <c r="F40" s="4">
        <f>E40/E42</f>
        <v>0.6</v>
      </c>
      <c r="G40" s="22">
        <f>F40*H26</f>
        <v>7.1999999999999995E-2</v>
      </c>
      <c r="H40" s="21"/>
      <c r="I40" s="21"/>
    </row>
    <row r="41" spans="1:9" x14ac:dyDescent="0.25">
      <c r="A41" s="21"/>
      <c r="B41" s="14" t="s">
        <v>24</v>
      </c>
      <c r="C41" s="6">
        <v>0.4</v>
      </c>
      <c r="D41" s="6">
        <v>0</v>
      </c>
      <c r="E41" s="6">
        <f>C41+D41</f>
        <v>0.4</v>
      </c>
      <c r="F41" s="6">
        <f>E41/E42</f>
        <v>0.4</v>
      </c>
      <c r="G41" s="23">
        <f>F41*H26</f>
        <v>4.8000000000000001E-2</v>
      </c>
      <c r="H41" s="21"/>
      <c r="I41" s="21"/>
    </row>
    <row r="42" spans="1:9" ht="15.75" thickBot="1" x14ac:dyDescent="0.3">
      <c r="A42" s="21"/>
      <c r="B42" s="18"/>
      <c r="C42" s="19"/>
      <c r="D42" s="19"/>
      <c r="E42" s="19">
        <f>E40+E41</f>
        <v>1</v>
      </c>
      <c r="F42" s="19">
        <f>F40+F41</f>
        <v>1</v>
      </c>
      <c r="G42" s="24">
        <f>G40+G41</f>
        <v>0.12</v>
      </c>
      <c r="H42" s="21"/>
      <c r="I42" s="21"/>
    </row>
    <row r="43" spans="1:9" x14ac:dyDescent="0.25">
      <c r="A43" s="21"/>
      <c r="B43" s="21"/>
      <c r="C43" s="21"/>
      <c r="D43" s="21"/>
      <c r="E43" s="21"/>
      <c r="F43" s="21"/>
      <c r="G43" s="21"/>
      <c r="H43" s="21"/>
      <c r="I43" s="21"/>
    </row>
    <row r="44" spans="1:9" ht="15.75" thickBot="1" x14ac:dyDescent="0.3">
      <c r="A44" s="21"/>
      <c r="B44" s="21"/>
      <c r="C44" s="21"/>
      <c r="D44" s="21"/>
      <c r="E44" s="21"/>
      <c r="F44" s="21"/>
      <c r="G44" s="21"/>
      <c r="H44" s="21"/>
      <c r="I44" s="21"/>
    </row>
    <row r="45" spans="1:9" ht="15.75" thickBot="1" x14ac:dyDescent="0.3">
      <c r="A45" s="21"/>
      <c r="B45" s="1"/>
      <c r="C45" s="2" t="s">
        <v>25</v>
      </c>
      <c r="D45" s="2" t="s">
        <v>26</v>
      </c>
      <c r="E45" s="2" t="s">
        <v>5</v>
      </c>
      <c r="F45" s="2" t="s">
        <v>6</v>
      </c>
      <c r="G45" s="20" t="s">
        <v>6</v>
      </c>
      <c r="H45" s="21"/>
      <c r="I45" s="21"/>
    </row>
    <row r="46" spans="1:9" ht="15.75" thickBot="1" x14ac:dyDescent="0.3">
      <c r="A46" s="21"/>
      <c r="B46" s="13" t="s">
        <v>25</v>
      </c>
      <c r="C46" s="4">
        <v>0</v>
      </c>
      <c r="D46" s="4">
        <v>0.95</v>
      </c>
      <c r="E46" s="4">
        <f>C46+D46</f>
        <v>0.95</v>
      </c>
      <c r="F46" s="4">
        <f>E46/E48</f>
        <v>0.95</v>
      </c>
      <c r="G46" s="22">
        <f>F46*H27</f>
        <v>0.2185</v>
      </c>
      <c r="H46" s="21"/>
      <c r="I46" s="21"/>
    </row>
    <row r="47" spans="1:9" ht="15.75" thickBot="1" x14ac:dyDescent="0.3">
      <c r="A47" s="21"/>
      <c r="B47" s="14" t="s">
        <v>26</v>
      </c>
      <c r="C47" s="6">
        <v>0.05</v>
      </c>
      <c r="D47" s="6">
        <v>0</v>
      </c>
      <c r="E47" s="6">
        <f>C47+D47</f>
        <v>0.05</v>
      </c>
      <c r="F47" s="6">
        <f>E47/E48</f>
        <v>0.05</v>
      </c>
      <c r="G47" s="23">
        <f>F47*H27</f>
        <v>1.1500000000000002E-2</v>
      </c>
      <c r="H47" s="21"/>
      <c r="I47" s="25"/>
    </row>
    <row r="48" spans="1:9" ht="15.75" thickBot="1" x14ac:dyDescent="0.3">
      <c r="A48" s="21"/>
      <c r="B48" s="18"/>
      <c r="C48" s="19"/>
      <c r="D48" s="19"/>
      <c r="E48" s="19">
        <f>E46+E47</f>
        <v>1</v>
      </c>
      <c r="F48" s="19">
        <f>F46+F47</f>
        <v>1</v>
      </c>
      <c r="G48" s="24">
        <f>G46+G47</f>
        <v>0.23</v>
      </c>
      <c r="H48" s="21"/>
      <c r="I48" s="21"/>
    </row>
    <row r="49" spans="1:9" x14ac:dyDescent="0.25">
      <c r="A49" s="21"/>
      <c r="B49" s="21"/>
      <c r="C49" s="21"/>
      <c r="D49" s="21"/>
      <c r="E49" s="21"/>
      <c r="F49" s="21"/>
      <c r="G49" s="21"/>
      <c r="H49" s="21"/>
      <c r="I49" s="21"/>
    </row>
    <row r="50" spans="1:9" ht="15.75" thickBot="1" x14ac:dyDescent="0.3">
      <c r="A50" s="21"/>
      <c r="B50" s="21"/>
      <c r="C50" s="21"/>
      <c r="D50" s="21"/>
      <c r="E50" s="21"/>
      <c r="F50" s="21"/>
      <c r="G50" s="21"/>
      <c r="H50" s="21"/>
      <c r="I50" s="21"/>
    </row>
    <row r="51" spans="1:9" ht="15.75" thickBot="1" x14ac:dyDescent="0.3">
      <c r="A51" s="21"/>
      <c r="B51" s="1"/>
      <c r="C51" s="2" t="s">
        <v>28</v>
      </c>
      <c r="D51" s="2" t="s">
        <v>29</v>
      </c>
      <c r="E51" s="2" t="s">
        <v>5</v>
      </c>
      <c r="F51" s="2" t="s">
        <v>6</v>
      </c>
      <c r="G51" s="20" t="s">
        <v>6</v>
      </c>
      <c r="H51" s="21"/>
      <c r="I51" s="21"/>
    </row>
    <row r="52" spans="1:9" x14ac:dyDescent="0.25">
      <c r="A52" s="21"/>
      <c r="B52" s="13" t="s">
        <v>27</v>
      </c>
      <c r="C52" s="4">
        <v>0</v>
      </c>
      <c r="D52" s="4">
        <v>0.55000000000000004</v>
      </c>
      <c r="E52" s="4">
        <f>C52+D52</f>
        <v>0.55000000000000004</v>
      </c>
      <c r="F52" s="4">
        <f>E52/E54</f>
        <v>0.55000000000000004</v>
      </c>
      <c r="G52" s="22">
        <f>F52*H33</f>
        <v>7.920000000000002E-2</v>
      </c>
      <c r="H52" s="21"/>
      <c r="I52" s="21"/>
    </row>
    <row r="53" spans="1:9" x14ac:dyDescent="0.25">
      <c r="A53" s="21"/>
      <c r="B53" s="14" t="s">
        <v>29</v>
      </c>
      <c r="C53" s="6">
        <v>0.45</v>
      </c>
      <c r="D53" s="6">
        <v>0</v>
      </c>
      <c r="E53" s="6">
        <f>C53+D53</f>
        <v>0.45</v>
      </c>
      <c r="F53" s="6">
        <f>E53/E54</f>
        <v>0.45</v>
      </c>
      <c r="G53" s="23">
        <f>F53*H33</f>
        <v>6.480000000000001E-2</v>
      </c>
      <c r="H53" s="21"/>
      <c r="I53" s="21"/>
    </row>
    <row r="54" spans="1:9" ht="15.75" thickBot="1" x14ac:dyDescent="0.3">
      <c r="A54" s="21"/>
      <c r="B54" s="18"/>
      <c r="C54" s="19"/>
      <c r="D54" s="19"/>
      <c r="E54" s="19">
        <f>E52+E53</f>
        <v>1</v>
      </c>
      <c r="F54" s="19">
        <f>F52+F53</f>
        <v>1</v>
      </c>
      <c r="G54" s="24">
        <f>G52+G53</f>
        <v>0.14400000000000002</v>
      </c>
      <c r="H54" s="21"/>
      <c r="I54" s="21"/>
    </row>
    <row r="55" spans="1:9" x14ac:dyDescent="0.25">
      <c r="A55" s="21"/>
      <c r="B55" s="21"/>
      <c r="C55" s="21"/>
      <c r="D55" s="21"/>
      <c r="E55" s="21"/>
      <c r="F55" s="21"/>
      <c r="G55" s="21"/>
      <c r="H55" s="21"/>
      <c r="I55" s="21"/>
    </row>
    <row r="56" spans="1:9" x14ac:dyDescent="0.25">
      <c r="A56" s="21"/>
      <c r="B56" s="21"/>
      <c r="C56" s="21"/>
      <c r="D56" s="21"/>
      <c r="E56" s="21"/>
      <c r="F56" s="21"/>
      <c r="G56" s="21"/>
      <c r="H56" s="21"/>
      <c r="I56" s="21"/>
    </row>
  </sheetData>
  <mergeCells count="8">
    <mergeCell ref="B14:B15"/>
    <mergeCell ref="B16:B17"/>
    <mergeCell ref="B18:B19"/>
    <mergeCell ref="B20:B21"/>
    <mergeCell ref="J14:J15"/>
    <mergeCell ref="J16:J17"/>
    <mergeCell ref="J18:J19"/>
    <mergeCell ref="J20:J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5227-772D-45AE-8D76-50C6CC21EA45}">
  <dimension ref="B4:L19"/>
  <sheetViews>
    <sheetView tabSelected="1" zoomScaleNormal="100" workbookViewId="0">
      <selection activeCell="I13" sqref="I13"/>
    </sheetView>
  </sheetViews>
  <sheetFormatPr defaultRowHeight="15" x14ac:dyDescent="0.25"/>
  <cols>
    <col min="2" max="2" width="9.140625" bestFit="1" customWidth="1"/>
    <col min="3" max="3" width="15.140625" bestFit="1" customWidth="1"/>
    <col min="4" max="4" width="12.140625" bestFit="1" customWidth="1"/>
    <col min="5" max="5" width="8.5703125" bestFit="1" customWidth="1"/>
    <col min="6" max="6" width="9.42578125" bestFit="1" customWidth="1"/>
    <col min="7" max="7" width="8.85546875" bestFit="1" customWidth="1"/>
    <col min="8" max="8" width="14.140625" bestFit="1" customWidth="1"/>
    <col min="9" max="9" width="11.7109375" bestFit="1" customWidth="1"/>
    <col min="10" max="10" width="11.5703125" bestFit="1" customWidth="1"/>
    <col min="11" max="11" width="13.42578125" customWidth="1"/>
    <col min="12" max="12" width="5.5703125" bestFit="1" customWidth="1"/>
    <col min="13" max="14" width="26.140625" customWidth="1"/>
  </cols>
  <sheetData>
    <row r="4" spans="2:12" ht="15.75" thickBot="1" x14ac:dyDescent="0.3"/>
    <row r="5" spans="2:12" ht="95.25" thickBot="1" x14ac:dyDescent="0.3">
      <c r="B5" s="49"/>
      <c r="C5" s="57" t="s">
        <v>33</v>
      </c>
      <c r="D5" s="57" t="s">
        <v>49</v>
      </c>
      <c r="E5" s="57" t="s">
        <v>34</v>
      </c>
      <c r="F5" s="57" t="s">
        <v>35</v>
      </c>
      <c r="G5" s="57" t="s">
        <v>36</v>
      </c>
      <c r="H5" s="57" t="s">
        <v>37</v>
      </c>
      <c r="I5" s="57" t="s">
        <v>38</v>
      </c>
      <c r="J5" s="57" t="s">
        <v>39</v>
      </c>
      <c r="K5" s="57" t="s">
        <v>50</v>
      </c>
      <c r="L5" s="58" t="s">
        <v>5</v>
      </c>
    </row>
    <row r="6" spans="2:12" ht="15.75" x14ac:dyDescent="0.25">
      <c r="B6" s="69" t="s">
        <v>40</v>
      </c>
      <c r="C6" s="61">
        <v>8</v>
      </c>
      <c r="D6" s="52">
        <v>4</v>
      </c>
      <c r="E6" s="52">
        <v>4</v>
      </c>
      <c r="F6" s="52">
        <v>10</v>
      </c>
      <c r="G6" s="61">
        <v>6</v>
      </c>
      <c r="H6" s="52">
        <v>8</v>
      </c>
      <c r="I6" s="52">
        <v>6</v>
      </c>
      <c r="J6" s="52">
        <v>8</v>
      </c>
      <c r="K6" s="52">
        <v>4</v>
      </c>
      <c r="L6" s="62">
        <f>C6+D6+E6+F6+G6+H6+I6+J6+K6</f>
        <v>58</v>
      </c>
    </row>
    <row r="7" spans="2:12" ht="15.75" x14ac:dyDescent="0.25">
      <c r="B7" s="68"/>
      <c r="C7" s="61">
        <f>C6*0.14</f>
        <v>1.1200000000000001</v>
      </c>
      <c r="D7" s="61">
        <f>D6*0.14</f>
        <v>0.56000000000000005</v>
      </c>
      <c r="E7" s="61">
        <f>E6*0.17</f>
        <v>0.68</v>
      </c>
      <c r="F7" s="61">
        <f>F6*0.07</f>
        <v>0.70000000000000007</v>
      </c>
      <c r="G7" s="61">
        <f>G6*0.05</f>
        <v>0.30000000000000004</v>
      </c>
      <c r="H7" s="61">
        <f>H6*0.22</f>
        <v>1.76</v>
      </c>
      <c r="I7" s="61">
        <f>I6*0.01</f>
        <v>0.06</v>
      </c>
      <c r="J7" s="61">
        <f>J6*0.11</f>
        <v>0.88</v>
      </c>
      <c r="K7" s="61">
        <f>K6*0.09</f>
        <v>0.36</v>
      </c>
      <c r="L7" s="62">
        <f>C7+D7+E7+F7+G7+H7+I7+J7+K7</f>
        <v>6.42</v>
      </c>
    </row>
    <row r="8" spans="2:12" ht="15.75" x14ac:dyDescent="0.25">
      <c r="B8" s="66" t="s">
        <v>41</v>
      </c>
      <c r="C8" s="54">
        <v>10</v>
      </c>
      <c r="D8" s="54">
        <v>6</v>
      </c>
      <c r="E8" s="54">
        <v>6</v>
      </c>
      <c r="F8" s="54">
        <v>8</v>
      </c>
      <c r="G8" s="54">
        <v>8</v>
      </c>
      <c r="H8" s="54">
        <v>6</v>
      </c>
      <c r="I8" s="54">
        <v>6</v>
      </c>
      <c r="J8" s="54">
        <v>6</v>
      </c>
      <c r="K8" s="54">
        <v>6</v>
      </c>
      <c r="L8" s="63">
        <f t="shared" ref="L8:L11" si="0">C8+D8+E8+F8+G8+H8+I8+J8+K8</f>
        <v>62</v>
      </c>
    </row>
    <row r="9" spans="2:12" ht="15.75" x14ac:dyDescent="0.25">
      <c r="B9" s="66"/>
      <c r="C9" s="54">
        <f>C8*0.14</f>
        <v>1.4000000000000001</v>
      </c>
      <c r="D9" s="54">
        <f>D8*0.14</f>
        <v>0.84000000000000008</v>
      </c>
      <c r="E9" s="54">
        <f>E8*0.17</f>
        <v>1.02</v>
      </c>
      <c r="F9" s="54">
        <f>F8*0.07</f>
        <v>0.56000000000000005</v>
      </c>
      <c r="G9" s="54">
        <f>G8*0.05</f>
        <v>0.4</v>
      </c>
      <c r="H9" s="54">
        <f>H8*0.22</f>
        <v>1.32</v>
      </c>
      <c r="I9" s="54">
        <f>I8*0.01</f>
        <v>0.06</v>
      </c>
      <c r="J9" s="54">
        <f>J8*0.11</f>
        <v>0.66</v>
      </c>
      <c r="K9" s="54">
        <f>K8*0.09</f>
        <v>0.54</v>
      </c>
      <c r="L9" s="63">
        <f t="shared" si="0"/>
        <v>6.8000000000000007</v>
      </c>
    </row>
    <row r="10" spans="2:12" ht="15.75" x14ac:dyDescent="0.25">
      <c r="B10" s="68" t="s">
        <v>42</v>
      </c>
      <c r="C10" s="61">
        <v>8</v>
      </c>
      <c r="D10" s="52">
        <v>10</v>
      </c>
      <c r="E10" s="52">
        <v>8</v>
      </c>
      <c r="F10" s="52">
        <v>6</v>
      </c>
      <c r="G10" s="61">
        <v>8</v>
      </c>
      <c r="H10" s="52">
        <v>4</v>
      </c>
      <c r="I10" s="52">
        <v>6</v>
      </c>
      <c r="J10" s="52">
        <v>4</v>
      </c>
      <c r="K10" s="52">
        <v>10</v>
      </c>
      <c r="L10" s="62">
        <f t="shared" si="0"/>
        <v>64</v>
      </c>
    </row>
    <row r="11" spans="2:12" ht="16.5" thickBot="1" x14ac:dyDescent="0.3">
      <c r="B11" s="79"/>
      <c r="C11" s="80">
        <f>C10*0.14</f>
        <v>1.1200000000000001</v>
      </c>
      <c r="D11" s="80">
        <f>D10*0.14</f>
        <v>1.4000000000000001</v>
      </c>
      <c r="E11" s="81">
        <f>E10*0.17</f>
        <v>1.36</v>
      </c>
      <c r="F11" s="81">
        <f>F10*0.07</f>
        <v>0.42000000000000004</v>
      </c>
      <c r="G11" s="80">
        <f>G10*0.05</f>
        <v>0.4</v>
      </c>
      <c r="H11" s="81">
        <f>H10*0.22</f>
        <v>0.88</v>
      </c>
      <c r="I11" s="81">
        <f>I10*0.01</f>
        <v>0.06</v>
      </c>
      <c r="J11" s="81">
        <f>J10*0.11</f>
        <v>0.44</v>
      </c>
      <c r="K11" s="81">
        <f>K10*0.09</f>
        <v>0.89999999999999991</v>
      </c>
      <c r="L11" s="82">
        <f t="shared" si="0"/>
        <v>6.98</v>
      </c>
    </row>
    <row r="14" spans="2:12" x14ac:dyDescent="0.25">
      <c r="C14" s="27" t="s">
        <v>43</v>
      </c>
    </row>
    <row r="15" spans="2:12" x14ac:dyDescent="0.25">
      <c r="C15" s="27" t="s">
        <v>44</v>
      </c>
    </row>
    <row r="16" spans="2:12" x14ac:dyDescent="0.25">
      <c r="C16" s="27" t="s">
        <v>48</v>
      </c>
    </row>
    <row r="17" spans="3:3" x14ac:dyDescent="0.25">
      <c r="C17" s="27" t="s">
        <v>47</v>
      </c>
    </row>
    <row r="18" spans="3:3" x14ac:dyDescent="0.25">
      <c r="C18" s="27" t="s">
        <v>45</v>
      </c>
    </row>
    <row r="19" spans="3:3" x14ac:dyDescent="0.25">
      <c r="C19" s="27" t="s">
        <v>46</v>
      </c>
    </row>
  </sheetData>
  <mergeCells count="3">
    <mergeCell ref="B6:B7"/>
    <mergeCell ref="B8:B9"/>
    <mergeCell ref="B10:B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 (6)</vt:lpstr>
      <vt:lpstr>Sayfa1 (5)</vt:lpstr>
      <vt:lpstr>Sayfa1 (4)</vt:lpstr>
      <vt:lpstr>Sayfa1 (3)</vt:lpstr>
      <vt:lpstr>Sayfa1 (2)</vt:lpstr>
      <vt:lpstr>Sayfa1</vt:lpstr>
      <vt:lpstr>Sayfa2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Halil Temurtaş</cp:lastModifiedBy>
  <cp:revision/>
  <cp:lastPrinted>2018-10-31T16:39:41Z</cp:lastPrinted>
  <dcterms:created xsi:type="dcterms:W3CDTF">2018-10-31T15:37:06Z</dcterms:created>
  <dcterms:modified xsi:type="dcterms:W3CDTF">2018-11-08T17:16:10Z</dcterms:modified>
  <cp:category/>
  <cp:contentStatus/>
</cp:coreProperties>
</file>