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des\Github\Temuzen\RemotePC-CC\Marketwatch\Sept\"/>
    </mc:Choice>
  </mc:AlternateContent>
  <bookViews>
    <workbookView xWindow="480" yWindow="110" windowWidth="27800" windowHeight="12600"/>
  </bookViews>
  <sheets>
    <sheet name="NiftyBank MW" sheetId="1" r:id="rId1"/>
  </sheets>
  <calcPr calcId="162913"/>
</workbook>
</file>

<file path=xl/calcChain.xml><?xml version="1.0" encoding="utf-8"?>
<calcChain xmlns="http://schemas.openxmlformats.org/spreadsheetml/2006/main">
  <c r="M12" i="1" l="1"/>
  <c r="I12" i="1"/>
  <c r="E12" i="1"/>
  <c r="A12" i="1"/>
  <c r="F11" i="1"/>
  <c r="B11" i="1"/>
  <c r="J10" i="1"/>
  <c r="G10" i="1"/>
  <c r="C10" i="1"/>
  <c r="L9" i="1"/>
  <c r="K9" i="1"/>
  <c r="H9" i="1"/>
  <c r="D9" i="1"/>
  <c r="M8" i="1"/>
  <c r="I8" i="1"/>
  <c r="E8" i="1"/>
  <c r="A8" i="1"/>
  <c r="F7" i="1"/>
  <c r="B7" i="1"/>
  <c r="J6" i="1"/>
  <c r="G6" i="1"/>
  <c r="C6" i="1"/>
  <c r="L5" i="1"/>
  <c r="K5" i="1"/>
  <c r="H5" i="1"/>
  <c r="D5" i="1"/>
  <c r="M4" i="1"/>
  <c r="I4" i="1"/>
  <c r="E4" i="1"/>
  <c r="A4" i="1"/>
  <c r="F3" i="1"/>
  <c r="B3" i="1"/>
  <c r="J2" i="1"/>
  <c r="G2" i="1"/>
  <c r="C2" i="1"/>
  <c r="B2" i="1"/>
  <c r="A2" i="1"/>
  <c r="F12" i="1"/>
  <c r="J11" i="1"/>
  <c r="C11" i="1"/>
  <c r="H10" i="1"/>
  <c r="I9" i="1"/>
  <c r="A9" i="1"/>
  <c r="G7" i="1"/>
  <c r="K6" i="1"/>
  <c r="D6" i="1"/>
  <c r="A5" i="1"/>
  <c r="G3" i="1"/>
  <c r="K2" i="1"/>
  <c r="D2" i="1"/>
  <c r="L12" i="1"/>
  <c r="K12" i="1"/>
  <c r="H12" i="1"/>
  <c r="D12" i="1"/>
  <c r="M11" i="1"/>
  <c r="I11" i="1"/>
  <c r="E11" i="1"/>
  <c r="A11" i="1"/>
  <c r="F10" i="1"/>
  <c r="B10" i="1"/>
  <c r="J9" i="1"/>
  <c r="G9" i="1"/>
  <c r="C9" i="1"/>
  <c r="L8" i="1"/>
  <c r="K8" i="1"/>
  <c r="H8" i="1"/>
  <c r="D8" i="1"/>
  <c r="M7" i="1"/>
  <c r="I7" i="1"/>
  <c r="E7" i="1"/>
  <c r="A7" i="1"/>
  <c r="F6" i="1"/>
  <c r="B6" i="1"/>
  <c r="J5" i="1"/>
  <c r="G5" i="1"/>
  <c r="C5" i="1"/>
  <c r="L4" i="1"/>
  <c r="K4" i="1"/>
  <c r="H4" i="1"/>
  <c r="D4" i="1"/>
  <c r="M3" i="1"/>
  <c r="I3" i="1"/>
  <c r="E3" i="1"/>
  <c r="A3" i="1"/>
  <c r="F2" i="1"/>
  <c r="E2" i="1"/>
  <c r="B12" i="1"/>
  <c r="L10" i="1"/>
  <c r="M9" i="1"/>
  <c r="E9" i="1"/>
  <c r="F8" i="1"/>
  <c r="J7" i="1"/>
  <c r="C7" i="1"/>
  <c r="H6" i="1"/>
  <c r="M5" i="1"/>
  <c r="E5" i="1"/>
  <c r="F4" i="1"/>
  <c r="J3" i="1"/>
  <c r="C3" i="1"/>
  <c r="H2" i="1"/>
  <c r="J12" i="1"/>
  <c r="G12" i="1"/>
  <c r="C12" i="1"/>
  <c r="L11" i="1"/>
  <c r="K11" i="1"/>
  <c r="H11" i="1"/>
  <c r="D11" i="1"/>
  <c r="M10" i="1"/>
  <c r="I10" i="1"/>
  <c r="E10" i="1"/>
  <c r="A10" i="1"/>
  <c r="F9" i="1"/>
  <c r="B9" i="1"/>
  <c r="J8" i="1"/>
  <c r="G8" i="1"/>
  <c r="C8" i="1"/>
  <c r="L7" i="1"/>
  <c r="K7" i="1"/>
  <c r="H7" i="1"/>
  <c r="D7" i="1"/>
  <c r="M6" i="1"/>
  <c r="I6" i="1"/>
  <c r="E6" i="1"/>
  <c r="A6" i="1"/>
  <c r="F5" i="1"/>
  <c r="B5" i="1"/>
  <c r="J4" i="1"/>
  <c r="G4" i="1"/>
  <c r="C4" i="1"/>
  <c r="L3" i="1"/>
  <c r="K3" i="1"/>
  <c r="H3" i="1"/>
  <c r="D3" i="1"/>
  <c r="M2" i="1"/>
  <c r="I2" i="1"/>
  <c r="G11" i="1"/>
  <c r="K10" i="1"/>
  <c r="D10" i="1"/>
  <c r="B8" i="1"/>
  <c r="L6" i="1"/>
  <c r="I5" i="1"/>
  <c r="B4" i="1"/>
  <c r="L2" i="1"/>
</calcChain>
</file>

<file path=xl/sharedStrings.xml><?xml version="1.0" encoding="utf-8"?>
<sst xmlns="http://schemas.openxmlformats.org/spreadsheetml/2006/main" count="13" uniqueCount="13">
  <si>
    <t>Trading symbol</t>
  </si>
  <si>
    <t>LTP</t>
  </si>
  <si>
    <t>Bid qty</t>
  </si>
  <si>
    <t>Bid rate</t>
  </si>
  <si>
    <t>Ask rate</t>
  </si>
  <si>
    <t>Ask qty</t>
  </si>
  <si>
    <t>LTQ</t>
  </si>
  <si>
    <t>Volume traded today</t>
  </si>
  <si>
    <t>Open interest</t>
  </si>
  <si>
    <t>Total bid qty</t>
  </si>
  <si>
    <t>Total ask qty</t>
  </si>
  <si>
    <t>LTT</t>
  </si>
  <si>
    <t>LUT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</si>
</sst>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pi.rtdserver">
      <tp t="e">
        <v>#N/A</v>
        <stp/>
        <stp>NSE_INDUSINDBK-EQ</stp>
        <stp>Last</stp>
        <tr r="B8" s="1"/>
      </tp>
      <tp t="e">
        <v>#N/A</v>
        <stp/>
        <stp>NSE_HDFCBANK-EQ</stp>
        <stp>OpenInterest</stp>
        <tr r="I6" s="1"/>
      </tp>
      <tp t="e">
        <v>#N/A</v>
        <stp/>
        <stp>NSE_AXISBANK-EQ</stp>
        <stp>TradingSymbol</stp>
        <tr r="A2" s="1"/>
      </tp>
      <tp t="e">
        <v>#N/A</v>
        <stp/>
        <stp>NSE_KOTAKBANK-EQ</stp>
        <stp>Last</stp>
        <tr r="B9" s="1"/>
      </tp>
      <tp t="e">
        <v>#N/A</v>
        <stp/>
        <stp>NSE_PNB-EQ</stp>
        <stp>Volume</stp>
        <tr r="H10" s="1"/>
      </tp>
      <tp t="e">
        <v>#N/A</v>
        <stp/>
        <stp>NSE_PNB-EQ</stp>
        <stp>Last</stp>
        <tr r="B10" s="1"/>
      </tp>
      <tp t="e">
        <v>#N/A</v>
        <stp/>
        <stp>NSE_PNB-EQ</stp>
        <stp>lastUpdateTime</stp>
        <tr r="M10" s="1"/>
      </tp>
      <tp t="e">
        <v>#N/A</v>
        <stp/>
        <stp>NSE_INDUSINDBK-EQ</stp>
        <stp>lastTradeTime</stp>
        <tr r="L8" s="1"/>
      </tp>
      <tp t="e">
        <v>#N/A</v>
        <stp/>
        <stp>NSE_INDUSINDBK-EQ</stp>
        <stp>lastUpdateTime</stp>
        <tr r="M8" s="1"/>
      </tp>
      <tp t="e">
        <v>#N/A</v>
        <stp/>
        <stp>NSE_YESBANK-EQ</stp>
        <stp>Ask</stp>
        <tr r="E12" s="1"/>
      </tp>
      <tp t="e">
        <v>#N/A</v>
        <stp/>
        <stp>NSE_YESBANK-EQ</stp>
        <stp>TradingSymbol</stp>
        <tr r="A12" s="1"/>
      </tp>
      <tp t="e">
        <v>#N/A</v>
        <stp/>
        <stp>NSE_ICICIBANK-EQ</stp>
        <stp>OpenInterest</stp>
        <tr r="I7" s="1"/>
      </tp>
      <tp t="e">
        <v>#N/A</v>
        <stp/>
        <stp>NSE_INDUSINDBK-EQ</stp>
        <stp>Volume</stp>
        <tr r="H8" s="1"/>
      </tp>
      <tp t="e">
        <v>#N/A</v>
        <stp/>
        <stp>NSE_FEDERALBNK-EQ</stp>
        <stp>lastTradeTime</stp>
        <tr r="L5" s="1"/>
      </tp>
      <tp t="e">
        <v>#N/A</v>
        <stp/>
        <stp>NSE_FEDERALBNK-EQ</stp>
        <stp>Volume</stp>
        <tr r="H5" s="1"/>
      </tp>
      <tp t="e">
        <v>#N/A</v>
        <stp/>
        <stp>NSE_AXISBANK-EQ</stp>
        <stp>Last</stp>
        <tr r="B2" s="1"/>
      </tp>
      <tp t="e">
        <v>#N/A</v>
        <stp/>
        <stp>NSE_BANKBARODA-EQ</stp>
        <stp>TradingSymbol</stp>
        <tr r="A3" s="1"/>
      </tp>
      <tp t="e">
        <v>#N/A</v>
        <stp/>
        <stp>NSE_FEDERALBNK-EQ</stp>
        <stp>lastUpdateTime</stp>
        <tr r="M5" s="1"/>
      </tp>
      <tp t="e">
        <v>#N/A</v>
        <stp/>
        <stp>NSE_YESBANK-EQ</stp>
        <stp>Bid</stp>
        <tr r="D12" s="1"/>
      </tp>
      <tp t="e">
        <v>#N/A</v>
        <stp/>
        <stp>NSE_BANKBARODA-EQ</stp>
        <stp>Volume</stp>
        <tr r="H3" s="1"/>
      </tp>
      <tp t="e">
        <v>#N/A</v>
        <stp/>
        <stp>NSE_BANKBARODA-EQ</stp>
        <stp>lastUpdateTime</stp>
        <tr r="M3" s="1"/>
      </tp>
      <tp t="e">
        <v>#N/A</v>
        <stp/>
        <stp>NSE_YESBANK-EQ</stp>
        <stp>LTQ</stp>
        <tr r="G12" s="1"/>
      </tp>
      <tp t="e">
        <v>#N/A</v>
        <stp/>
        <stp>NSE_FEDERALBNK-EQ</stp>
        <stp>OpenInterest</stp>
        <tr r="I5" s="1"/>
      </tp>
      <tp t="e">
        <v>#N/A</v>
        <stp/>
        <stp>NSE_ICICIBANK-EQ</stp>
        <stp>TradingSymbol</stp>
        <tr r="A7" s="1"/>
      </tp>
      <tp t="e">
        <v>#N/A</v>
        <stp/>
        <stp>NSE_CANBK-EQ</stp>
        <stp>lastUpdateTime</stp>
        <tr r="M4" s="1"/>
      </tp>
      <tp t="e">
        <v>#N/A</v>
        <stp/>
        <stp>NSE_CANBK-EQ</stp>
        <stp>Volume</stp>
        <tr r="H4" s="1"/>
      </tp>
      <tp t="e">
        <v>#N/A</v>
        <stp/>
        <stp>NSE_KOTAKBANK-EQ</stp>
        <stp>TradingSymbol</stp>
        <tr r="A9" s="1"/>
      </tp>
      <tp t="e">
        <v>#N/A</v>
        <stp/>
        <stp>NSE_HDFCBANK-EQ</stp>
        <stp>TradingSymbol</stp>
        <tr r="A6" s="1"/>
      </tp>
      <tp t="e">
        <v>#N/A</v>
        <stp/>
        <stp>NSE_BANKBARODA-EQ</stp>
        <stp>OpenInterest</stp>
        <tr r="I3" s="1"/>
      </tp>
      <tp t="e">
        <v>#N/A</v>
        <stp/>
        <stp>NSE_HDFCBANK-EQ</stp>
        <stp>Ask</stp>
        <tr r="E6" s="1"/>
      </tp>
      <tp t="e">
        <v>#N/A</v>
        <stp/>
        <stp>NSE_KOTAKBANK-EQ</stp>
        <stp>lastTradeTime</stp>
        <tr r="L9" s="1"/>
      </tp>
      <tp t="e">
        <v>#N/A</v>
        <stp/>
        <stp>NSE_HDFCBANK-EQ</stp>
        <stp>lastTradeTime</stp>
        <tr r="L6" s="1"/>
      </tp>
      <tp t="e">
        <v>#N/A</v>
        <stp/>
        <stp>NSE_SBIN-EQ</stp>
        <stp>Volume</stp>
        <tr r="H11" s="1"/>
      </tp>
      <tp t="e">
        <v>#N/A</v>
        <stp/>
        <stp>NSE_HDFCBANK-EQ</stp>
        <stp>Bid</stp>
        <tr r="D6" s="1"/>
      </tp>
      <tp t="e">
        <v>#N/A</v>
        <stp/>
        <stp>NSE_SBIN-EQ</stp>
        <stp>lastUpdateTime</stp>
        <tr r="M11" s="1"/>
      </tp>
      <tp t="e">
        <v>#N/A</v>
        <stp/>
        <stp>NSE_ICICIBANK-EQ</stp>
        <stp>lastTradeTime</stp>
        <tr r="L7" s="1"/>
      </tp>
      <tp t="e">
        <v>#N/A</v>
        <stp/>
        <stp>NSE_AXISBANK-EQ</stp>
        <stp>LTQ</stp>
        <tr r="G2" s="1"/>
      </tp>
      <tp t="e">
        <v>#N/A</v>
        <stp/>
        <stp>NSE_CANBK-EQ</stp>
        <stp>Bid</stp>
        <tr r="D4" s="1"/>
      </tp>
      <tp t="e">
        <v>#N/A</v>
        <stp/>
        <stp>NSE_BANKBARODA-EQ</stp>
        <stp>Last</stp>
        <tr r="B3" s="1"/>
      </tp>
      <tp t="e">
        <v>#N/A</v>
        <stp/>
        <stp>NSE_FEDERALBNK-EQ</stp>
        <stp>Last</stp>
        <tr r="B5" s="1"/>
      </tp>
      <tp t="e">
        <v>#N/A</v>
        <stp/>
        <stp>NSE_CANBK-EQ</stp>
        <stp>Ask</stp>
        <tr r="E4" s="1"/>
      </tp>
      <tp t="e">
        <v>#N/A</v>
        <stp/>
        <stp>NSE_KOTAKBANK-EQ</stp>
        <stp>OpenInterest</stp>
        <tr r="I9" s="1"/>
      </tp>
      <tp t="e">
        <v>#N/A</v>
        <stp/>
        <stp>NSE_BANKBARODA-EQ</stp>
        <stp>lastTradeTime</stp>
        <tr r="L3" s="1"/>
      </tp>
      <tp t="e">
        <v>#N/A</v>
        <stp/>
        <stp>NSE_PNB-EQ</stp>
        <stp>OpenInterest</stp>
        <tr r="I10" s="1"/>
      </tp>
      <tp t="e">
        <v>#N/A</v>
        <stp/>
        <stp>NSE_AXISBANK-EQ</stp>
        <stp>Ask</stp>
        <tr r="E2" s="1"/>
      </tp>
      <tp t="e">
        <v>#N/A</v>
        <stp/>
        <stp>NSE_FEDERALBNK-EQ</stp>
        <stp>TradingSymbol</stp>
        <tr r="A5" s="1"/>
      </tp>
      <tp t="e">
        <v>#N/A</v>
        <stp/>
        <stp>NSE_AXISBANK-EQ</stp>
        <stp>Bid</stp>
        <tr r="D2" s="1"/>
      </tp>
      <tp t="e">
        <v>#N/A</v>
        <stp/>
        <stp>NSE_INDUSINDBK-EQ</stp>
        <stp>OpenInterest</stp>
        <tr r="I8" s="1"/>
      </tp>
      <tp t="e">
        <v>#N/A</v>
        <stp/>
        <stp>NSE_CANBK-EQ</stp>
        <stp>LTQ</stp>
        <tr r="G4" s="1"/>
      </tp>
      <tp t="e">
        <v>#N/A</v>
        <stp/>
        <stp>NSE_HDFCBANK-EQ</stp>
        <stp>Last</stp>
        <tr r="B6" s="1"/>
      </tp>
      <tp t="e">
        <v>#N/A</v>
        <stp/>
        <stp>NSE_INDUSINDBK-EQ</stp>
        <stp>TradingSymbol</stp>
        <tr r="A8" s="1"/>
      </tp>
      <tp t="e">
        <v>#N/A</v>
        <stp/>
        <stp>NSE_YESBANK-EQ</stp>
        <stp>lastTradeTime</stp>
        <tr r="L12" s="1"/>
      </tp>
      <tp t="e">
        <v>#N/A</v>
        <stp/>
        <stp>NSE_AXISBANK-EQ</stp>
        <stp>OpenInterest</stp>
        <tr r="I2" s="1"/>
      </tp>
      <tp t="e">
        <v>#N/A</v>
        <stp/>
        <stp>NSE_HDFCBANK-EQ</stp>
        <stp>LTQ</stp>
        <tr r="G6" s="1"/>
      </tp>
      <tp t="e">
        <v>#N/A</v>
        <stp/>
        <stp>NSE_AXISBANK-EQ</stp>
        <stp>lastTradeTime</stp>
        <tr r="L2" s="1"/>
      </tp>
      <tp t="e">
        <v>#N/A</v>
        <stp/>
        <stp>NSE_ICICIBANK-EQ</stp>
        <stp>Last</stp>
        <tr r="B7" s="1"/>
      </tp>
      <tp t="e">
        <v>#N/A</v>
        <stp/>
        <stp>NSE_SBIN-EQ</stp>
        <stp>AskSize</stp>
        <tr r="F11" s="1"/>
      </tp>
      <tp t="e">
        <v>#N/A</v>
        <stp/>
        <stp>NSE_SBIN-EQ</stp>
        <stp>BidSize</stp>
        <tr r="C11" s="1"/>
      </tp>
      <tp t="e">
        <v>#N/A</v>
        <stp/>
        <stp>NSE_PNB-EQ</stp>
        <stp>BidSize</stp>
        <tr r="C10" s="1"/>
      </tp>
      <tp t="e">
        <v>#N/A</v>
        <stp/>
        <stp>NSE_BANKBARODA-EQ</stp>
        <stp>BidSize</stp>
        <tr r="C3" s="1"/>
      </tp>
      <tp t="e">
        <v>#N/A</v>
        <stp/>
        <stp>NSE_BANKBARODA-EQ</stp>
        <stp>AskSize</stp>
        <tr r="F3" s="1"/>
      </tp>
      <tp t="e">
        <v>#N/A</v>
        <stp/>
        <stp>NSE_PNB-EQ</stp>
        <stp>AskSize</stp>
        <tr r="F10" s="1"/>
      </tp>
      <tp t="e">
        <v>#N/A</v>
        <stp/>
        <stp>NSE_YESBANK-EQ</stp>
        <stp>TotalAskQty</stp>
        <tr r="K12" s="1"/>
      </tp>
      <tp t="e">
        <v>#N/A</v>
        <stp/>
        <stp>NSE_YESBANK-EQ</stp>
        <stp>TotalBidQty</stp>
        <tr r="J12" s="1"/>
      </tp>
      <tp t="e">
        <v>#N/A</v>
        <stp/>
        <stp>NSE_AXISBANK-EQ</stp>
        <stp>TotalAskQty</stp>
        <tr r="K2" s="1"/>
      </tp>
      <tp t="e">
        <v>#N/A</v>
        <stp/>
        <stp>NSE_AXISBANK-EQ</stp>
        <stp>TotalBidQty</stp>
        <tr r="J2" s="1"/>
      </tp>
      <tp t="e">
        <v>#N/A</v>
        <stp/>
        <stp>NSE_KOTAKBANK-EQ</stp>
        <stp>BidSize</stp>
        <tr r="C9" s="1"/>
      </tp>
      <tp t="e">
        <v>#N/A</v>
        <stp/>
        <stp>NSE_KOTAKBANK-EQ</stp>
        <stp>AskSize</stp>
        <tr r="F9" s="1"/>
      </tp>
      <tp t="e">
        <v>#N/A</v>
        <stp/>
        <stp>NSE_HDFCBANK-EQ</stp>
        <stp>TotalAskQty</stp>
        <tr r="K6" s="1"/>
      </tp>
      <tp t="e">
        <v>#N/A</v>
        <stp/>
        <stp>NSE_HDFCBANK-EQ</stp>
        <stp>TotalBidQty</stp>
        <tr r="J6" s="1"/>
      </tp>
      <tp t="e">
        <v>#N/A</v>
        <stp/>
        <stp>NSE_INDUSINDBK-EQ</stp>
        <stp>AskSize</stp>
        <tr r="F8" s="1"/>
      </tp>
      <tp t="e">
        <v>#N/A</v>
        <stp/>
        <stp>NSE_FEDERALBNK-EQ</stp>
        <stp>BidSize</stp>
        <tr r="C5" s="1"/>
      </tp>
      <tp t="e">
        <v>#N/A</v>
        <stp/>
        <stp>NSE_ICICIBANK-EQ</stp>
        <stp>BidSize</stp>
        <tr r="C7" s="1"/>
      </tp>
      <tp t="e">
        <v>#N/A</v>
        <stp/>
        <stp>NSE_ICICIBANK-EQ</stp>
        <stp>AskSize</stp>
        <tr r="F7" s="1"/>
      </tp>
      <tp t="e">
        <v>#N/A</v>
        <stp/>
        <stp>NSE_FEDERALBNK-EQ</stp>
        <stp>AskSize</stp>
        <tr r="F5" s="1"/>
      </tp>
      <tp t="e">
        <v>#N/A</v>
        <stp/>
        <stp>NSE_CANBK-EQ</stp>
        <stp>TotalBidQty</stp>
        <tr r="J4" s="1"/>
      </tp>
      <tp t="e">
        <v>#N/A</v>
        <stp/>
        <stp>NSE_CANBK-EQ</stp>
        <stp>TotalAskQty</stp>
        <tr r="K4" s="1"/>
      </tp>
      <tp t="e">
        <v>#N/A</v>
        <stp/>
        <stp>NSE_INDUSINDBK-EQ</stp>
        <stp>BidSize</stp>
        <tr r="C8" s="1"/>
      </tp>
      <tp t="e">
        <v>#N/A</v>
        <stp/>
        <stp>NSE_CANBK-EQ</stp>
        <stp>lastTradeTime</stp>
        <tr r="L4" s="1"/>
      </tp>
      <tp t="e">
        <v>#N/A</v>
        <stp/>
        <stp>NSE_BANKBARODA-EQ</stp>
        <stp>Bid</stp>
        <tr r="D3" s="1"/>
      </tp>
      <tp t="e">
        <v>#N/A</v>
        <stp/>
        <stp>NSE_AXISBANK-EQ</stp>
        <stp>Volume</stp>
        <tr r="H2" s="1"/>
      </tp>
      <tp t="e">
        <v>#N/A</v>
        <stp/>
        <stp>NSE_PNB-EQ</stp>
        <stp>Bid</stp>
        <tr r="D10" s="1"/>
      </tp>
      <tp t="e">
        <v>#N/A</v>
        <stp/>
        <stp>NSE_PNB-EQ</stp>
        <stp>TradingSymbol</stp>
        <tr r="A10" s="1"/>
      </tp>
      <tp t="e">
        <v>#N/A</v>
        <stp/>
        <stp>NSE_AXISBANK-EQ</stp>
        <stp>lastUpdateTime</stp>
        <tr r="M2" s="1"/>
      </tp>
      <tp t="e">
        <v>#N/A</v>
        <stp/>
        <stp>NSE_PNB-EQ</stp>
        <stp>Ask</stp>
        <tr r="E10" s="1"/>
      </tp>
      <tp t="e">
        <v>#N/A</v>
        <stp/>
        <stp>NSE_BANKBARODA-EQ</stp>
        <stp>Ask</stp>
        <tr r="E3" s="1"/>
      </tp>
      <tp t="e">
        <v>#N/A</v>
        <stp/>
        <stp>NSE_CANBK-EQ</stp>
        <stp>OpenInterest</stp>
        <tr r="I4" s="1"/>
      </tp>
      <tp t="e">
        <v>#N/A</v>
        <stp/>
        <stp>NSE_SBIN-EQ</stp>
        <stp>LTQ</stp>
        <tr r="G11" s="1"/>
      </tp>
      <tp t="e">
        <v>#N/A</v>
        <stp/>
        <stp>NSE_SBIN-EQ</stp>
        <stp>OpenInterest</stp>
        <tr r="I11" s="1"/>
      </tp>
      <tp t="e">
        <v>#N/A</v>
        <stp/>
        <stp>NSE_SBIN-EQ</stp>
        <stp>Ask</stp>
        <tr r="E11" s="1"/>
      </tp>
      <tp t="e">
        <v>#N/A</v>
        <stp/>
        <stp>NSE_YESBANK-EQ</stp>
        <stp>Last</stp>
        <tr r="B12" s="1"/>
      </tp>
      <tp t="e">
        <v>#N/A</v>
        <stp/>
        <stp>NSE_SBIN-EQ</stp>
        <stp>Bid</stp>
        <tr r="D11" s="1"/>
      </tp>
      <tp t="e">
        <v>#N/A</v>
        <stp/>
        <stp>NSE_BANKBARODA-EQ</stp>
        <stp>LTQ</stp>
        <tr r="G3" s="1"/>
      </tp>
      <tp t="e">
        <v>#N/A</v>
        <stp/>
        <stp>NSE_KOTAKBANK-EQ</stp>
        <stp>Volume</stp>
        <tr r="H9" s="1"/>
      </tp>
      <tp t="e">
        <v>#N/A</v>
        <stp/>
        <stp>NSE_ICICIBANK-EQ</stp>
        <stp>Volume</stp>
        <tr r="H7" s="1"/>
      </tp>
      <tp t="e">
        <v>#N/A</v>
        <stp/>
        <stp>NSE_SBIN-EQ</stp>
        <stp>TradingSymbol</stp>
        <tr r="A11" s="1"/>
      </tp>
      <tp t="e">
        <v>#N/A</v>
        <stp/>
        <stp>NSE_ICICIBANK-EQ</stp>
        <stp>lastUpdateTime</stp>
        <tr r="M7" s="1"/>
      </tp>
      <tp t="e">
        <v>#N/A</v>
        <stp/>
        <stp>NSE_PNB-EQ</stp>
        <stp>LTQ</stp>
        <tr r="G10" s="1"/>
      </tp>
      <tp t="e">
        <v>#N/A</v>
        <stp/>
        <stp>NSE_KOTAKBANK-EQ</stp>
        <stp>lastUpdateTime</stp>
        <tr r="M9" s="1"/>
      </tp>
      <tp t="e">
        <v>#N/A</v>
        <stp/>
        <stp>NSE_YESBANK-EQ</stp>
        <stp>OpenInterest</stp>
        <tr r="I12" s="1"/>
      </tp>
      <tp t="e">
        <v>#N/A</v>
        <stp/>
        <stp>NSE_SBIN-EQ</stp>
        <stp>lastTradeTime</stp>
        <tr r="L11" s="1"/>
      </tp>
      <tp t="e">
        <v>#N/A</v>
        <stp/>
        <stp>NSE_HDFCBANK-EQ</stp>
        <stp>Volume</stp>
        <tr r="H6" s="1"/>
      </tp>
      <tp t="e">
        <v>#N/A</v>
        <stp/>
        <stp>NSE_HDFCBANK-EQ</stp>
        <stp>lastUpdateTime</stp>
        <tr r="M6" s="1"/>
      </tp>
      <tp t="e">
        <v>#N/A</v>
        <stp/>
        <stp>NSE_ICICIBANK-EQ</stp>
        <stp>Bid</stp>
        <tr r="D7" s="1"/>
      </tp>
      <tp t="e">
        <v>#N/A</v>
        <stp/>
        <stp>NSE_FEDERALBNK-EQ</stp>
        <stp>Bid</stp>
        <tr r="D5" s="1"/>
      </tp>
      <tp t="e">
        <v>#N/A</v>
        <stp/>
        <stp>NSE_INDUSINDBK-EQ</stp>
        <stp>Ask</stp>
        <tr r="E8" s="1"/>
      </tp>
      <tp t="e">
        <v>#N/A</v>
        <stp/>
        <stp>NSE_INDUSINDBK-EQ</stp>
        <stp>Bid</stp>
        <tr r="D8" s="1"/>
      </tp>
      <tp t="e">
        <v>#N/A</v>
        <stp/>
        <stp>NSE_KOTAKBANK-EQ</stp>
        <stp>LTQ</stp>
        <tr r="G9" s="1"/>
      </tp>
      <tp t="e">
        <v>#N/A</v>
        <stp/>
        <stp>NSE_FEDERALBNK-EQ</stp>
        <stp>Ask</stp>
        <tr r="E5" s="1"/>
      </tp>
      <tp t="e">
        <v>#N/A</v>
        <stp/>
        <stp>NSE_ICICIBANK-EQ</stp>
        <stp>Ask</stp>
        <tr r="E7" s="1"/>
      </tp>
      <tp t="e">
        <v>#N/A</v>
        <stp/>
        <stp>NSE_KOTAKBANK-EQ</stp>
        <stp>Bid</stp>
        <tr r="D9" s="1"/>
      </tp>
      <tp t="e">
        <v>#N/A</v>
        <stp/>
        <stp>NSE_INDUSINDBK-EQ</stp>
        <stp>LTQ</stp>
        <tr r="G8" s="1"/>
      </tp>
      <tp t="e">
        <v>#N/A</v>
        <stp/>
        <stp>NSE_YESBANK-EQ</stp>
        <stp>Volume</stp>
        <tr r="H12" s="1"/>
      </tp>
      <tp t="e">
        <v>#N/A</v>
        <stp/>
        <stp>NSE_CANBK-EQ</stp>
        <stp>Last</stp>
        <tr r="B4" s="1"/>
      </tp>
      <tp t="e">
        <v>#N/A</v>
        <stp/>
        <stp>NSE_YESBANK-EQ</stp>
        <stp>lastUpdateTime</stp>
        <tr r="M12" s="1"/>
      </tp>
      <tp t="e">
        <v>#N/A</v>
        <stp/>
        <stp>NSE_FEDERALBNK-EQ</stp>
        <stp>LTQ</stp>
        <tr r="G5" s="1"/>
      </tp>
      <tp t="e">
        <v>#N/A</v>
        <stp/>
        <stp>NSE_ICICIBANK-EQ</stp>
        <stp>LTQ</stp>
        <tr r="G7" s="1"/>
      </tp>
      <tp t="e">
        <v>#N/A</v>
        <stp/>
        <stp>NSE_KOTAKBANK-EQ</stp>
        <stp>Ask</stp>
        <tr r="E9" s="1"/>
      </tp>
      <tp t="e">
        <v>#N/A</v>
        <stp/>
        <stp>NSE_SBIN-EQ</stp>
        <stp>Last</stp>
        <tr r="B11" s="1"/>
      </tp>
      <tp t="e">
        <v>#N/A</v>
        <stp/>
        <stp>NSE_PNB-EQ</stp>
        <stp>lastTradeTime</stp>
        <tr r="L10" s="1"/>
      </tp>
      <tp t="e">
        <v>#N/A</v>
        <stp/>
        <stp>NSE_CANBK-EQ</stp>
        <stp>TradingSymbol</stp>
        <tr r="A4" s="1"/>
      </tp>
      <tp t="e">
        <v>#N/A</v>
        <stp/>
        <stp>NSE_SBIN-EQ</stp>
        <stp>TotalBidQty</stp>
        <tr r="J11" s="1"/>
      </tp>
      <tp t="e">
        <v>#N/A</v>
        <stp/>
        <stp>NSE_SBIN-EQ</stp>
        <stp>TotalAskQty</stp>
        <tr r="K11" s="1"/>
      </tp>
      <tp t="e">
        <v>#N/A</v>
        <stp/>
        <stp>NSE_PNB-EQ</stp>
        <stp>TotalAskQty</stp>
        <tr r="K10" s="1"/>
      </tp>
      <tp t="e">
        <v>#N/A</v>
        <stp/>
        <stp>NSE_PNB-EQ</stp>
        <stp>TotalBidQty</stp>
        <tr r="J10" s="1"/>
      </tp>
      <tp t="e">
        <v>#N/A</v>
        <stp/>
        <stp>NSE_BANKBARODA-EQ</stp>
        <stp>TotalBidQty</stp>
        <tr r="J3" s="1"/>
      </tp>
      <tp t="e">
        <v>#N/A</v>
        <stp/>
        <stp>NSE_BANKBARODA-EQ</stp>
        <stp>TotalAskQty</stp>
        <tr r="K3" s="1"/>
      </tp>
      <tp t="e">
        <v>#N/A</v>
        <stp/>
        <stp>NSE_YESBANK-EQ</stp>
        <stp>AskSize</stp>
        <tr r="F12" s="1"/>
      </tp>
      <tp t="e">
        <v>#N/A</v>
        <stp/>
        <stp>NSE_YESBANK-EQ</stp>
        <stp>BidSize</stp>
        <tr r="C12" s="1"/>
      </tp>
      <tp t="e">
        <v>#N/A</v>
        <stp/>
        <stp>NSE_AXISBANK-EQ</stp>
        <stp>AskSize</stp>
        <tr r="F2" s="1"/>
      </tp>
      <tp t="e">
        <v>#N/A</v>
        <stp/>
        <stp>NSE_KOTAKBANK-EQ</stp>
        <stp>TotalAskQty</stp>
        <tr r="K9" s="1"/>
      </tp>
      <tp t="e">
        <v>#N/A</v>
        <stp/>
        <stp>NSE_KOTAKBANK-EQ</stp>
        <stp>TotalBidQty</stp>
        <tr r="J9" s="1"/>
      </tp>
      <tp t="e">
        <v>#N/A</v>
        <stp/>
        <stp>NSE_AXISBANK-EQ</stp>
        <stp>BidSize</stp>
        <tr r="C2" s="1"/>
      </tp>
      <tp t="e">
        <v>#N/A</v>
        <stp/>
        <stp>NSE_HDFCBANK-EQ</stp>
        <stp>AskSize</stp>
        <tr r="F6" s="1"/>
      </tp>
      <tp t="e">
        <v>#N/A</v>
        <stp/>
        <stp>NSE_HDFCBANK-EQ</stp>
        <stp>BidSize</stp>
        <tr r="C6" s="1"/>
      </tp>
      <tp t="e">
        <v>#N/A</v>
        <stp/>
        <stp>NSE_CANBK-EQ</stp>
        <stp>BidSize</stp>
        <tr r="C4" s="1"/>
      </tp>
      <tp t="e">
        <v>#N/A</v>
        <stp/>
        <stp>NSE_INDUSINDBK-EQ</stp>
        <stp>TotalBidQty</stp>
        <tr r="J8" s="1"/>
      </tp>
      <tp t="e">
        <v>#N/A</v>
        <stp/>
        <stp>NSE_INDUSINDBK-EQ</stp>
        <stp>TotalAskQty</stp>
        <tr r="K8" s="1"/>
      </tp>
      <tp t="e">
        <v>#N/A</v>
        <stp/>
        <stp>NSE_CANBK-EQ</stp>
        <stp>AskSize</stp>
        <tr r="F4" s="1"/>
      </tp>
      <tp t="e">
        <v>#N/A</v>
        <stp/>
        <stp>NSE_ICICIBANK-EQ</stp>
        <stp>TotalAskQty</stp>
        <tr r="K7" s="1"/>
      </tp>
      <tp t="e">
        <v>#N/A</v>
        <stp/>
        <stp>NSE_ICICIBANK-EQ</stp>
        <stp>TotalBidQty</stp>
        <tr r="J7" s="1"/>
      </tp>
      <tp t="e">
        <v>#N/A</v>
        <stp/>
        <stp>NSE_FEDERALBNK-EQ</stp>
        <stp>TotalAskQty</stp>
        <tr r="K5" s="1"/>
      </tp>
      <tp t="e">
        <v>#N/A</v>
        <stp/>
        <stp>NSE_FEDERALBNK-EQ</stp>
        <stp>TotalBidQty</stp>
        <tr r="J5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tabSelected="1" workbookViewId="0">
      <selection activeCell="O7" sqref="O7"/>
    </sheetView>
  </sheetViews>
  <sheetFormatPr defaultColWidth="9.1796875" defaultRowHeight="14.5" x14ac:dyDescent="0.35"/>
  <cols>
    <col min="1" max="1" width="9.1796875" style="1" customWidth="1"/>
    <col min="2" max="2" width="4" style="1" bestFit="1" customWidth="1"/>
    <col min="3" max="3" width="7.1796875" style="1" bestFit="1" customWidth="1"/>
    <col min="4" max="4" width="7.81640625" style="1" bestFit="1" customWidth="1"/>
    <col min="5" max="5" width="8.1796875" style="1" bestFit="1" customWidth="1"/>
    <col min="6" max="6" width="7.453125" style="1" bestFit="1" customWidth="1"/>
    <col min="7" max="7" width="4.26953125" style="1" bestFit="1" customWidth="1"/>
    <col min="8" max="8" width="20" style="1" bestFit="1" customWidth="1"/>
    <col min="9" max="9" width="13.453125" style="1" bestFit="1" customWidth="1"/>
    <col min="10" max="11" width="12" style="1" bestFit="1" customWidth="1"/>
    <col min="12" max="12" width="3.81640625" style="1" bestFit="1" customWidth="1"/>
    <col min="13" max="13" width="4.1796875" style="1" bestFit="1" customWidth="1"/>
    <col min="14" max="16384" width="9.1796875" style="1"/>
  </cols>
  <sheetData>
    <row r="1" spans="1:13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35">
      <c r="A2" s="1" t="e">
        <f>RTD("pi.rtdserver", ,"NSE_AXISBANK-EQ", "TradingSymbol")</f>
        <v>#N/A</v>
      </c>
      <c r="B2" s="1" t="e">
        <f>RTD("pi.rtdserver", ,"NSE_AXISBANK-EQ", "Last")</f>
        <v>#N/A</v>
      </c>
      <c r="C2" s="1" t="e">
        <f>RTD("pi.rtdserver", ,"NSE_AXISBANK-EQ", "BidSize")</f>
        <v>#N/A</v>
      </c>
      <c r="D2" s="1" t="e">
        <f>RTD("pi.rtdserver", ,"NSE_AXISBANK-EQ", "Bid")</f>
        <v>#N/A</v>
      </c>
      <c r="E2" s="1" t="e">
        <f>RTD("pi.rtdserver", ,"NSE_AXISBANK-EQ", "Ask")</f>
        <v>#N/A</v>
      </c>
      <c r="F2" s="1" t="e">
        <f>RTD("pi.rtdserver", ,"NSE_AXISBANK-EQ", "AskSize")</f>
        <v>#N/A</v>
      </c>
      <c r="G2" s="1" t="e">
        <f>RTD("pi.rtdserver", ,"NSE_AXISBANK-EQ", "LTQ")</f>
        <v>#N/A</v>
      </c>
      <c r="H2" s="1" t="e">
        <f>RTD("pi.rtdserver", ,"NSE_AXISBANK-EQ", "Volume")</f>
        <v>#N/A</v>
      </c>
      <c r="I2" s="1" t="e">
        <f>RTD("pi.rtdserver", ,"NSE_AXISBANK-EQ", "OpenInterest")</f>
        <v>#N/A</v>
      </c>
      <c r="J2" s="1" t="e">
        <f>RTD("pi.rtdserver", ,"NSE_AXISBANK-EQ", "TotalBidQty")</f>
        <v>#N/A</v>
      </c>
      <c r="K2" s="1" t="e">
        <f>RTD("pi.rtdserver", ,"NSE_AXISBANK-EQ", "TotalAskQty")</f>
        <v>#N/A</v>
      </c>
      <c r="L2" s="1" t="e">
        <f>RTD("pi.rtdserver", ,"NSE_AXISBANK-EQ", "lastTradeTime")</f>
        <v>#N/A</v>
      </c>
      <c r="M2" s="1" t="e">
        <f>RTD("pi.rtdserver", ,"NSE_AXISBANK-EQ", "lastUpdateTime")</f>
        <v>#N/A</v>
      </c>
    </row>
    <row r="3" spans="1:13" x14ac:dyDescent="0.35">
      <c r="A3" s="1" t="e">
        <f>RTD("pi.rtdserver", ,"NSE_BANKBARODA-EQ", "TradingSymbol")</f>
        <v>#N/A</v>
      </c>
      <c r="B3" s="1" t="e">
        <f>RTD("pi.rtdserver", ,"NSE_BANKBARODA-EQ", "Last")</f>
        <v>#N/A</v>
      </c>
      <c r="C3" s="1" t="e">
        <f>RTD("pi.rtdserver", ,"NSE_BANKBARODA-EQ", "BidSize")</f>
        <v>#N/A</v>
      </c>
      <c r="D3" s="1" t="e">
        <f>RTD("pi.rtdserver", ,"NSE_BANKBARODA-EQ", "Bid")</f>
        <v>#N/A</v>
      </c>
      <c r="E3" s="1" t="e">
        <f>RTD("pi.rtdserver", ,"NSE_BANKBARODA-EQ", "Ask")</f>
        <v>#N/A</v>
      </c>
      <c r="F3" s="1" t="e">
        <f>RTD("pi.rtdserver", ,"NSE_BANKBARODA-EQ", "AskSize")</f>
        <v>#N/A</v>
      </c>
      <c r="G3" s="1" t="e">
        <f>RTD("pi.rtdserver", ,"NSE_BANKBARODA-EQ", "LTQ")</f>
        <v>#N/A</v>
      </c>
      <c r="H3" s="1" t="e">
        <f>RTD("pi.rtdserver", ,"NSE_BANKBARODA-EQ", "Volume")</f>
        <v>#N/A</v>
      </c>
      <c r="I3" s="1" t="e">
        <f>RTD("pi.rtdserver", ,"NSE_BANKBARODA-EQ", "OpenInterest")</f>
        <v>#N/A</v>
      </c>
      <c r="J3" s="1" t="e">
        <f>RTD("pi.rtdserver", ,"NSE_BANKBARODA-EQ", "TotalBidQty")</f>
        <v>#N/A</v>
      </c>
      <c r="K3" s="1" t="e">
        <f>RTD("pi.rtdserver", ,"NSE_BANKBARODA-EQ", "TotalAskQty")</f>
        <v>#N/A</v>
      </c>
      <c r="L3" s="1" t="e">
        <f>RTD("pi.rtdserver", ,"NSE_BANKBARODA-EQ", "lastTradeTime")</f>
        <v>#N/A</v>
      </c>
      <c r="M3" s="1" t="e">
        <f>RTD("pi.rtdserver", ,"NSE_BANKBARODA-EQ", "lastUpdateTime")</f>
        <v>#N/A</v>
      </c>
    </row>
    <row r="4" spans="1:13" x14ac:dyDescent="0.35">
      <c r="A4" s="1" t="e">
        <f>RTD("pi.rtdserver", ,"NSE_CANBK-EQ", "TradingSymbol")</f>
        <v>#N/A</v>
      </c>
      <c r="B4" s="1" t="e">
        <f>RTD("pi.rtdserver", ,"NSE_CANBK-EQ", "Last")</f>
        <v>#N/A</v>
      </c>
      <c r="C4" s="1" t="e">
        <f>RTD("pi.rtdserver", ,"NSE_CANBK-EQ", "BidSize")</f>
        <v>#N/A</v>
      </c>
      <c r="D4" s="1" t="e">
        <f>RTD("pi.rtdserver", ,"NSE_CANBK-EQ", "Bid")</f>
        <v>#N/A</v>
      </c>
      <c r="E4" s="1" t="e">
        <f>RTD("pi.rtdserver", ,"NSE_CANBK-EQ", "Ask")</f>
        <v>#N/A</v>
      </c>
      <c r="F4" s="1" t="e">
        <f>RTD("pi.rtdserver", ,"NSE_CANBK-EQ", "AskSize")</f>
        <v>#N/A</v>
      </c>
      <c r="G4" s="1" t="e">
        <f>RTD("pi.rtdserver", ,"NSE_CANBK-EQ", "LTQ")</f>
        <v>#N/A</v>
      </c>
      <c r="H4" s="1" t="e">
        <f>RTD("pi.rtdserver", ,"NSE_CANBK-EQ", "Volume")</f>
        <v>#N/A</v>
      </c>
      <c r="I4" s="1" t="e">
        <f>RTD("pi.rtdserver", ,"NSE_CANBK-EQ", "OpenInterest")</f>
        <v>#N/A</v>
      </c>
      <c r="J4" s="1" t="e">
        <f>RTD("pi.rtdserver", ,"NSE_CANBK-EQ", "TotalBidQty")</f>
        <v>#N/A</v>
      </c>
      <c r="K4" s="1" t="e">
        <f>RTD("pi.rtdserver", ,"NSE_CANBK-EQ", "TotalAskQty")</f>
        <v>#N/A</v>
      </c>
      <c r="L4" s="1" t="e">
        <f>RTD("pi.rtdserver", ,"NSE_CANBK-EQ", "lastTradeTime")</f>
        <v>#N/A</v>
      </c>
      <c r="M4" s="1" t="e">
        <f>RTD("pi.rtdserver", ,"NSE_CANBK-EQ", "lastUpdateTime")</f>
        <v>#N/A</v>
      </c>
    </row>
    <row r="5" spans="1:13" x14ac:dyDescent="0.35">
      <c r="A5" s="1" t="e">
        <f>RTD("pi.rtdserver", ,"NSE_FEDERALBNK-EQ", "TradingSymbol")</f>
        <v>#N/A</v>
      </c>
      <c r="B5" s="1" t="e">
        <f>RTD("pi.rtdserver", ,"NSE_FEDERALBNK-EQ", "Last")</f>
        <v>#N/A</v>
      </c>
      <c r="C5" s="1" t="e">
        <f>RTD("pi.rtdserver", ,"NSE_FEDERALBNK-EQ", "BidSize")</f>
        <v>#N/A</v>
      </c>
      <c r="D5" s="1" t="e">
        <f>RTD("pi.rtdserver", ,"NSE_FEDERALBNK-EQ", "Bid")</f>
        <v>#N/A</v>
      </c>
      <c r="E5" s="1" t="e">
        <f>RTD("pi.rtdserver", ,"NSE_FEDERALBNK-EQ", "Ask")</f>
        <v>#N/A</v>
      </c>
      <c r="F5" s="1" t="e">
        <f>RTD("pi.rtdserver", ,"NSE_FEDERALBNK-EQ", "AskSize")</f>
        <v>#N/A</v>
      </c>
      <c r="G5" s="1" t="e">
        <f>RTD("pi.rtdserver", ,"NSE_FEDERALBNK-EQ", "LTQ")</f>
        <v>#N/A</v>
      </c>
      <c r="H5" s="1" t="e">
        <f>RTD("pi.rtdserver", ,"NSE_FEDERALBNK-EQ", "Volume")</f>
        <v>#N/A</v>
      </c>
      <c r="I5" s="1" t="e">
        <f>RTD("pi.rtdserver", ,"NSE_FEDERALBNK-EQ", "OpenInterest")</f>
        <v>#N/A</v>
      </c>
      <c r="J5" s="1" t="e">
        <f>RTD("pi.rtdserver", ,"NSE_FEDERALBNK-EQ", "TotalBidQty")</f>
        <v>#N/A</v>
      </c>
      <c r="K5" s="1" t="e">
        <f>RTD("pi.rtdserver", ,"NSE_FEDERALBNK-EQ", "TotalAskQty")</f>
        <v>#N/A</v>
      </c>
      <c r="L5" s="1" t="e">
        <f>RTD("pi.rtdserver", ,"NSE_FEDERALBNK-EQ", "lastTradeTime")</f>
        <v>#N/A</v>
      </c>
      <c r="M5" s="1" t="e">
        <f>RTD("pi.rtdserver", ,"NSE_FEDERALBNK-EQ", "lastUpdateTime")</f>
        <v>#N/A</v>
      </c>
    </row>
    <row r="6" spans="1:13" x14ac:dyDescent="0.35">
      <c r="A6" s="1" t="e">
        <f>RTD("pi.rtdserver", ,"NSE_HDFCBANK-EQ", "TradingSymbol")</f>
        <v>#N/A</v>
      </c>
      <c r="B6" s="1" t="e">
        <f>RTD("pi.rtdserver", ,"NSE_HDFCBANK-EQ", "Last")</f>
        <v>#N/A</v>
      </c>
      <c r="C6" s="1" t="e">
        <f>RTD("pi.rtdserver", ,"NSE_HDFCBANK-EQ", "BidSize")</f>
        <v>#N/A</v>
      </c>
      <c r="D6" s="1" t="e">
        <f>RTD("pi.rtdserver", ,"NSE_HDFCBANK-EQ", "Bid")</f>
        <v>#N/A</v>
      </c>
      <c r="E6" s="1" t="e">
        <f>RTD("pi.rtdserver", ,"NSE_HDFCBANK-EQ", "Ask")</f>
        <v>#N/A</v>
      </c>
      <c r="F6" s="1" t="e">
        <f>RTD("pi.rtdserver", ,"NSE_HDFCBANK-EQ", "AskSize")</f>
        <v>#N/A</v>
      </c>
      <c r="G6" s="1" t="e">
        <f>RTD("pi.rtdserver", ,"NSE_HDFCBANK-EQ", "LTQ")</f>
        <v>#N/A</v>
      </c>
      <c r="H6" s="1" t="e">
        <f>RTD("pi.rtdserver", ,"NSE_HDFCBANK-EQ", "Volume")</f>
        <v>#N/A</v>
      </c>
      <c r="I6" s="1" t="e">
        <f>RTD("pi.rtdserver", ,"NSE_HDFCBANK-EQ", "OpenInterest")</f>
        <v>#N/A</v>
      </c>
      <c r="J6" s="1" t="e">
        <f>RTD("pi.rtdserver", ,"NSE_HDFCBANK-EQ", "TotalBidQty")</f>
        <v>#N/A</v>
      </c>
      <c r="K6" s="1" t="e">
        <f>RTD("pi.rtdserver", ,"NSE_HDFCBANK-EQ", "TotalAskQty")</f>
        <v>#N/A</v>
      </c>
      <c r="L6" s="1" t="e">
        <f>RTD("pi.rtdserver", ,"NSE_HDFCBANK-EQ", "lastTradeTime")</f>
        <v>#N/A</v>
      </c>
      <c r="M6" s="1" t="e">
        <f>RTD("pi.rtdserver", ,"NSE_HDFCBANK-EQ", "lastUpdateTime")</f>
        <v>#N/A</v>
      </c>
    </row>
    <row r="7" spans="1:13" x14ac:dyDescent="0.35">
      <c r="A7" s="1" t="e">
        <f>RTD("pi.rtdserver", ,"NSE_ICICIBANK-EQ", "TradingSymbol")</f>
        <v>#N/A</v>
      </c>
      <c r="B7" s="1" t="e">
        <f>RTD("pi.rtdserver", ,"NSE_ICICIBANK-EQ", "Last")</f>
        <v>#N/A</v>
      </c>
      <c r="C7" s="1" t="e">
        <f>RTD("pi.rtdserver", ,"NSE_ICICIBANK-EQ", "BidSize")</f>
        <v>#N/A</v>
      </c>
      <c r="D7" s="1" t="e">
        <f>RTD("pi.rtdserver", ,"NSE_ICICIBANK-EQ", "Bid")</f>
        <v>#N/A</v>
      </c>
      <c r="E7" s="1" t="e">
        <f>RTD("pi.rtdserver", ,"NSE_ICICIBANK-EQ", "Ask")</f>
        <v>#N/A</v>
      </c>
      <c r="F7" s="1" t="e">
        <f>RTD("pi.rtdserver", ,"NSE_ICICIBANK-EQ", "AskSize")</f>
        <v>#N/A</v>
      </c>
      <c r="G7" s="1" t="e">
        <f>RTD("pi.rtdserver", ,"NSE_ICICIBANK-EQ", "LTQ")</f>
        <v>#N/A</v>
      </c>
      <c r="H7" s="1" t="e">
        <f>RTD("pi.rtdserver", ,"NSE_ICICIBANK-EQ", "Volume")</f>
        <v>#N/A</v>
      </c>
      <c r="I7" s="1" t="e">
        <f>RTD("pi.rtdserver", ,"NSE_ICICIBANK-EQ", "OpenInterest")</f>
        <v>#N/A</v>
      </c>
      <c r="J7" s="1" t="e">
        <f>RTD("pi.rtdserver", ,"NSE_ICICIBANK-EQ", "TotalBidQty")</f>
        <v>#N/A</v>
      </c>
      <c r="K7" s="1" t="e">
        <f>RTD("pi.rtdserver", ,"NSE_ICICIBANK-EQ", "TotalAskQty")</f>
        <v>#N/A</v>
      </c>
      <c r="L7" s="1" t="e">
        <f>RTD("pi.rtdserver", ,"NSE_ICICIBANK-EQ", "lastTradeTime")</f>
        <v>#N/A</v>
      </c>
      <c r="M7" s="1" t="e">
        <f>RTD("pi.rtdserver", ,"NSE_ICICIBANK-EQ", "lastUpdateTime")</f>
        <v>#N/A</v>
      </c>
    </row>
    <row r="8" spans="1:13" x14ac:dyDescent="0.35">
      <c r="A8" s="1" t="e">
        <f>RTD("pi.rtdserver", ,"NSE_INDUSINDBK-EQ", "TradingSymbol")</f>
        <v>#N/A</v>
      </c>
      <c r="B8" s="1" t="e">
        <f>RTD("pi.rtdserver", ,"NSE_INDUSINDBK-EQ", "Last")</f>
        <v>#N/A</v>
      </c>
      <c r="C8" s="1" t="e">
        <f>RTD("pi.rtdserver", ,"NSE_INDUSINDBK-EQ", "BidSize")</f>
        <v>#N/A</v>
      </c>
      <c r="D8" s="1" t="e">
        <f>RTD("pi.rtdserver", ,"NSE_INDUSINDBK-EQ", "Bid")</f>
        <v>#N/A</v>
      </c>
      <c r="E8" s="1" t="e">
        <f>RTD("pi.rtdserver", ,"NSE_INDUSINDBK-EQ", "Ask")</f>
        <v>#N/A</v>
      </c>
      <c r="F8" s="1" t="e">
        <f>RTD("pi.rtdserver", ,"NSE_INDUSINDBK-EQ", "AskSize")</f>
        <v>#N/A</v>
      </c>
      <c r="G8" s="1" t="e">
        <f>RTD("pi.rtdserver", ,"NSE_INDUSINDBK-EQ", "LTQ")</f>
        <v>#N/A</v>
      </c>
      <c r="H8" s="1" t="e">
        <f>RTD("pi.rtdserver", ,"NSE_INDUSINDBK-EQ", "Volume")</f>
        <v>#N/A</v>
      </c>
      <c r="I8" s="1" t="e">
        <f>RTD("pi.rtdserver", ,"NSE_INDUSINDBK-EQ", "OpenInterest")</f>
        <v>#N/A</v>
      </c>
      <c r="J8" s="1" t="e">
        <f>RTD("pi.rtdserver", ,"NSE_INDUSINDBK-EQ", "TotalBidQty")</f>
        <v>#N/A</v>
      </c>
      <c r="K8" s="1" t="e">
        <f>RTD("pi.rtdserver", ,"NSE_INDUSINDBK-EQ", "TotalAskQty")</f>
        <v>#N/A</v>
      </c>
      <c r="L8" s="1" t="e">
        <f>RTD("pi.rtdserver", ,"NSE_INDUSINDBK-EQ", "lastTradeTime")</f>
        <v>#N/A</v>
      </c>
      <c r="M8" s="1" t="e">
        <f>RTD("pi.rtdserver", ,"NSE_INDUSINDBK-EQ", "lastUpdateTime")</f>
        <v>#N/A</v>
      </c>
    </row>
    <row r="9" spans="1:13" x14ac:dyDescent="0.35">
      <c r="A9" s="1" t="e">
        <f>RTD("pi.rtdserver", ,"NSE_KOTAKBANK-EQ", "TradingSymbol")</f>
        <v>#N/A</v>
      </c>
      <c r="B9" s="1" t="e">
        <f>RTD("pi.rtdserver", ,"NSE_KOTAKBANK-EQ", "Last")</f>
        <v>#N/A</v>
      </c>
      <c r="C9" s="1" t="e">
        <f>RTD("pi.rtdserver", ,"NSE_KOTAKBANK-EQ", "BidSize")</f>
        <v>#N/A</v>
      </c>
      <c r="D9" s="1" t="e">
        <f>RTD("pi.rtdserver", ,"NSE_KOTAKBANK-EQ", "Bid")</f>
        <v>#N/A</v>
      </c>
      <c r="E9" s="1" t="e">
        <f>RTD("pi.rtdserver", ,"NSE_KOTAKBANK-EQ", "Ask")</f>
        <v>#N/A</v>
      </c>
      <c r="F9" s="1" t="e">
        <f>RTD("pi.rtdserver", ,"NSE_KOTAKBANK-EQ", "AskSize")</f>
        <v>#N/A</v>
      </c>
      <c r="G9" s="1" t="e">
        <f>RTD("pi.rtdserver", ,"NSE_KOTAKBANK-EQ", "LTQ")</f>
        <v>#N/A</v>
      </c>
      <c r="H9" s="1" t="e">
        <f>RTD("pi.rtdserver", ,"NSE_KOTAKBANK-EQ", "Volume")</f>
        <v>#N/A</v>
      </c>
      <c r="I9" s="1" t="e">
        <f>RTD("pi.rtdserver", ,"NSE_KOTAKBANK-EQ", "OpenInterest")</f>
        <v>#N/A</v>
      </c>
      <c r="J9" s="1" t="e">
        <f>RTD("pi.rtdserver", ,"NSE_KOTAKBANK-EQ", "TotalBidQty")</f>
        <v>#N/A</v>
      </c>
      <c r="K9" s="1" t="e">
        <f>RTD("pi.rtdserver", ,"NSE_KOTAKBANK-EQ", "TotalAskQty")</f>
        <v>#N/A</v>
      </c>
      <c r="L9" s="1" t="e">
        <f>RTD("pi.rtdserver", ,"NSE_KOTAKBANK-EQ", "lastTradeTime")</f>
        <v>#N/A</v>
      </c>
      <c r="M9" s="1" t="e">
        <f>RTD("pi.rtdserver", ,"NSE_KOTAKBANK-EQ", "lastUpdateTime")</f>
        <v>#N/A</v>
      </c>
    </row>
    <row r="10" spans="1:13" x14ac:dyDescent="0.35">
      <c r="A10" s="1" t="e">
        <f>RTD("pi.rtdserver", ,"NSE_PNB-EQ", "TradingSymbol")</f>
        <v>#N/A</v>
      </c>
      <c r="B10" s="1" t="e">
        <f>RTD("pi.rtdserver", ,"NSE_PNB-EQ", "Last")</f>
        <v>#N/A</v>
      </c>
      <c r="C10" s="1" t="e">
        <f>RTD("pi.rtdserver", ,"NSE_PNB-EQ", "BidSize")</f>
        <v>#N/A</v>
      </c>
      <c r="D10" s="1" t="e">
        <f>RTD("pi.rtdserver", ,"NSE_PNB-EQ", "Bid")</f>
        <v>#N/A</v>
      </c>
      <c r="E10" s="1" t="e">
        <f>RTD("pi.rtdserver", ,"NSE_PNB-EQ", "Ask")</f>
        <v>#N/A</v>
      </c>
      <c r="F10" s="1" t="e">
        <f>RTD("pi.rtdserver", ,"NSE_PNB-EQ", "AskSize")</f>
        <v>#N/A</v>
      </c>
      <c r="G10" s="1" t="e">
        <f>RTD("pi.rtdserver", ,"NSE_PNB-EQ", "LTQ")</f>
        <v>#N/A</v>
      </c>
      <c r="H10" s="1" t="e">
        <f>RTD("pi.rtdserver", ,"NSE_PNB-EQ", "Volume")</f>
        <v>#N/A</v>
      </c>
      <c r="I10" s="1" t="e">
        <f>RTD("pi.rtdserver", ,"NSE_PNB-EQ", "OpenInterest")</f>
        <v>#N/A</v>
      </c>
      <c r="J10" s="1" t="e">
        <f>RTD("pi.rtdserver", ,"NSE_PNB-EQ", "TotalBidQty")</f>
        <v>#N/A</v>
      </c>
      <c r="K10" s="1" t="e">
        <f>RTD("pi.rtdserver", ,"NSE_PNB-EQ", "TotalAskQty")</f>
        <v>#N/A</v>
      </c>
      <c r="L10" s="1" t="e">
        <f>RTD("pi.rtdserver", ,"NSE_PNB-EQ", "lastTradeTime")</f>
        <v>#N/A</v>
      </c>
      <c r="M10" s="1" t="e">
        <f>RTD("pi.rtdserver", ,"NSE_PNB-EQ", "lastUpdateTime")</f>
        <v>#N/A</v>
      </c>
    </row>
    <row r="11" spans="1:13" x14ac:dyDescent="0.35">
      <c r="A11" s="1" t="e">
        <f>RTD("pi.rtdserver", ,"NSE_SBIN-EQ", "TradingSymbol")</f>
        <v>#N/A</v>
      </c>
      <c r="B11" s="1" t="e">
        <f>RTD("pi.rtdserver", ,"NSE_SBIN-EQ", "Last")</f>
        <v>#N/A</v>
      </c>
      <c r="C11" s="1" t="e">
        <f>RTD("pi.rtdserver", ,"NSE_SBIN-EQ", "BidSize")</f>
        <v>#N/A</v>
      </c>
      <c r="D11" s="1" t="e">
        <f>RTD("pi.rtdserver", ,"NSE_SBIN-EQ", "Bid")</f>
        <v>#N/A</v>
      </c>
      <c r="E11" s="1" t="e">
        <f>RTD("pi.rtdserver", ,"NSE_SBIN-EQ", "Ask")</f>
        <v>#N/A</v>
      </c>
      <c r="F11" s="1" t="e">
        <f>RTD("pi.rtdserver", ,"NSE_SBIN-EQ", "AskSize")</f>
        <v>#N/A</v>
      </c>
      <c r="G11" s="1" t="e">
        <f>RTD("pi.rtdserver", ,"NSE_SBIN-EQ", "LTQ")</f>
        <v>#N/A</v>
      </c>
      <c r="H11" s="1" t="e">
        <f>RTD("pi.rtdserver", ,"NSE_SBIN-EQ", "Volume")</f>
        <v>#N/A</v>
      </c>
      <c r="I11" s="1" t="e">
        <f>RTD("pi.rtdserver", ,"NSE_SBIN-EQ", "OpenInterest")</f>
        <v>#N/A</v>
      </c>
      <c r="J11" s="1" t="e">
        <f>RTD("pi.rtdserver", ,"NSE_SBIN-EQ", "TotalBidQty")</f>
        <v>#N/A</v>
      </c>
      <c r="K11" s="1" t="e">
        <f>RTD("pi.rtdserver", ,"NSE_SBIN-EQ", "TotalAskQty")</f>
        <v>#N/A</v>
      </c>
      <c r="L11" s="1" t="e">
        <f>RTD("pi.rtdserver", ,"NSE_SBIN-EQ", "lastTradeTime")</f>
        <v>#N/A</v>
      </c>
      <c r="M11" s="1" t="e">
        <f>RTD("pi.rtdserver", ,"NSE_SBIN-EQ", "lastUpdateTime")</f>
        <v>#N/A</v>
      </c>
    </row>
    <row r="12" spans="1:13" x14ac:dyDescent="0.35">
      <c r="A12" s="1" t="e">
        <f>RTD("pi.rtdserver", ,"NSE_YESBANK-EQ", "TradingSymbol")</f>
        <v>#N/A</v>
      </c>
      <c r="B12" s="1" t="e">
        <f>RTD("pi.rtdserver", ,"NSE_YESBANK-EQ", "Last")</f>
        <v>#N/A</v>
      </c>
      <c r="C12" s="1" t="e">
        <f>RTD("pi.rtdserver", ,"NSE_YESBANK-EQ", "BidSize")</f>
        <v>#N/A</v>
      </c>
      <c r="D12" s="1" t="e">
        <f>RTD("pi.rtdserver", ,"NSE_YESBANK-EQ", "Bid")</f>
        <v>#N/A</v>
      </c>
      <c r="E12" s="1" t="e">
        <f>RTD("pi.rtdserver", ,"NSE_YESBANK-EQ", "Ask")</f>
        <v>#N/A</v>
      </c>
      <c r="F12" s="1" t="e">
        <f>RTD("pi.rtdserver", ,"NSE_YESBANK-EQ", "AskSize")</f>
        <v>#N/A</v>
      </c>
      <c r="G12" s="1" t="e">
        <f>RTD("pi.rtdserver", ,"NSE_YESBANK-EQ", "LTQ")</f>
        <v>#N/A</v>
      </c>
      <c r="H12" s="1" t="e">
        <f>RTD("pi.rtdserver", ,"NSE_YESBANK-EQ", "Volume")</f>
        <v>#N/A</v>
      </c>
      <c r="I12" s="1" t="e">
        <f>RTD("pi.rtdserver", ,"NSE_YESBANK-EQ", "OpenInterest")</f>
        <v>#N/A</v>
      </c>
      <c r="J12" s="1" t="e">
        <f>RTD("pi.rtdserver", ,"NSE_YESBANK-EQ", "TotalBidQty")</f>
        <v>#N/A</v>
      </c>
      <c r="K12" s="1" t="e">
        <f>RTD("pi.rtdserver", ,"NSE_YESBANK-EQ", "TotalAskQty")</f>
        <v>#N/A</v>
      </c>
      <c r="L12" s="1" t="e">
        <f>RTD("pi.rtdserver", ,"NSE_YESBANK-EQ", "lastTradeTime")</f>
        <v>#N/A</v>
      </c>
      <c r="M12" s="1" t="e">
        <f>RTD("pi.rtdserver", ,"NSE_YESBANK-EQ", "lastUpdateTime")</f>
        <v>#N/A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NiftyBank MW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2018-09-25T14:13:35Z</dcterms:created>
  <dcterms:modified xsi:type="dcterms:W3CDTF">2018-09-25T19:27:18Z</dcterms:modified>
</cp:coreProperties>
</file>