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mc:AlternateContent xmlns:mc="http://schemas.openxmlformats.org/markup-compatibility/2006">
    <mc:Choice Requires="x15">
      <x15ac:absPath xmlns:x15ac="http://schemas.microsoft.com/office/spreadsheetml/2010/11/ac" url="https://d.docs.live.net/c2078ab0478a192d/Documents/Excel-Malin/amort_table/"/>
    </mc:Choice>
  </mc:AlternateContent>
  <xr:revisionPtr revIDLastSave="55" documentId="8_{EB4132A9-EC84-470C-9533-756A1F1DA5A8}" xr6:coauthVersionLast="47" xr6:coauthVersionMax="47" xr10:uidLastSave="{9EBFED7A-D802-4F74-AA76-23200C46F112}"/>
  <bookViews>
    <workbookView xWindow="-120" yWindow="-120" windowWidth="29040" windowHeight="15840" xr2:uid="{00000000-000D-0000-FFFF-FFFF00000000}"/>
  </bookViews>
  <sheets>
    <sheet name="Plan_amortissement" sheetId="3" r:id="rId1"/>
  </sheets>
  <definedNames>
    <definedName name="DateDébutPrêt" localSheetId="0">Plan_amortissement!$E$8</definedName>
    <definedName name="DateDébutPrêt">#REF!</definedName>
    <definedName name="DernièreColonne" localSheetId="0">MATCH(REPT("z",255),Plan_amortissement!$13:$13)</definedName>
    <definedName name="DernièreColonne">MATCH(REPT("z",255),#REF!)</definedName>
    <definedName name="DernièreLigne" localSheetId="0">MATCH(9.99E+307,Plan_amortissement!$B:$B)</definedName>
    <definedName name="DernièreLigne">MATCH(9.99E+307,#REF!)</definedName>
    <definedName name="_xlnm.Print_Titles" localSheetId="0">Plan_amortissement!$13:$13</definedName>
    <definedName name="MontantDuPrêt" localSheetId="0">Plan_amortissement!$E$4</definedName>
    <definedName name="MontantDuPrêt">#REF!</definedName>
    <definedName name="NombreDePaiementsPrévu" localSheetId="0">Plan_amortissement!$I$5</definedName>
    <definedName name="NombreDePaiementsPrévu">#REF!</definedName>
    <definedName name="NombreRéelDePaiements" localSheetId="0">IFERROR(IF(Plan_amortissement!PrêtOK,IF(Plan_amortissement!PaiementsParAn=1,1,MATCH(0.01,Plan_amortissement!Solde_Fin,-1)+1)),"")</definedName>
    <definedName name="NombreRéelDePaiements">IFERROR(IF(PrêtOK,IF(PaiementsParAn=1,1,MATCH(0.01,Solde_Fin,-1)+1)),"")</definedName>
    <definedName name="NomDuPrêteur" localSheetId="0">Plan_amortissement!#REF!</definedName>
    <definedName name="NomDuPrêteur">#REF!</definedName>
    <definedName name="PaiementProgrammé" localSheetId="0">Plan_amortissement!$I$4</definedName>
    <definedName name="PaiementProgrammé">#REF!</definedName>
    <definedName name="PaiementsParAn" localSheetId="0">Plan_amortissement!$I$10</definedName>
    <definedName name="PaiementsParAn">#REF!</definedName>
    <definedName name="PaiementsSupp" localSheetId="0">Plan_amortissement!#REF!</definedName>
    <definedName name="PaiementsSupp">#REF!</definedName>
    <definedName name="PériodePrêt" localSheetId="0">Plan_amortissement!$E$6</definedName>
    <definedName name="PériodePrêt">#REF!</definedName>
    <definedName name="PrêtOK" localSheetId="0">(Plan_amortissement!$E$4*Plan_amortissement!$E$5*Plan_amortissement!$E$6*Plan_amortissement!$E$8)&gt;0</definedName>
    <definedName name="PrêtOK">(#REF!*#REF!*#REF!*#REF!)&gt;0</definedName>
    <definedName name="Solde_Fin" localSheetId="0">RemboursementN[Solde restant dû]</definedName>
    <definedName name="Solde_Fin">#REF!</definedName>
    <definedName name="TauxIntérêt" localSheetId="0">Plan_amortissement!$E$5</definedName>
    <definedName name="TauxIntérêt">#REF!</definedName>
    <definedName name="TitreColonne1" localSheetId="0">RemboursementN[[#Headers],[Remboursement N°]]</definedName>
    <definedName name="TitreColonne1">#REF!</definedName>
    <definedName name="TitreLigneRégion1..E9" localSheetId="0">Plan_amortissement!$C$4:$D$4</definedName>
    <definedName name="TitreLigneRégion1..E9">#REF!</definedName>
    <definedName name="TitreLigneRégion2..I7" localSheetId="0">Plan_amortissement!$G$4:$H$4</definedName>
    <definedName name="TitreLigneRégion2..I7">#REF!</definedName>
    <definedName name="TitreLigneRégion3..E9" localSheetId="0">Plan_amortissement!#REF!</definedName>
    <definedName name="TitreLigneRégion3..E9">#REF!</definedName>
    <definedName name="TitreLigneRégion4..H9" localSheetId="0">Plan_amortissement!#REF!</definedName>
    <definedName name="TitreLigneRégion4..H9">#REF!</definedName>
    <definedName name="TotalDesIntérêts" localSheetId="0">SUM(RemboursementN[Intérêts])</definedName>
    <definedName name="TotalDesIntérêts">SUM(#REF!)</definedName>
    <definedName name="TotalDesPaiementsEnAvance" localSheetId="0">SUM(#REF!)</definedName>
    <definedName name="TotalDesPaiementsEnAvance">SUM(#REF!)</definedName>
    <definedName name="TypeRemboursement">Plan_amortissement!$E$7</definedName>
    <definedName name="ZoneImpression_DÉFINIE" localSheetId="0">OFFSET(Plan_amortissement!$B$1,,,Plan_amortissement!DernièreLigne,Plan_amortissement!DernièreColonne)</definedName>
    <definedName name="ZoneImpression_DÉFINIE">OFFSET(#REF!,,,DernièreLigne,DernièreColonne)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3" l="1"/>
  <c r="I10" i="3"/>
  <c r="B19" i="3" l="1"/>
  <c r="B31" i="3"/>
  <c r="B43" i="3"/>
  <c r="B55" i="3"/>
  <c r="B67" i="3"/>
  <c r="B79" i="3"/>
  <c r="B91" i="3"/>
  <c r="B103" i="3"/>
  <c r="B115" i="3"/>
  <c r="B127" i="3"/>
  <c r="B139" i="3"/>
  <c r="B151" i="3"/>
  <c r="B163" i="3"/>
  <c r="B175" i="3"/>
  <c r="B187" i="3"/>
  <c r="B199" i="3"/>
  <c r="B211" i="3"/>
  <c r="B223" i="3"/>
  <c r="B235" i="3"/>
  <c r="B247" i="3"/>
  <c r="B259" i="3"/>
  <c r="B271" i="3"/>
  <c r="B283" i="3"/>
  <c r="B295" i="3"/>
  <c r="B307" i="3"/>
  <c r="B319" i="3"/>
  <c r="B331" i="3"/>
  <c r="B343" i="3"/>
  <c r="B355" i="3"/>
  <c r="B367" i="3"/>
  <c r="B379" i="3"/>
  <c r="B391" i="3"/>
  <c r="B360" i="3"/>
  <c r="B99" i="3"/>
  <c r="B195" i="3"/>
  <c r="B327" i="3"/>
  <c r="B20" i="3"/>
  <c r="B32" i="3"/>
  <c r="B44" i="3"/>
  <c r="B56" i="3"/>
  <c r="B68" i="3"/>
  <c r="B80" i="3"/>
  <c r="B92" i="3"/>
  <c r="B104" i="3"/>
  <c r="B116" i="3"/>
  <c r="B128" i="3"/>
  <c r="B140" i="3"/>
  <c r="B152" i="3"/>
  <c r="B164" i="3"/>
  <c r="B176" i="3"/>
  <c r="B188" i="3"/>
  <c r="B200" i="3"/>
  <c r="B212" i="3"/>
  <c r="B224" i="3"/>
  <c r="B236" i="3"/>
  <c r="B248" i="3"/>
  <c r="B260" i="3"/>
  <c r="B272" i="3"/>
  <c r="B284" i="3"/>
  <c r="B296" i="3"/>
  <c r="B308" i="3"/>
  <c r="B320" i="3"/>
  <c r="B332" i="3"/>
  <c r="B344" i="3"/>
  <c r="B356" i="3"/>
  <c r="B368" i="3"/>
  <c r="B380" i="3"/>
  <c r="B392" i="3"/>
  <c r="B336" i="3"/>
  <c r="B15" i="3"/>
  <c r="B135" i="3"/>
  <c r="B255" i="3"/>
  <c r="B363" i="3"/>
  <c r="B21" i="3"/>
  <c r="B33" i="3"/>
  <c r="B45" i="3"/>
  <c r="B57" i="3"/>
  <c r="B69" i="3"/>
  <c r="B81" i="3"/>
  <c r="B93" i="3"/>
  <c r="B105" i="3"/>
  <c r="B117" i="3"/>
  <c r="B129" i="3"/>
  <c r="B141" i="3"/>
  <c r="B153" i="3"/>
  <c r="B165" i="3"/>
  <c r="B177" i="3"/>
  <c r="B189" i="3"/>
  <c r="B201" i="3"/>
  <c r="B213" i="3"/>
  <c r="B225" i="3"/>
  <c r="B237" i="3"/>
  <c r="B249" i="3"/>
  <c r="B261" i="3"/>
  <c r="B273" i="3"/>
  <c r="B285" i="3"/>
  <c r="B297" i="3"/>
  <c r="B309" i="3"/>
  <c r="B321" i="3"/>
  <c r="B333" i="3"/>
  <c r="B345" i="3"/>
  <c r="B357" i="3"/>
  <c r="B369" i="3"/>
  <c r="B381" i="3"/>
  <c r="B393" i="3"/>
  <c r="B394" i="3"/>
  <c r="B288" i="3"/>
  <c r="B384" i="3"/>
  <c r="B111" i="3"/>
  <c r="B207" i="3"/>
  <c r="B315" i="3"/>
  <c r="B22" i="3"/>
  <c r="B34" i="3"/>
  <c r="B46" i="3"/>
  <c r="B58" i="3"/>
  <c r="B70" i="3"/>
  <c r="B82" i="3"/>
  <c r="B94" i="3"/>
  <c r="B106" i="3"/>
  <c r="B118" i="3"/>
  <c r="B130" i="3"/>
  <c r="B142" i="3"/>
  <c r="B154" i="3"/>
  <c r="B166" i="3"/>
  <c r="B178" i="3"/>
  <c r="B190" i="3"/>
  <c r="B202" i="3"/>
  <c r="B214" i="3"/>
  <c r="B226" i="3"/>
  <c r="B238" i="3"/>
  <c r="B250" i="3"/>
  <c r="B262" i="3"/>
  <c r="B274" i="3"/>
  <c r="B286" i="3"/>
  <c r="B298" i="3"/>
  <c r="B310" i="3"/>
  <c r="B322" i="3"/>
  <c r="B334" i="3"/>
  <c r="B346" i="3"/>
  <c r="B358" i="3"/>
  <c r="B370" i="3"/>
  <c r="B382" i="3"/>
  <c r="B300" i="3"/>
  <c r="B348" i="3"/>
  <c r="B87" i="3"/>
  <c r="B183" i="3"/>
  <c r="B291" i="3"/>
  <c r="B399" i="3"/>
  <c r="B23" i="3"/>
  <c r="B35" i="3"/>
  <c r="B47" i="3"/>
  <c r="B59" i="3"/>
  <c r="B71" i="3"/>
  <c r="B83" i="3"/>
  <c r="B95" i="3"/>
  <c r="B107" i="3"/>
  <c r="B119" i="3"/>
  <c r="B131" i="3"/>
  <c r="B143" i="3"/>
  <c r="B155" i="3"/>
  <c r="B167" i="3"/>
  <c r="B179" i="3"/>
  <c r="B191" i="3"/>
  <c r="B203" i="3"/>
  <c r="B215" i="3"/>
  <c r="B227" i="3"/>
  <c r="B239" i="3"/>
  <c r="B251" i="3"/>
  <c r="B263" i="3"/>
  <c r="B275" i="3"/>
  <c r="B287" i="3"/>
  <c r="B299" i="3"/>
  <c r="B311" i="3"/>
  <c r="B323" i="3"/>
  <c r="B335" i="3"/>
  <c r="B347" i="3"/>
  <c r="B359" i="3"/>
  <c r="B371" i="3"/>
  <c r="B383" i="3"/>
  <c r="B395" i="3"/>
  <c r="B324" i="3"/>
  <c r="B396" i="3"/>
  <c r="B63" i="3"/>
  <c r="B147" i="3"/>
  <c r="B231" i="3"/>
  <c r="B351" i="3"/>
  <c r="B24" i="3"/>
  <c r="B36" i="3"/>
  <c r="B48" i="3"/>
  <c r="B60" i="3"/>
  <c r="B72" i="3"/>
  <c r="B84" i="3"/>
  <c r="B96" i="3"/>
  <c r="B108" i="3"/>
  <c r="B120" i="3"/>
  <c r="B132" i="3"/>
  <c r="B144" i="3"/>
  <c r="B156" i="3"/>
  <c r="B168" i="3"/>
  <c r="B180" i="3"/>
  <c r="B192" i="3"/>
  <c r="B204" i="3"/>
  <c r="B216" i="3"/>
  <c r="B228" i="3"/>
  <c r="B240" i="3"/>
  <c r="B252" i="3"/>
  <c r="B264" i="3"/>
  <c r="B276" i="3"/>
  <c r="B312" i="3"/>
  <c r="B372" i="3"/>
  <c r="B39" i="3"/>
  <c r="B171" i="3"/>
  <c r="B279" i="3"/>
  <c r="B387" i="3"/>
  <c r="I4" i="3"/>
  <c r="B25" i="3"/>
  <c r="B37" i="3"/>
  <c r="B49" i="3"/>
  <c r="B61" i="3"/>
  <c r="B73" i="3"/>
  <c r="B85" i="3"/>
  <c r="B97" i="3"/>
  <c r="B109" i="3"/>
  <c r="B121" i="3"/>
  <c r="B133" i="3"/>
  <c r="B145" i="3"/>
  <c r="B157" i="3"/>
  <c r="E157" i="3" s="1"/>
  <c r="B169" i="3"/>
  <c r="B181" i="3"/>
  <c r="B193" i="3"/>
  <c r="B205" i="3"/>
  <c r="B217" i="3"/>
  <c r="B229" i="3"/>
  <c r="B241" i="3"/>
  <c r="B253" i="3"/>
  <c r="B265" i="3"/>
  <c r="B277" i="3"/>
  <c r="E277" i="3" s="1"/>
  <c r="B289" i="3"/>
  <c r="E289" i="3" s="1"/>
  <c r="B301" i="3"/>
  <c r="E301" i="3" s="1"/>
  <c r="B313" i="3"/>
  <c r="E313" i="3" s="1"/>
  <c r="B325" i="3"/>
  <c r="B337" i="3"/>
  <c r="B349" i="3"/>
  <c r="B361" i="3"/>
  <c r="B373" i="3"/>
  <c r="B385" i="3"/>
  <c r="B397" i="3"/>
  <c r="B51" i="3"/>
  <c r="B159" i="3"/>
  <c r="B267" i="3"/>
  <c r="E267" i="3" s="1"/>
  <c r="B14" i="3"/>
  <c r="E14" i="3" s="1"/>
  <c r="B26" i="3"/>
  <c r="B38" i="3"/>
  <c r="B50" i="3"/>
  <c r="B62" i="3"/>
  <c r="B74" i="3"/>
  <c r="B86" i="3"/>
  <c r="B98" i="3"/>
  <c r="B110" i="3"/>
  <c r="B122" i="3"/>
  <c r="B134" i="3"/>
  <c r="B146" i="3"/>
  <c r="B158" i="3"/>
  <c r="E158" i="3" s="1"/>
  <c r="B170" i="3"/>
  <c r="B182" i="3"/>
  <c r="B194" i="3"/>
  <c r="B206" i="3"/>
  <c r="B218" i="3"/>
  <c r="B230" i="3"/>
  <c r="B242" i="3"/>
  <c r="B254" i="3"/>
  <c r="E254" i="3" s="1"/>
  <c r="B266" i="3"/>
  <c r="E266" i="3" s="1"/>
  <c r="B278" i="3"/>
  <c r="E278" i="3" s="1"/>
  <c r="B290" i="3"/>
  <c r="E290" i="3" s="1"/>
  <c r="B302" i="3"/>
  <c r="E302" i="3" s="1"/>
  <c r="B314" i="3"/>
  <c r="B326" i="3"/>
  <c r="B338" i="3"/>
  <c r="B350" i="3"/>
  <c r="B362" i="3"/>
  <c r="B374" i="3"/>
  <c r="B386" i="3"/>
  <c r="B398" i="3"/>
  <c r="B27" i="3"/>
  <c r="B123" i="3"/>
  <c r="B243" i="3"/>
  <c r="B375" i="3"/>
  <c r="B75" i="3"/>
  <c r="B303" i="3"/>
  <c r="E303" i="3" s="1"/>
  <c r="B16" i="3"/>
  <c r="B28" i="3"/>
  <c r="B40" i="3"/>
  <c r="B52" i="3"/>
  <c r="B64" i="3"/>
  <c r="B76" i="3"/>
  <c r="B88" i="3"/>
  <c r="B100" i="3"/>
  <c r="B112" i="3"/>
  <c r="B124" i="3"/>
  <c r="E124" i="3" s="1"/>
  <c r="B136" i="3"/>
  <c r="B148" i="3"/>
  <c r="B160" i="3"/>
  <c r="B172" i="3"/>
  <c r="B184" i="3"/>
  <c r="B196" i="3"/>
  <c r="B208" i="3"/>
  <c r="B220" i="3"/>
  <c r="B232" i="3"/>
  <c r="B244" i="3"/>
  <c r="B256" i="3"/>
  <c r="E256" i="3" s="1"/>
  <c r="B268" i="3"/>
  <c r="E268" i="3" s="1"/>
  <c r="B280" i="3"/>
  <c r="E280" i="3" s="1"/>
  <c r="B292" i="3"/>
  <c r="E292" i="3" s="1"/>
  <c r="B304" i="3"/>
  <c r="E304" i="3" s="1"/>
  <c r="B316" i="3"/>
  <c r="B328" i="3"/>
  <c r="B340" i="3"/>
  <c r="B352" i="3"/>
  <c r="B364" i="3"/>
  <c r="B376" i="3"/>
  <c r="B388" i="3"/>
  <c r="B400" i="3"/>
  <c r="B18" i="3"/>
  <c r="E18" i="3" s="1"/>
  <c r="B30" i="3"/>
  <c r="B42" i="3"/>
  <c r="B54" i="3"/>
  <c r="B66" i="3"/>
  <c r="B78" i="3"/>
  <c r="B90" i="3"/>
  <c r="B102" i="3"/>
  <c r="B114" i="3"/>
  <c r="B126" i="3"/>
  <c r="B138" i="3"/>
  <c r="B150" i="3"/>
  <c r="B162" i="3"/>
  <c r="E162" i="3" s="1"/>
  <c r="B174" i="3"/>
  <c r="B186" i="3"/>
  <c r="B198" i="3"/>
  <c r="B210" i="3"/>
  <c r="B222" i="3"/>
  <c r="B234" i="3"/>
  <c r="B246" i="3"/>
  <c r="B258" i="3"/>
  <c r="E258" i="3" s="1"/>
  <c r="B270" i="3"/>
  <c r="E270" i="3" s="1"/>
  <c r="B282" i="3"/>
  <c r="E282" i="3" s="1"/>
  <c r="B294" i="3"/>
  <c r="E294" i="3" s="1"/>
  <c r="B306" i="3"/>
  <c r="E306" i="3" s="1"/>
  <c r="B318" i="3"/>
  <c r="B330" i="3"/>
  <c r="B342" i="3"/>
  <c r="B354" i="3"/>
  <c r="B366" i="3"/>
  <c r="B378" i="3"/>
  <c r="B390" i="3"/>
  <c r="B219" i="3"/>
  <c r="B339" i="3"/>
  <c r="B269" i="3"/>
  <c r="E269" i="3" s="1"/>
  <c r="B245" i="3"/>
  <c r="B101" i="3"/>
  <c r="E101" i="3" s="1"/>
  <c r="B377" i="3"/>
  <c r="B89" i="3"/>
  <c r="B233" i="3"/>
  <c r="B221" i="3"/>
  <c r="B77" i="3"/>
  <c r="B365" i="3"/>
  <c r="B353" i="3"/>
  <c r="B209" i="3"/>
  <c r="B65" i="3"/>
  <c r="B389" i="3"/>
  <c r="B341" i="3"/>
  <c r="B197" i="3"/>
  <c r="E197" i="3" s="1"/>
  <c r="B53" i="3"/>
  <c r="B329" i="3"/>
  <c r="B41" i="3"/>
  <c r="B173" i="3"/>
  <c r="B29" i="3"/>
  <c r="B113" i="3"/>
  <c r="B305" i="3"/>
  <c r="E305" i="3" s="1"/>
  <c r="B17" i="3"/>
  <c r="B257" i="3"/>
  <c r="E257" i="3" s="1"/>
  <c r="B317" i="3"/>
  <c r="B161" i="3"/>
  <c r="B293" i="3"/>
  <c r="E293" i="3" s="1"/>
  <c r="B149" i="3"/>
  <c r="B125" i="3"/>
  <c r="B185" i="3"/>
  <c r="B281" i="3"/>
  <c r="E281" i="3" s="1"/>
  <c r="B137" i="3"/>
  <c r="E149" i="3" l="1"/>
  <c r="E174" i="3"/>
  <c r="E136" i="3"/>
  <c r="E75" i="3"/>
  <c r="E170" i="3"/>
  <c r="E161" i="3"/>
  <c r="E245" i="3"/>
  <c r="E150" i="3"/>
  <c r="E112" i="3"/>
  <c r="E243" i="3"/>
  <c r="E146" i="3"/>
  <c r="E138" i="3"/>
  <c r="E126" i="3"/>
  <c r="E232" i="3"/>
  <c r="E88" i="3"/>
  <c r="E122" i="3"/>
  <c r="E134" i="3"/>
  <c r="E65" i="3"/>
  <c r="E209" i="3"/>
  <c r="E219" i="3"/>
  <c r="E114" i="3"/>
  <c r="E220" i="3"/>
  <c r="E76" i="3"/>
  <c r="E110" i="3"/>
  <c r="E100" i="3"/>
  <c r="E246" i="3"/>
  <c r="E102" i="3"/>
  <c r="E208" i="3"/>
  <c r="E64" i="3"/>
  <c r="E242" i="3"/>
  <c r="E98" i="3"/>
  <c r="E113" i="3"/>
  <c r="E234" i="3"/>
  <c r="E90" i="3"/>
  <c r="E196" i="3"/>
  <c r="E230" i="3"/>
  <c r="E86" i="3"/>
  <c r="E229" i="3"/>
  <c r="E123" i="3"/>
  <c r="E137" i="3"/>
  <c r="E77" i="3"/>
  <c r="E222" i="3"/>
  <c r="E78" i="3"/>
  <c r="E184" i="3"/>
  <c r="E218" i="3"/>
  <c r="E74" i="3"/>
  <c r="E159" i="3"/>
  <c r="E173" i="3"/>
  <c r="E221" i="3"/>
  <c r="E210" i="3"/>
  <c r="E66" i="3"/>
  <c r="E172" i="3"/>
  <c r="E206" i="3"/>
  <c r="E62" i="3"/>
  <c r="E244" i="3"/>
  <c r="E185" i="3"/>
  <c r="E233" i="3"/>
  <c r="E198" i="3"/>
  <c r="E54" i="3"/>
  <c r="E160" i="3"/>
  <c r="E194" i="3"/>
  <c r="E133" i="3"/>
  <c r="E125" i="3"/>
  <c r="E89" i="3"/>
  <c r="E186" i="3"/>
  <c r="E148" i="3"/>
  <c r="E182" i="3"/>
  <c r="E53" i="3"/>
  <c r="E51" i="3"/>
  <c r="E52" i="3"/>
  <c r="E40" i="3"/>
  <c r="E41" i="3"/>
  <c r="E50" i="3"/>
  <c r="E42" i="3"/>
  <c r="E38" i="3"/>
  <c r="E30" i="3"/>
  <c r="E26" i="3"/>
  <c r="E27" i="3"/>
  <c r="E17" i="3"/>
  <c r="E29" i="3"/>
  <c r="E28" i="3"/>
  <c r="E16" i="3"/>
  <c r="E377" i="3"/>
  <c r="G377" i="3"/>
  <c r="E318" i="3"/>
  <c r="E314" i="3"/>
  <c r="E169" i="3"/>
  <c r="E25" i="3"/>
  <c r="E228" i="3"/>
  <c r="E84" i="3"/>
  <c r="G395" i="3"/>
  <c r="E395" i="3"/>
  <c r="E251" i="3"/>
  <c r="E107" i="3"/>
  <c r="E348" i="3"/>
  <c r="E262" i="3"/>
  <c r="E118" i="3"/>
  <c r="G384" i="3"/>
  <c r="E384" i="3"/>
  <c r="E285" i="3"/>
  <c r="E141" i="3"/>
  <c r="E255" i="3"/>
  <c r="E296" i="3"/>
  <c r="E152" i="3"/>
  <c r="E327" i="3"/>
  <c r="E295" i="3"/>
  <c r="E151" i="3"/>
  <c r="E375" i="3"/>
  <c r="G375" i="3"/>
  <c r="E216" i="3"/>
  <c r="E72" i="3"/>
  <c r="G383" i="3"/>
  <c r="E383" i="3"/>
  <c r="E239" i="3"/>
  <c r="E95" i="3"/>
  <c r="E300" i="3"/>
  <c r="E250" i="3"/>
  <c r="E106" i="3"/>
  <c r="E288" i="3"/>
  <c r="E273" i="3"/>
  <c r="E129" i="3"/>
  <c r="E135" i="3"/>
  <c r="E284" i="3"/>
  <c r="E140" i="3"/>
  <c r="E195" i="3"/>
  <c r="E283" i="3"/>
  <c r="E139" i="3"/>
  <c r="E341" i="3"/>
  <c r="E400" i="3"/>
  <c r="G400" i="3"/>
  <c r="E145" i="3"/>
  <c r="E387" i="3"/>
  <c r="G387" i="3"/>
  <c r="E204" i="3"/>
  <c r="E60" i="3"/>
  <c r="E371" i="3"/>
  <c r="E227" i="3"/>
  <c r="E83" i="3"/>
  <c r="E382" i="3"/>
  <c r="G382" i="3"/>
  <c r="E238" i="3"/>
  <c r="E94" i="3"/>
  <c r="E394" i="3"/>
  <c r="G394" i="3"/>
  <c r="E261" i="3"/>
  <c r="E117" i="3"/>
  <c r="E15" i="3"/>
  <c r="E272" i="3"/>
  <c r="E128" i="3"/>
  <c r="E99" i="3"/>
  <c r="E271" i="3"/>
  <c r="E127" i="3"/>
  <c r="E317" i="3"/>
  <c r="E388" i="3"/>
  <c r="G388" i="3"/>
  <c r="E279" i="3"/>
  <c r="E192" i="3"/>
  <c r="E48" i="3"/>
  <c r="E359" i="3"/>
  <c r="E215" i="3"/>
  <c r="E71" i="3"/>
  <c r="E370" i="3"/>
  <c r="E226" i="3"/>
  <c r="E82" i="3"/>
  <c r="E393" i="3"/>
  <c r="G393" i="3"/>
  <c r="E249" i="3"/>
  <c r="E105" i="3"/>
  <c r="E336" i="3"/>
  <c r="E260" i="3"/>
  <c r="E116" i="3"/>
  <c r="E360" i="3"/>
  <c r="E259" i="3"/>
  <c r="E115" i="3"/>
  <c r="E339" i="3"/>
  <c r="E376" i="3"/>
  <c r="G376" i="3"/>
  <c r="E265" i="3"/>
  <c r="E121" i="3"/>
  <c r="E171" i="3"/>
  <c r="E180" i="3"/>
  <c r="E36" i="3"/>
  <c r="E347" i="3"/>
  <c r="E203" i="3"/>
  <c r="E59" i="3"/>
  <c r="E358" i="3"/>
  <c r="E214" i="3"/>
  <c r="E70" i="3"/>
  <c r="E381" i="3"/>
  <c r="G381" i="3"/>
  <c r="E237" i="3"/>
  <c r="E93" i="3"/>
  <c r="E392" i="3"/>
  <c r="G392" i="3"/>
  <c r="E248" i="3"/>
  <c r="E104" i="3"/>
  <c r="E391" i="3"/>
  <c r="G391" i="3"/>
  <c r="E247" i="3"/>
  <c r="E103" i="3"/>
  <c r="E389" i="3"/>
  <c r="G389" i="3"/>
  <c r="E364" i="3"/>
  <c r="E398" i="3"/>
  <c r="G398" i="3"/>
  <c r="G397" i="3"/>
  <c r="E397" i="3"/>
  <c r="E253" i="3"/>
  <c r="E109" i="3"/>
  <c r="E39" i="3"/>
  <c r="E168" i="3"/>
  <c r="E24" i="3"/>
  <c r="E335" i="3"/>
  <c r="E191" i="3"/>
  <c r="E47" i="3"/>
  <c r="E346" i="3"/>
  <c r="E202" i="3"/>
  <c r="E58" i="3"/>
  <c r="E369" i="3"/>
  <c r="E225" i="3"/>
  <c r="E81" i="3"/>
  <c r="E380" i="3"/>
  <c r="G380" i="3"/>
  <c r="E236" i="3"/>
  <c r="E92" i="3"/>
  <c r="G379" i="3"/>
  <c r="E379" i="3"/>
  <c r="E235" i="3"/>
  <c r="E91" i="3"/>
  <c r="E353" i="3"/>
  <c r="E390" i="3"/>
  <c r="G390" i="3"/>
  <c r="E352" i="3"/>
  <c r="E386" i="3"/>
  <c r="G386" i="3"/>
  <c r="G385" i="3"/>
  <c r="E385" i="3"/>
  <c r="E241" i="3"/>
  <c r="E97" i="3"/>
  <c r="E372" i="3"/>
  <c r="E156" i="3"/>
  <c r="E351" i="3"/>
  <c r="E323" i="3"/>
  <c r="E179" i="3"/>
  <c r="E35" i="3"/>
  <c r="E334" i="3"/>
  <c r="E190" i="3"/>
  <c r="E46" i="3"/>
  <c r="E357" i="3"/>
  <c r="E213" i="3"/>
  <c r="E69" i="3"/>
  <c r="E368" i="3"/>
  <c r="E224" i="3"/>
  <c r="E80" i="3"/>
  <c r="E367" i="3"/>
  <c r="E223" i="3"/>
  <c r="E79" i="3"/>
  <c r="E365" i="3"/>
  <c r="E378" i="3"/>
  <c r="G378" i="3"/>
  <c r="E340" i="3"/>
  <c r="E374" i="3"/>
  <c r="G374" i="3"/>
  <c r="E373" i="3"/>
  <c r="E85" i="3"/>
  <c r="E312" i="3"/>
  <c r="E144" i="3"/>
  <c r="E231" i="3"/>
  <c r="E311" i="3"/>
  <c r="E167" i="3"/>
  <c r="E23" i="3"/>
  <c r="E322" i="3"/>
  <c r="E178" i="3"/>
  <c r="E34" i="3"/>
  <c r="E345" i="3"/>
  <c r="E201" i="3"/>
  <c r="E57" i="3"/>
  <c r="E356" i="3"/>
  <c r="E212" i="3"/>
  <c r="E68" i="3"/>
  <c r="E355" i="3"/>
  <c r="E211" i="3"/>
  <c r="E67" i="3"/>
  <c r="E366" i="3"/>
  <c r="E328" i="3"/>
  <c r="E362" i="3"/>
  <c r="E361" i="3"/>
  <c r="E217" i="3"/>
  <c r="E73" i="3"/>
  <c r="E276" i="3"/>
  <c r="E132" i="3"/>
  <c r="E147" i="3"/>
  <c r="E299" i="3"/>
  <c r="E155" i="3"/>
  <c r="E399" i="3"/>
  <c r="G399" i="3"/>
  <c r="E310" i="3"/>
  <c r="E166" i="3"/>
  <c r="E22" i="3"/>
  <c r="E333" i="3"/>
  <c r="E189" i="3"/>
  <c r="E45" i="3"/>
  <c r="E344" i="3"/>
  <c r="E200" i="3"/>
  <c r="E56" i="3"/>
  <c r="E343" i="3"/>
  <c r="E199" i="3"/>
  <c r="E55" i="3"/>
  <c r="E354" i="3"/>
  <c r="E316" i="3"/>
  <c r="E350" i="3"/>
  <c r="E349" i="3"/>
  <c r="E205" i="3"/>
  <c r="E61" i="3"/>
  <c r="E264" i="3"/>
  <c r="E120" i="3"/>
  <c r="E63" i="3"/>
  <c r="E287" i="3"/>
  <c r="E143" i="3"/>
  <c r="E291" i="3"/>
  <c r="E298" i="3"/>
  <c r="E154" i="3"/>
  <c r="E315" i="3"/>
  <c r="E321" i="3"/>
  <c r="E177" i="3"/>
  <c r="E33" i="3"/>
  <c r="E332" i="3"/>
  <c r="E188" i="3"/>
  <c r="E44" i="3"/>
  <c r="E331" i="3"/>
  <c r="E187" i="3"/>
  <c r="E43" i="3"/>
  <c r="E342" i="3"/>
  <c r="E338" i="3"/>
  <c r="E337" i="3"/>
  <c r="E193" i="3"/>
  <c r="E49" i="3"/>
  <c r="E252" i="3"/>
  <c r="E108" i="3"/>
  <c r="G396" i="3"/>
  <c r="E396" i="3"/>
  <c r="E275" i="3"/>
  <c r="E131" i="3"/>
  <c r="E183" i="3"/>
  <c r="E286" i="3"/>
  <c r="E142" i="3"/>
  <c r="E207" i="3"/>
  <c r="E309" i="3"/>
  <c r="E165" i="3"/>
  <c r="E21" i="3"/>
  <c r="E320" i="3"/>
  <c r="E176" i="3"/>
  <c r="E32" i="3"/>
  <c r="E319" i="3"/>
  <c r="E175" i="3"/>
  <c r="E31" i="3"/>
  <c r="E329" i="3"/>
  <c r="E330" i="3"/>
  <c r="E326" i="3"/>
  <c r="E325" i="3"/>
  <c r="E181" i="3"/>
  <c r="E37" i="3"/>
  <c r="E240" i="3"/>
  <c r="E96" i="3"/>
  <c r="E324" i="3"/>
  <c r="E263" i="3"/>
  <c r="E119" i="3"/>
  <c r="E87" i="3"/>
  <c r="E274" i="3"/>
  <c r="E130" i="3"/>
  <c r="E111" i="3"/>
  <c r="E297" i="3"/>
  <c r="E153" i="3"/>
  <c r="E363" i="3"/>
  <c r="E308" i="3"/>
  <c r="E164" i="3"/>
  <c r="E20" i="3"/>
  <c r="E307" i="3"/>
  <c r="E163" i="3"/>
  <c r="E19" i="3"/>
  <c r="C224" i="3" l="1"/>
  <c r="C251" i="3"/>
  <c r="C374" i="3"/>
  <c r="C400" i="3"/>
  <c r="C380" i="3"/>
  <c r="C378" i="3"/>
  <c r="C317" i="3"/>
  <c r="C77" i="3"/>
  <c r="C381" i="3"/>
  <c r="C221" i="3"/>
  <c r="C68" i="3"/>
  <c r="C301" i="3"/>
  <c r="C112" i="3"/>
  <c r="C66" i="3"/>
  <c r="C73" i="3"/>
  <c r="C339" i="3"/>
  <c r="C74" i="3"/>
  <c r="C168" i="3"/>
  <c r="C367" i="3"/>
  <c r="C379" i="3"/>
  <c r="C76" i="3"/>
  <c r="C382" i="3"/>
  <c r="C330" i="3"/>
  <c r="C364" i="3"/>
  <c r="C177" i="3"/>
  <c r="C274" i="3"/>
  <c r="C70" i="3"/>
  <c r="C243" i="3"/>
  <c r="C331" i="3"/>
  <c r="C219" i="3"/>
  <c r="C140" i="3"/>
  <c r="C311" i="3"/>
  <c r="C324" i="3"/>
  <c r="C347" i="3"/>
  <c r="C119" i="3"/>
  <c r="C84" i="3"/>
  <c r="C45" i="3"/>
  <c r="C369" i="3"/>
  <c r="C20" i="3"/>
  <c r="C126" i="3"/>
  <c r="C165" i="3"/>
  <c r="C335" i="3"/>
  <c r="C327" i="3"/>
  <c r="C223" i="3"/>
  <c r="C199" i="3"/>
  <c r="C149" i="3"/>
  <c r="C186" i="3"/>
  <c r="C348" i="3"/>
  <c r="C22" i="3"/>
  <c r="C338" i="3"/>
  <c r="C384" i="3"/>
  <c r="C264" i="3"/>
  <c r="C372" i="3"/>
  <c r="C363" i="3"/>
  <c r="C281" i="3"/>
  <c r="C216" i="3"/>
  <c r="C137" i="3"/>
  <c r="C133" i="3"/>
  <c r="C182" i="3"/>
  <c r="C387" i="3"/>
  <c r="C398" i="3"/>
  <c r="C82" i="3"/>
  <c r="C153" i="3"/>
  <c r="C273" i="3"/>
  <c r="C360" i="3"/>
  <c r="C280" i="3"/>
  <c r="C139" i="3"/>
  <c r="C267" i="3"/>
  <c r="C128" i="3"/>
  <c r="C297" i="3"/>
  <c r="C110" i="3"/>
  <c r="C179" i="3"/>
  <c r="C269" i="3"/>
  <c r="C30" i="3"/>
  <c r="C227" i="3"/>
  <c r="C15" i="3"/>
  <c r="C357" i="3"/>
  <c r="C159" i="3"/>
  <c r="C206" i="3"/>
  <c r="C213" i="3"/>
  <c r="C67" i="3"/>
  <c r="C41" i="3"/>
  <c r="C318" i="3"/>
  <c r="C202" i="3"/>
  <c r="C340" i="3"/>
  <c r="C247" i="3"/>
  <c r="C397" i="3"/>
  <c r="C174" i="3"/>
  <c r="C146" i="3"/>
  <c r="C352" i="3"/>
  <c r="C89" i="3"/>
  <c r="C46" i="3"/>
  <c r="C180" i="3"/>
  <c r="C50" i="3"/>
  <c r="C210" i="3"/>
  <c r="C386" i="3"/>
  <c r="C391" i="3"/>
  <c r="C181" i="3"/>
  <c r="C49" i="3"/>
  <c r="C155" i="3"/>
  <c r="C325" i="3"/>
  <c r="C167" i="3"/>
  <c r="C53" i="3"/>
  <c r="C125" i="3"/>
  <c r="C157" i="3"/>
  <c r="C257" i="3"/>
  <c r="C81" i="3"/>
  <c r="C226" i="3"/>
  <c r="C105" i="3"/>
  <c r="C368" i="3"/>
  <c r="C392" i="3"/>
  <c r="C389" i="3"/>
  <c r="C279" i="3"/>
  <c r="C362" i="3"/>
  <c r="C355" i="3"/>
  <c r="C292" i="3"/>
  <c r="C282" i="3"/>
  <c r="C263" i="3"/>
  <c r="C341" i="3"/>
  <c r="C361" i="3"/>
  <c r="C343" i="3"/>
  <c r="C57" i="3"/>
  <c r="C59" i="3"/>
  <c r="C344" i="3"/>
  <c r="C239" i="3"/>
  <c r="C240" i="3"/>
  <c r="C284" i="3"/>
  <c r="C109" i="3"/>
  <c r="C14" i="3"/>
  <c r="D14" i="3"/>
  <c r="C118" i="3" l="1"/>
  <c r="C90" i="3"/>
  <c r="C265" i="3"/>
  <c r="C58" i="3"/>
  <c r="C309" i="3"/>
  <c r="C275" i="3"/>
  <c r="C266" i="3"/>
  <c r="C16" i="3"/>
  <c r="C235" i="3"/>
  <c r="C308" i="3"/>
  <c r="C162" i="3"/>
  <c r="C27" i="3"/>
  <c r="C295" i="3"/>
  <c r="C192" i="3"/>
  <c r="C87" i="3"/>
  <c r="C92" i="3"/>
  <c r="C270" i="3"/>
  <c r="C252" i="3"/>
  <c r="C306" i="3"/>
  <c r="C34" i="3"/>
  <c r="C271" i="3"/>
  <c r="C93" i="3"/>
  <c r="C40" i="3"/>
  <c r="C286" i="3"/>
  <c r="C33" i="3"/>
  <c r="C222" i="3"/>
  <c r="C291" i="3"/>
  <c r="C305" i="3"/>
  <c r="C256" i="3"/>
  <c r="C60" i="3"/>
  <c r="C69" i="3"/>
  <c r="C188" i="3"/>
  <c r="C106" i="3"/>
  <c r="C132" i="3"/>
  <c r="C51" i="3"/>
  <c r="C99" i="3"/>
  <c r="C29" i="3"/>
  <c r="C24" i="3"/>
  <c r="C242" i="3"/>
  <c r="C107" i="3"/>
  <c r="C166" i="3"/>
  <c r="C249" i="3"/>
  <c r="C245" i="3"/>
  <c r="C120" i="3"/>
  <c r="C296" i="3"/>
  <c r="C205" i="3"/>
  <c r="C194" i="3"/>
  <c r="C142" i="3"/>
  <c r="C161" i="3"/>
  <c r="C44" i="3"/>
  <c r="C31" i="3"/>
  <c r="C183" i="3"/>
  <c r="C62" i="3"/>
  <c r="C104" i="3"/>
  <c r="C236" i="3"/>
  <c r="C135" i="3"/>
  <c r="C134" i="3"/>
  <c r="C300" i="3"/>
  <c r="C148" i="3"/>
  <c r="C201" i="3"/>
  <c r="C152" i="3"/>
  <c r="C187" i="3"/>
  <c r="C178" i="3"/>
  <c r="C25" i="3"/>
  <c r="C293" i="3"/>
  <c r="C358" i="3"/>
  <c r="C173" i="3"/>
  <c r="C102" i="3"/>
  <c r="C302" i="3"/>
  <c r="C55" i="3"/>
  <c r="C197" i="3"/>
  <c r="C63" i="3"/>
  <c r="C26" i="3"/>
  <c r="C97" i="3"/>
  <c r="C218" i="3"/>
  <c r="C198" i="3"/>
  <c r="C36" i="3"/>
  <c r="C123" i="3"/>
  <c r="C231" i="3"/>
  <c r="C234" i="3"/>
  <c r="C150" i="3"/>
  <c r="C211" i="3"/>
  <c r="C23" i="3"/>
  <c r="C250" i="3"/>
  <c r="C230" i="3"/>
  <c r="C277" i="3"/>
  <c r="C101" i="3"/>
  <c r="C259" i="3"/>
  <c r="C200" i="3"/>
  <c r="C124" i="3"/>
  <c r="C143" i="3"/>
  <c r="C354" i="3"/>
  <c r="C127" i="3"/>
  <c r="C376" i="3"/>
  <c r="C228" i="3"/>
  <c r="C315" i="3"/>
  <c r="C145" i="3"/>
  <c r="C193" i="3"/>
  <c r="C285" i="3"/>
  <c r="C255" i="3"/>
  <c r="C176" i="3"/>
  <c r="C334" i="3"/>
  <c r="C190" i="3"/>
  <c r="C214" i="3"/>
  <c r="C100" i="3"/>
  <c r="C71" i="3"/>
  <c r="C163" i="3"/>
  <c r="C65" i="3"/>
  <c r="C304" i="3"/>
  <c r="C353" i="3"/>
  <c r="C171" i="3"/>
  <c r="C244" i="3"/>
  <c r="F14" i="3"/>
  <c r="G14" i="3" s="1"/>
  <c r="C130" i="3"/>
  <c r="C78" i="3"/>
  <c r="C85" i="3"/>
  <c r="C43" i="3"/>
  <c r="C111" i="3"/>
  <c r="C289" i="3"/>
  <c r="C268" i="3"/>
  <c r="C170" i="3"/>
  <c r="C322" i="3"/>
  <c r="C278" i="3"/>
  <c r="C390" i="3"/>
  <c r="C39" i="3"/>
  <c r="C276" i="3"/>
  <c r="C246" i="3"/>
  <c r="C185" i="3"/>
  <c r="C147" i="3"/>
  <c r="C323" i="3"/>
  <c r="C393" i="3"/>
  <c r="C98" i="3"/>
  <c r="C38" i="3"/>
  <c r="C326" i="3"/>
  <c r="C88" i="3"/>
  <c r="C332" i="3"/>
  <c r="C19" i="3"/>
  <c r="C260" i="3"/>
  <c r="C32" i="3"/>
  <c r="C337" i="3"/>
  <c r="C121" i="3"/>
  <c r="C232" i="3"/>
  <c r="C169" i="3"/>
  <c r="C204" i="3"/>
  <c r="C144" i="3"/>
  <c r="C366" i="3"/>
  <c r="C310" i="3"/>
  <c r="C373" i="3"/>
  <c r="C365" i="3"/>
  <c r="C336" i="3"/>
  <c r="C196" i="3"/>
  <c r="C95" i="3"/>
  <c r="C154" i="3"/>
  <c r="C151" i="3"/>
  <c r="C172" i="3"/>
  <c r="C52" i="3"/>
  <c r="C54" i="3"/>
  <c r="C175" i="3"/>
  <c r="C138" i="3"/>
  <c r="C56" i="3"/>
  <c r="C370" i="3"/>
  <c r="C75" i="3"/>
  <c r="C272" i="3"/>
  <c r="C80" i="3"/>
  <c r="C116" i="3"/>
  <c r="C86" i="3"/>
  <c r="C117" i="3"/>
  <c r="C208" i="3"/>
  <c r="C312" i="3"/>
  <c r="C220" i="3"/>
  <c r="C94" i="3"/>
  <c r="C261" i="3"/>
  <c r="C283" i="3"/>
  <c r="C21" i="3"/>
  <c r="C215" i="3"/>
  <c r="C209" i="3"/>
  <c r="C203" i="3"/>
  <c r="C321" i="3"/>
  <c r="C303" i="3"/>
  <c r="C18" i="3"/>
  <c r="C229" i="3"/>
  <c r="C238" i="3"/>
  <c r="C377" i="3"/>
  <c r="C319" i="3"/>
  <c r="C160" i="3"/>
  <c r="C225" i="3"/>
  <c r="C122" i="3"/>
  <c r="C129" i="3"/>
  <c r="C395" i="3"/>
  <c r="C237" i="3"/>
  <c r="C299" i="3"/>
  <c r="C136" i="3"/>
  <c r="C114" i="3"/>
  <c r="C241" i="3"/>
  <c r="C307" i="3"/>
  <c r="C290" i="3"/>
  <c r="C17" i="3"/>
  <c r="C164" i="3"/>
  <c r="C314" i="3"/>
  <c r="C371" i="3"/>
  <c r="C158" i="3"/>
  <c r="C316" i="3"/>
  <c r="C28" i="3"/>
  <c r="C103" i="3"/>
  <c r="C262" i="3"/>
  <c r="C35" i="3"/>
  <c r="C113" i="3"/>
  <c r="C375" i="3"/>
  <c r="C61" i="3"/>
  <c r="C287" i="3"/>
  <c r="C383" i="3"/>
  <c r="C42" i="3"/>
  <c r="C83" i="3"/>
  <c r="C91" i="3"/>
  <c r="C189" i="3"/>
  <c r="C253" i="3"/>
  <c r="C184" i="3"/>
  <c r="C64" i="3"/>
  <c r="C233" i="3"/>
  <c r="C48" i="3"/>
  <c r="C212" i="3"/>
  <c r="C131" i="3"/>
  <c r="C346" i="3"/>
  <c r="C191" i="3"/>
  <c r="C254" i="3"/>
  <c r="C47" i="3"/>
  <c r="C294" i="3"/>
  <c r="C333" i="3"/>
  <c r="C248" i="3"/>
  <c r="C385" i="3"/>
  <c r="C72" i="3"/>
  <c r="C207" i="3"/>
  <c r="C217" i="3"/>
  <c r="C394" i="3"/>
  <c r="C328" i="3"/>
  <c r="C396" i="3"/>
  <c r="C108" i="3"/>
  <c r="C96" i="3"/>
  <c r="C37" i="3"/>
  <c r="C342" i="3"/>
  <c r="C320" i="3"/>
  <c r="C141" i="3"/>
  <c r="C79" i="3"/>
  <c r="C329" i="3"/>
  <c r="C313" i="3"/>
  <c r="C388" i="3"/>
  <c r="C195" i="3"/>
  <c r="C115" i="3"/>
  <c r="C349" i="3"/>
  <c r="C399" i="3"/>
  <c r="C356" i="3"/>
  <c r="C351" i="3"/>
  <c r="C345" i="3"/>
  <c r="C350" i="3"/>
  <c r="C288" i="3"/>
  <c r="C258" i="3"/>
  <c r="C298" i="3"/>
  <c r="C359" i="3"/>
  <c r="C156" i="3"/>
  <c r="I14" i="3" l="1"/>
  <c r="I390" i="3"/>
  <c r="I384" i="3"/>
  <c r="I396" i="3"/>
  <c r="I379" i="3"/>
  <c r="I385" i="3"/>
  <c r="I375" i="3"/>
  <c r="I380" i="3"/>
  <c r="I395" i="3"/>
  <c r="I378" i="3"/>
  <c r="I388" i="3"/>
  <c r="I374" i="3"/>
  <c r="I381" i="3"/>
  <c r="I382" i="3"/>
  <c r="H14" i="3"/>
  <c r="D15" i="3" s="1"/>
  <c r="F15" i="3" s="1"/>
  <c r="G15" i="3" s="1"/>
  <c r="I383" i="3"/>
  <c r="I377" i="3"/>
  <c r="I387" i="3"/>
  <c r="I389" i="3"/>
  <c r="I386" i="3"/>
  <c r="I391" i="3"/>
  <c r="I392" i="3"/>
  <c r="I397" i="3"/>
  <c r="I398" i="3"/>
  <c r="I400" i="3"/>
  <c r="I394" i="3"/>
  <c r="I393" i="3"/>
  <c r="I399" i="3"/>
  <c r="I376" i="3"/>
  <c r="H15" i="3" l="1"/>
  <c r="D16" i="3" s="1"/>
  <c r="F16" i="3" s="1"/>
  <c r="I15" i="3"/>
  <c r="I16" i="3" l="1"/>
  <c r="G16" i="3"/>
  <c r="H16" i="3" s="1"/>
  <c r="D17" i="3" l="1"/>
  <c r="F17" i="3" s="1"/>
  <c r="G17" i="3" l="1"/>
  <c r="H17" i="3"/>
  <c r="I17" i="3"/>
  <c r="D18" i="3" l="1"/>
  <c r="F18" i="3" s="1"/>
  <c r="G18" i="3" l="1"/>
  <c r="H18" i="3" s="1"/>
  <c r="I18" i="3"/>
  <c r="D19" i="3" l="1"/>
  <c r="F19" i="3" s="1"/>
  <c r="G19" i="3" l="1"/>
  <c r="H19" i="3" s="1"/>
  <c r="I19" i="3"/>
  <c r="D20" i="3" l="1"/>
  <c r="F20" i="3" s="1"/>
  <c r="G20" i="3" l="1"/>
  <c r="H20" i="3"/>
  <c r="D21" i="3" s="1"/>
  <c r="F21" i="3" s="1"/>
  <c r="G21" i="3" s="1"/>
  <c r="I20" i="3"/>
  <c r="H21" i="3" l="1"/>
  <c r="D22" i="3" s="1"/>
  <c r="F22" i="3" s="1"/>
  <c r="G22" i="3" s="1"/>
  <c r="I21" i="3"/>
  <c r="H22" i="3" l="1"/>
  <c r="D23" i="3" s="1"/>
  <c r="F23" i="3" s="1"/>
  <c r="G23" i="3" s="1"/>
  <c r="I22" i="3"/>
  <c r="H23" i="3" l="1"/>
  <c r="D24" i="3" s="1"/>
  <c r="F24" i="3" s="1"/>
  <c r="G24" i="3" s="1"/>
  <c r="I23" i="3"/>
  <c r="H24" i="3" l="1"/>
  <c r="D25" i="3" s="1"/>
  <c r="F25" i="3" s="1"/>
  <c r="G25" i="3" s="1"/>
  <c r="I24" i="3"/>
  <c r="H25" i="3" l="1"/>
  <c r="D26" i="3" s="1"/>
  <c r="F26" i="3" s="1"/>
  <c r="G26" i="3" s="1"/>
  <c r="I25" i="3"/>
  <c r="H26" i="3" l="1"/>
  <c r="D27" i="3" s="1"/>
  <c r="F27" i="3" s="1"/>
  <c r="G27" i="3" s="1"/>
  <c r="I26" i="3"/>
  <c r="H27" i="3" l="1"/>
  <c r="D28" i="3" s="1"/>
  <c r="F28" i="3" s="1"/>
  <c r="G28" i="3" s="1"/>
  <c r="I27" i="3"/>
  <c r="H28" i="3" l="1"/>
  <c r="D29" i="3" s="1"/>
  <c r="F29" i="3" s="1"/>
  <c r="G29" i="3" s="1"/>
  <c r="I28" i="3"/>
  <c r="H29" i="3" l="1"/>
  <c r="D30" i="3" s="1"/>
  <c r="F30" i="3" s="1"/>
  <c r="G30" i="3" s="1"/>
  <c r="I29" i="3"/>
  <c r="H30" i="3" l="1"/>
  <c r="D31" i="3" s="1"/>
  <c r="F31" i="3" s="1"/>
  <c r="G31" i="3" s="1"/>
  <c r="I30" i="3"/>
  <c r="H31" i="3" l="1"/>
  <c r="D32" i="3" s="1"/>
  <c r="F32" i="3" s="1"/>
  <c r="G32" i="3" s="1"/>
  <c r="I31" i="3"/>
  <c r="H32" i="3" l="1"/>
  <c r="D33" i="3" s="1"/>
  <c r="F33" i="3" s="1"/>
  <c r="G33" i="3" s="1"/>
  <c r="I32" i="3"/>
  <c r="H33" i="3" l="1"/>
  <c r="D34" i="3" s="1"/>
  <c r="F34" i="3" s="1"/>
  <c r="G34" i="3" s="1"/>
  <c r="I33" i="3"/>
  <c r="H34" i="3" l="1"/>
  <c r="D35" i="3" s="1"/>
  <c r="F35" i="3" s="1"/>
  <c r="G35" i="3" s="1"/>
  <c r="I34" i="3"/>
  <c r="H35" i="3" l="1"/>
  <c r="D36" i="3" s="1"/>
  <c r="F36" i="3" s="1"/>
  <c r="G36" i="3" s="1"/>
  <c r="I35" i="3"/>
  <c r="H36" i="3" l="1"/>
  <c r="D37" i="3" s="1"/>
  <c r="F37" i="3" s="1"/>
  <c r="G37" i="3" s="1"/>
  <c r="I36" i="3"/>
  <c r="H37" i="3" l="1"/>
  <c r="D38" i="3" s="1"/>
  <c r="F38" i="3" s="1"/>
  <c r="G38" i="3" s="1"/>
  <c r="I37" i="3"/>
  <c r="H38" i="3" l="1"/>
  <c r="D39" i="3" s="1"/>
  <c r="F39" i="3" s="1"/>
  <c r="G39" i="3" s="1"/>
  <c r="I38" i="3"/>
  <c r="H39" i="3" l="1"/>
  <c r="D40" i="3" s="1"/>
  <c r="F40" i="3" s="1"/>
  <c r="G40" i="3" s="1"/>
  <c r="I39" i="3"/>
  <c r="H40" i="3" l="1"/>
  <c r="D41" i="3" s="1"/>
  <c r="F41" i="3" s="1"/>
  <c r="G41" i="3" s="1"/>
  <c r="I40" i="3"/>
  <c r="H41" i="3" l="1"/>
  <c r="D42" i="3" s="1"/>
  <c r="F42" i="3" s="1"/>
  <c r="G42" i="3" s="1"/>
  <c r="I41" i="3"/>
  <c r="H42" i="3" l="1"/>
  <c r="D43" i="3" s="1"/>
  <c r="F43" i="3" s="1"/>
  <c r="G43" i="3" s="1"/>
  <c r="I42" i="3"/>
  <c r="H43" i="3" l="1"/>
  <c r="D44" i="3" s="1"/>
  <c r="F44" i="3" s="1"/>
  <c r="G44" i="3" s="1"/>
  <c r="I43" i="3"/>
  <c r="H44" i="3" l="1"/>
  <c r="D45" i="3" s="1"/>
  <c r="F45" i="3" s="1"/>
  <c r="G45" i="3" s="1"/>
  <c r="I44" i="3"/>
  <c r="H45" i="3" l="1"/>
  <c r="D46" i="3" s="1"/>
  <c r="F46" i="3" s="1"/>
  <c r="G46" i="3" s="1"/>
  <c r="I45" i="3"/>
  <c r="H46" i="3" l="1"/>
  <c r="D47" i="3" s="1"/>
  <c r="F47" i="3" s="1"/>
  <c r="G47" i="3" s="1"/>
  <c r="I46" i="3"/>
  <c r="H47" i="3" l="1"/>
  <c r="D48" i="3" s="1"/>
  <c r="F48" i="3" s="1"/>
  <c r="G48" i="3" s="1"/>
  <c r="I47" i="3"/>
  <c r="H48" i="3" l="1"/>
  <c r="D49" i="3" s="1"/>
  <c r="F49" i="3" s="1"/>
  <c r="G49" i="3" s="1"/>
  <c r="I48" i="3"/>
  <c r="H49" i="3" l="1"/>
  <c r="D50" i="3" s="1"/>
  <c r="F50" i="3" s="1"/>
  <c r="G50" i="3" s="1"/>
  <c r="I49" i="3"/>
  <c r="H50" i="3" l="1"/>
  <c r="D51" i="3" s="1"/>
  <c r="F51" i="3" s="1"/>
  <c r="G51" i="3" s="1"/>
  <c r="I50" i="3"/>
  <c r="H51" i="3" l="1"/>
  <c r="D52" i="3" s="1"/>
  <c r="F52" i="3" s="1"/>
  <c r="G52" i="3" s="1"/>
  <c r="I51" i="3"/>
  <c r="H52" i="3" l="1"/>
  <c r="D53" i="3" s="1"/>
  <c r="F53" i="3" s="1"/>
  <c r="G53" i="3" s="1"/>
  <c r="I52" i="3"/>
  <c r="H53" i="3" l="1"/>
  <c r="D54" i="3" s="1"/>
  <c r="F54" i="3" s="1"/>
  <c r="G54" i="3" s="1"/>
  <c r="I53" i="3"/>
  <c r="H54" i="3" l="1"/>
  <c r="D55" i="3" s="1"/>
  <c r="F55" i="3" s="1"/>
  <c r="G55" i="3" s="1"/>
  <c r="I54" i="3"/>
  <c r="H55" i="3" l="1"/>
  <c r="D56" i="3" s="1"/>
  <c r="F56" i="3" s="1"/>
  <c r="G56" i="3" s="1"/>
  <c r="I55" i="3"/>
  <c r="H56" i="3" l="1"/>
  <c r="D57" i="3" s="1"/>
  <c r="F57" i="3" s="1"/>
  <c r="G57" i="3" s="1"/>
  <c r="I56" i="3"/>
  <c r="H57" i="3" l="1"/>
  <c r="D58" i="3" s="1"/>
  <c r="F58" i="3" s="1"/>
  <c r="G58" i="3" s="1"/>
  <c r="I57" i="3"/>
  <c r="H58" i="3" l="1"/>
  <c r="D59" i="3" s="1"/>
  <c r="F59" i="3" s="1"/>
  <c r="G59" i="3" s="1"/>
  <c r="I58" i="3"/>
  <c r="H59" i="3" l="1"/>
  <c r="D60" i="3" s="1"/>
  <c r="F60" i="3" s="1"/>
  <c r="G60" i="3" s="1"/>
  <c r="I59" i="3"/>
  <c r="H60" i="3" l="1"/>
  <c r="D61" i="3" s="1"/>
  <c r="F61" i="3" s="1"/>
  <c r="G61" i="3" s="1"/>
  <c r="I60" i="3"/>
  <c r="H61" i="3" l="1"/>
  <c r="D62" i="3" s="1"/>
  <c r="F62" i="3" s="1"/>
  <c r="G62" i="3" s="1"/>
  <c r="I61" i="3"/>
  <c r="H62" i="3" l="1"/>
  <c r="D63" i="3" s="1"/>
  <c r="F63" i="3" s="1"/>
  <c r="G63" i="3" s="1"/>
  <c r="I62" i="3"/>
  <c r="H63" i="3" l="1"/>
  <c r="D64" i="3" s="1"/>
  <c r="F64" i="3" s="1"/>
  <c r="G64" i="3" s="1"/>
  <c r="I63" i="3"/>
  <c r="H64" i="3" l="1"/>
  <c r="D65" i="3" s="1"/>
  <c r="F65" i="3" s="1"/>
  <c r="G65" i="3" s="1"/>
  <c r="I64" i="3"/>
  <c r="H65" i="3" l="1"/>
  <c r="D66" i="3" s="1"/>
  <c r="F66" i="3" s="1"/>
  <c r="G66" i="3" s="1"/>
  <c r="I65" i="3"/>
  <c r="H66" i="3" l="1"/>
  <c r="D67" i="3" s="1"/>
  <c r="F67" i="3" s="1"/>
  <c r="G67" i="3" s="1"/>
  <c r="I66" i="3"/>
  <c r="H67" i="3" l="1"/>
  <c r="D68" i="3" s="1"/>
  <c r="F68" i="3" s="1"/>
  <c r="G68" i="3" s="1"/>
  <c r="I67" i="3"/>
  <c r="H68" i="3" l="1"/>
  <c r="D69" i="3" s="1"/>
  <c r="F69" i="3" s="1"/>
  <c r="G69" i="3" s="1"/>
  <c r="I68" i="3"/>
  <c r="H69" i="3" l="1"/>
  <c r="D70" i="3" s="1"/>
  <c r="F70" i="3" s="1"/>
  <c r="G70" i="3" s="1"/>
  <c r="I69" i="3"/>
  <c r="H70" i="3" l="1"/>
  <c r="D71" i="3" s="1"/>
  <c r="F71" i="3" s="1"/>
  <c r="G71" i="3" s="1"/>
  <c r="I70" i="3"/>
  <c r="H71" i="3" l="1"/>
  <c r="D72" i="3" s="1"/>
  <c r="F72" i="3" s="1"/>
  <c r="G72" i="3" s="1"/>
  <c r="I71" i="3"/>
  <c r="H72" i="3" l="1"/>
  <c r="D73" i="3" s="1"/>
  <c r="F73" i="3" s="1"/>
  <c r="G73" i="3" s="1"/>
  <c r="I72" i="3"/>
  <c r="H73" i="3" l="1"/>
  <c r="D74" i="3" s="1"/>
  <c r="F74" i="3" s="1"/>
  <c r="G74" i="3" s="1"/>
  <c r="I73" i="3"/>
  <c r="H74" i="3" l="1"/>
  <c r="D75" i="3" s="1"/>
  <c r="F75" i="3" s="1"/>
  <c r="G75" i="3" s="1"/>
  <c r="I74" i="3"/>
  <c r="H75" i="3" l="1"/>
  <c r="D76" i="3" s="1"/>
  <c r="F76" i="3" s="1"/>
  <c r="G76" i="3" s="1"/>
  <c r="I75" i="3"/>
  <c r="H76" i="3" l="1"/>
  <c r="D77" i="3" s="1"/>
  <c r="F77" i="3" s="1"/>
  <c r="G77" i="3" s="1"/>
  <c r="I76" i="3"/>
  <c r="H77" i="3" l="1"/>
  <c r="D78" i="3" s="1"/>
  <c r="F78" i="3" s="1"/>
  <c r="G78" i="3" s="1"/>
  <c r="I77" i="3"/>
  <c r="H78" i="3" l="1"/>
  <c r="D79" i="3" s="1"/>
  <c r="F79" i="3" s="1"/>
  <c r="G79" i="3" s="1"/>
  <c r="I78" i="3"/>
  <c r="H79" i="3" l="1"/>
  <c r="D80" i="3" s="1"/>
  <c r="F80" i="3" s="1"/>
  <c r="G80" i="3" s="1"/>
  <c r="I79" i="3"/>
  <c r="H80" i="3" l="1"/>
  <c r="D81" i="3" s="1"/>
  <c r="F81" i="3" s="1"/>
  <c r="G81" i="3" s="1"/>
  <c r="I80" i="3"/>
  <c r="H81" i="3" l="1"/>
  <c r="D82" i="3" s="1"/>
  <c r="F82" i="3" s="1"/>
  <c r="G82" i="3" s="1"/>
  <c r="I81" i="3"/>
  <c r="H82" i="3" l="1"/>
  <c r="D83" i="3" s="1"/>
  <c r="F83" i="3" s="1"/>
  <c r="G83" i="3" s="1"/>
  <c r="I82" i="3"/>
  <c r="H83" i="3" l="1"/>
  <c r="D84" i="3" s="1"/>
  <c r="F84" i="3" s="1"/>
  <c r="G84" i="3" s="1"/>
  <c r="I83" i="3"/>
  <c r="H84" i="3" l="1"/>
  <c r="D85" i="3" s="1"/>
  <c r="F85" i="3" s="1"/>
  <c r="G85" i="3" s="1"/>
  <c r="I84" i="3"/>
  <c r="H85" i="3" l="1"/>
  <c r="D86" i="3" s="1"/>
  <c r="F86" i="3" s="1"/>
  <c r="G86" i="3" s="1"/>
  <c r="I85" i="3"/>
  <c r="H86" i="3" l="1"/>
  <c r="D87" i="3" s="1"/>
  <c r="F87" i="3" s="1"/>
  <c r="G87" i="3" s="1"/>
  <c r="I86" i="3"/>
  <c r="H87" i="3" l="1"/>
  <c r="D88" i="3" s="1"/>
  <c r="F88" i="3" s="1"/>
  <c r="G88" i="3" s="1"/>
  <c r="I87" i="3"/>
  <c r="H88" i="3" l="1"/>
  <c r="D89" i="3" s="1"/>
  <c r="F89" i="3" s="1"/>
  <c r="G89" i="3" s="1"/>
  <c r="I88" i="3"/>
  <c r="H89" i="3" l="1"/>
  <c r="D90" i="3" s="1"/>
  <c r="F90" i="3" s="1"/>
  <c r="G90" i="3" s="1"/>
  <c r="I89" i="3"/>
  <c r="H90" i="3" l="1"/>
  <c r="D91" i="3" s="1"/>
  <c r="F91" i="3" s="1"/>
  <c r="G91" i="3" s="1"/>
  <c r="I90" i="3"/>
  <c r="H91" i="3" l="1"/>
  <c r="D92" i="3" s="1"/>
  <c r="F92" i="3" s="1"/>
  <c r="G92" i="3" s="1"/>
  <c r="I91" i="3"/>
  <c r="H92" i="3" l="1"/>
  <c r="D93" i="3" s="1"/>
  <c r="F93" i="3" s="1"/>
  <c r="G93" i="3" s="1"/>
  <c r="I92" i="3"/>
  <c r="H93" i="3" l="1"/>
  <c r="D94" i="3" s="1"/>
  <c r="F94" i="3" s="1"/>
  <c r="G94" i="3" s="1"/>
  <c r="I93" i="3"/>
  <c r="H94" i="3" l="1"/>
  <c r="D95" i="3" s="1"/>
  <c r="F95" i="3" s="1"/>
  <c r="G95" i="3" s="1"/>
  <c r="I94" i="3"/>
  <c r="H95" i="3" l="1"/>
  <c r="D96" i="3" s="1"/>
  <c r="F96" i="3" s="1"/>
  <c r="G96" i="3" s="1"/>
  <c r="I95" i="3"/>
  <c r="H96" i="3" l="1"/>
  <c r="D97" i="3" s="1"/>
  <c r="F97" i="3" s="1"/>
  <c r="G97" i="3" s="1"/>
  <c r="I96" i="3"/>
  <c r="H97" i="3" l="1"/>
  <c r="D98" i="3" s="1"/>
  <c r="F98" i="3" s="1"/>
  <c r="G98" i="3" s="1"/>
  <c r="I97" i="3"/>
  <c r="H98" i="3" l="1"/>
  <c r="D99" i="3" s="1"/>
  <c r="F99" i="3" s="1"/>
  <c r="G99" i="3" s="1"/>
  <c r="I98" i="3"/>
  <c r="H99" i="3" l="1"/>
  <c r="D100" i="3" s="1"/>
  <c r="F100" i="3" s="1"/>
  <c r="G100" i="3" s="1"/>
  <c r="I99" i="3"/>
  <c r="H100" i="3" l="1"/>
  <c r="D101" i="3" s="1"/>
  <c r="F101" i="3" s="1"/>
  <c r="G101" i="3" s="1"/>
  <c r="I100" i="3"/>
  <c r="H101" i="3" l="1"/>
  <c r="D102" i="3" s="1"/>
  <c r="F102" i="3" s="1"/>
  <c r="G102" i="3" s="1"/>
  <c r="I101" i="3"/>
  <c r="H102" i="3" l="1"/>
  <c r="D103" i="3" s="1"/>
  <c r="F103" i="3" s="1"/>
  <c r="G103" i="3" s="1"/>
  <c r="I102" i="3"/>
  <c r="H103" i="3" l="1"/>
  <c r="D104" i="3" s="1"/>
  <c r="F104" i="3" s="1"/>
  <c r="G104" i="3" s="1"/>
  <c r="I103" i="3"/>
  <c r="H104" i="3" l="1"/>
  <c r="D105" i="3" s="1"/>
  <c r="F105" i="3" s="1"/>
  <c r="G105" i="3" s="1"/>
  <c r="I104" i="3"/>
  <c r="H105" i="3" l="1"/>
  <c r="D106" i="3" s="1"/>
  <c r="F106" i="3" s="1"/>
  <c r="G106" i="3" s="1"/>
  <c r="I105" i="3"/>
  <c r="H106" i="3" l="1"/>
  <c r="D107" i="3" s="1"/>
  <c r="F107" i="3" s="1"/>
  <c r="G107" i="3" s="1"/>
  <c r="I106" i="3"/>
  <c r="H107" i="3" l="1"/>
  <c r="D108" i="3" s="1"/>
  <c r="F108" i="3" s="1"/>
  <c r="G108" i="3" s="1"/>
  <c r="I107" i="3"/>
  <c r="H108" i="3" l="1"/>
  <c r="D109" i="3" s="1"/>
  <c r="F109" i="3" s="1"/>
  <c r="G109" i="3" s="1"/>
  <c r="I108" i="3"/>
  <c r="H109" i="3" l="1"/>
  <c r="D110" i="3" s="1"/>
  <c r="F110" i="3" s="1"/>
  <c r="G110" i="3" s="1"/>
  <c r="I109" i="3"/>
  <c r="H110" i="3" l="1"/>
  <c r="D111" i="3" s="1"/>
  <c r="F111" i="3" s="1"/>
  <c r="G111" i="3" s="1"/>
  <c r="I110" i="3"/>
  <c r="H111" i="3" l="1"/>
  <c r="D112" i="3" s="1"/>
  <c r="F112" i="3" s="1"/>
  <c r="G112" i="3" s="1"/>
  <c r="I111" i="3"/>
  <c r="H112" i="3" l="1"/>
  <c r="D113" i="3" s="1"/>
  <c r="F113" i="3" s="1"/>
  <c r="G113" i="3" s="1"/>
  <c r="I112" i="3"/>
  <c r="H113" i="3" l="1"/>
  <c r="D114" i="3" s="1"/>
  <c r="F114" i="3" s="1"/>
  <c r="G114" i="3" s="1"/>
  <c r="I113" i="3"/>
  <c r="H114" i="3" l="1"/>
  <c r="D115" i="3" s="1"/>
  <c r="F115" i="3" s="1"/>
  <c r="G115" i="3" s="1"/>
  <c r="I114" i="3"/>
  <c r="H115" i="3" l="1"/>
  <c r="D116" i="3" s="1"/>
  <c r="F116" i="3" s="1"/>
  <c r="G116" i="3" s="1"/>
  <c r="I115" i="3"/>
  <c r="H116" i="3" l="1"/>
  <c r="D117" i="3" s="1"/>
  <c r="F117" i="3" s="1"/>
  <c r="G117" i="3" s="1"/>
  <c r="I116" i="3"/>
  <c r="H117" i="3" l="1"/>
  <c r="D118" i="3" s="1"/>
  <c r="F118" i="3" s="1"/>
  <c r="G118" i="3" s="1"/>
  <c r="I117" i="3"/>
  <c r="H118" i="3" l="1"/>
  <c r="D119" i="3" s="1"/>
  <c r="F119" i="3" s="1"/>
  <c r="G119" i="3" s="1"/>
  <c r="I118" i="3"/>
  <c r="H119" i="3" l="1"/>
  <c r="D120" i="3" s="1"/>
  <c r="F120" i="3" s="1"/>
  <c r="G120" i="3" s="1"/>
  <c r="I119" i="3"/>
  <c r="H120" i="3" l="1"/>
  <c r="D121" i="3" s="1"/>
  <c r="F121" i="3" s="1"/>
  <c r="G121" i="3" s="1"/>
  <c r="I120" i="3"/>
  <c r="H121" i="3" l="1"/>
  <c r="D122" i="3" s="1"/>
  <c r="F122" i="3" s="1"/>
  <c r="G122" i="3" s="1"/>
  <c r="I121" i="3"/>
  <c r="H122" i="3" l="1"/>
  <c r="D123" i="3" s="1"/>
  <c r="F123" i="3" s="1"/>
  <c r="G123" i="3" s="1"/>
  <c r="I122" i="3"/>
  <c r="H123" i="3" l="1"/>
  <c r="D124" i="3" s="1"/>
  <c r="F124" i="3" s="1"/>
  <c r="G124" i="3" s="1"/>
  <c r="I123" i="3"/>
  <c r="H124" i="3" l="1"/>
  <c r="D125" i="3" s="1"/>
  <c r="F125" i="3" s="1"/>
  <c r="G125" i="3" s="1"/>
  <c r="I124" i="3"/>
  <c r="H125" i="3" l="1"/>
  <c r="D126" i="3" s="1"/>
  <c r="F126" i="3" s="1"/>
  <c r="G126" i="3" s="1"/>
  <c r="I125" i="3"/>
  <c r="H126" i="3" l="1"/>
  <c r="D127" i="3" s="1"/>
  <c r="F127" i="3" s="1"/>
  <c r="G127" i="3" s="1"/>
  <c r="I126" i="3"/>
  <c r="H127" i="3" l="1"/>
  <c r="D128" i="3" s="1"/>
  <c r="F128" i="3" s="1"/>
  <c r="G128" i="3" s="1"/>
  <c r="I127" i="3"/>
  <c r="H128" i="3" l="1"/>
  <c r="D129" i="3" s="1"/>
  <c r="F129" i="3" s="1"/>
  <c r="G129" i="3" s="1"/>
  <c r="I128" i="3"/>
  <c r="H129" i="3" l="1"/>
  <c r="D130" i="3" s="1"/>
  <c r="F130" i="3" s="1"/>
  <c r="G130" i="3" s="1"/>
  <c r="I129" i="3"/>
  <c r="H130" i="3" l="1"/>
  <c r="D131" i="3" s="1"/>
  <c r="F131" i="3" s="1"/>
  <c r="G131" i="3" s="1"/>
  <c r="I130" i="3"/>
  <c r="H131" i="3" l="1"/>
  <c r="D132" i="3" s="1"/>
  <c r="F132" i="3" s="1"/>
  <c r="G132" i="3" s="1"/>
  <c r="I131" i="3"/>
  <c r="H132" i="3" l="1"/>
  <c r="D133" i="3" s="1"/>
  <c r="F133" i="3" s="1"/>
  <c r="G133" i="3" s="1"/>
  <c r="I132" i="3"/>
  <c r="H133" i="3" l="1"/>
  <c r="D134" i="3" s="1"/>
  <c r="F134" i="3" s="1"/>
  <c r="G134" i="3" s="1"/>
  <c r="I133" i="3"/>
  <c r="H134" i="3" l="1"/>
  <c r="D135" i="3" s="1"/>
  <c r="F135" i="3" s="1"/>
  <c r="G135" i="3" s="1"/>
  <c r="I134" i="3"/>
  <c r="H135" i="3" l="1"/>
  <c r="D136" i="3" s="1"/>
  <c r="F136" i="3" s="1"/>
  <c r="G136" i="3" s="1"/>
  <c r="I135" i="3"/>
  <c r="H136" i="3" l="1"/>
  <c r="D137" i="3" s="1"/>
  <c r="F137" i="3" s="1"/>
  <c r="G137" i="3" s="1"/>
  <c r="I136" i="3"/>
  <c r="H137" i="3" l="1"/>
  <c r="D138" i="3" s="1"/>
  <c r="F138" i="3" s="1"/>
  <c r="G138" i="3" s="1"/>
  <c r="I137" i="3"/>
  <c r="H138" i="3" l="1"/>
  <c r="D139" i="3" s="1"/>
  <c r="F139" i="3" s="1"/>
  <c r="G139" i="3" s="1"/>
  <c r="I138" i="3"/>
  <c r="H139" i="3" l="1"/>
  <c r="D140" i="3" s="1"/>
  <c r="F140" i="3" s="1"/>
  <c r="G140" i="3" s="1"/>
  <c r="I139" i="3"/>
  <c r="H140" i="3" l="1"/>
  <c r="D141" i="3" s="1"/>
  <c r="F141" i="3" s="1"/>
  <c r="G141" i="3" s="1"/>
  <c r="I140" i="3"/>
  <c r="H141" i="3" l="1"/>
  <c r="D142" i="3" s="1"/>
  <c r="F142" i="3" s="1"/>
  <c r="G142" i="3" s="1"/>
  <c r="I141" i="3"/>
  <c r="H142" i="3" l="1"/>
  <c r="D143" i="3" s="1"/>
  <c r="F143" i="3" s="1"/>
  <c r="G143" i="3" s="1"/>
  <c r="I142" i="3"/>
  <c r="H143" i="3" l="1"/>
  <c r="D144" i="3" s="1"/>
  <c r="F144" i="3" s="1"/>
  <c r="G144" i="3" s="1"/>
  <c r="I143" i="3"/>
  <c r="H144" i="3" l="1"/>
  <c r="D145" i="3" s="1"/>
  <c r="F145" i="3" s="1"/>
  <c r="G145" i="3" s="1"/>
  <c r="I144" i="3"/>
  <c r="H145" i="3" l="1"/>
  <c r="D146" i="3" s="1"/>
  <c r="F146" i="3" s="1"/>
  <c r="G146" i="3" s="1"/>
  <c r="I145" i="3"/>
  <c r="H146" i="3" l="1"/>
  <c r="D147" i="3" s="1"/>
  <c r="F147" i="3" s="1"/>
  <c r="G147" i="3" s="1"/>
  <c r="I146" i="3"/>
  <c r="H147" i="3" l="1"/>
  <c r="D148" i="3" s="1"/>
  <c r="F148" i="3" s="1"/>
  <c r="G148" i="3" s="1"/>
  <c r="I147" i="3"/>
  <c r="H148" i="3" l="1"/>
  <c r="D149" i="3" s="1"/>
  <c r="F149" i="3" s="1"/>
  <c r="G149" i="3" s="1"/>
  <c r="I148" i="3"/>
  <c r="H149" i="3" l="1"/>
  <c r="D150" i="3" s="1"/>
  <c r="F150" i="3" s="1"/>
  <c r="G150" i="3" s="1"/>
  <c r="I149" i="3"/>
  <c r="H150" i="3" l="1"/>
  <c r="D151" i="3" s="1"/>
  <c r="F151" i="3" s="1"/>
  <c r="G151" i="3" s="1"/>
  <c r="I150" i="3"/>
  <c r="H151" i="3" l="1"/>
  <c r="D152" i="3" s="1"/>
  <c r="F152" i="3" s="1"/>
  <c r="G152" i="3" s="1"/>
  <c r="I151" i="3"/>
  <c r="H152" i="3" l="1"/>
  <c r="D153" i="3" s="1"/>
  <c r="F153" i="3" s="1"/>
  <c r="G153" i="3" s="1"/>
  <c r="I152" i="3"/>
  <c r="H153" i="3" l="1"/>
  <c r="D154" i="3" s="1"/>
  <c r="F154" i="3" s="1"/>
  <c r="G154" i="3" s="1"/>
  <c r="I153" i="3"/>
  <c r="H154" i="3" l="1"/>
  <c r="D155" i="3" s="1"/>
  <c r="F155" i="3" s="1"/>
  <c r="G155" i="3" s="1"/>
  <c r="I154" i="3"/>
  <c r="H155" i="3" l="1"/>
  <c r="D156" i="3" s="1"/>
  <c r="F156" i="3" s="1"/>
  <c r="G156" i="3" s="1"/>
  <c r="I155" i="3"/>
  <c r="H156" i="3" l="1"/>
  <c r="D157" i="3" s="1"/>
  <c r="F157" i="3" s="1"/>
  <c r="G157" i="3" s="1"/>
  <c r="I156" i="3"/>
  <c r="H157" i="3" l="1"/>
  <c r="D158" i="3" s="1"/>
  <c r="F158" i="3" s="1"/>
  <c r="G158" i="3" s="1"/>
  <c r="I157" i="3"/>
  <c r="H158" i="3" l="1"/>
  <c r="D159" i="3" s="1"/>
  <c r="F159" i="3" s="1"/>
  <c r="G159" i="3" s="1"/>
  <c r="I158" i="3"/>
  <c r="H159" i="3" l="1"/>
  <c r="D160" i="3" s="1"/>
  <c r="F160" i="3" s="1"/>
  <c r="G160" i="3" s="1"/>
  <c r="I159" i="3"/>
  <c r="H160" i="3" l="1"/>
  <c r="D161" i="3" s="1"/>
  <c r="F161" i="3" s="1"/>
  <c r="G161" i="3" s="1"/>
  <c r="I160" i="3"/>
  <c r="H161" i="3" l="1"/>
  <c r="D162" i="3" s="1"/>
  <c r="F162" i="3" s="1"/>
  <c r="G162" i="3" s="1"/>
  <c r="I161" i="3"/>
  <c r="H162" i="3" l="1"/>
  <c r="D163" i="3" s="1"/>
  <c r="F163" i="3" s="1"/>
  <c r="G163" i="3" s="1"/>
  <c r="I162" i="3"/>
  <c r="H163" i="3" l="1"/>
  <c r="D164" i="3" s="1"/>
  <c r="F164" i="3" s="1"/>
  <c r="G164" i="3" s="1"/>
  <c r="I163" i="3"/>
  <c r="H164" i="3" l="1"/>
  <c r="D165" i="3" s="1"/>
  <c r="F165" i="3" s="1"/>
  <c r="G165" i="3" s="1"/>
  <c r="I164" i="3"/>
  <c r="H165" i="3" l="1"/>
  <c r="D166" i="3" s="1"/>
  <c r="F166" i="3" s="1"/>
  <c r="G166" i="3" s="1"/>
  <c r="I165" i="3"/>
  <c r="H166" i="3" l="1"/>
  <c r="D167" i="3" s="1"/>
  <c r="F167" i="3" s="1"/>
  <c r="G167" i="3" s="1"/>
  <c r="I166" i="3"/>
  <c r="H167" i="3" l="1"/>
  <c r="D168" i="3" s="1"/>
  <c r="F168" i="3" s="1"/>
  <c r="G168" i="3" s="1"/>
  <c r="I167" i="3"/>
  <c r="H168" i="3" l="1"/>
  <c r="D169" i="3" s="1"/>
  <c r="F169" i="3" s="1"/>
  <c r="G169" i="3" s="1"/>
  <c r="I168" i="3"/>
  <c r="H169" i="3" l="1"/>
  <c r="D170" i="3" s="1"/>
  <c r="F170" i="3" s="1"/>
  <c r="G170" i="3" s="1"/>
  <c r="I169" i="3"/>
  <c r="H170" i="3" l="1"/>
  <c r="D171" i="3" s="1"/>
  <c r="F171" i="3" s="1"/>
  <c r="G171" i="3" s="1"/>
  <c r="I170" i="3"/>
  <c r="H171" i="3" l="1"/>
  <c r="D172" i="3" s="1"/>
  <c r="F172" i="3" s="1"/>
  <c r="G172" i="3" s="1"/>
  <c r="I171" i="3"/>
  <c r="H172" i="3" l="1"/>
  <c r="D173" i="3" s="1"/>
  <c r="F173" i="3" s="1"/>
  <c r="G173" i="3" s="1"/>
  <c r="I172" i="3"/>
  <c r="H173" i="3" l="1"/>
  <c r="D174" i="3" s="1"/>
  <c r="F174" i="3" s="1"/>
  <c r="G174" i="3" s="1"/>
  <c r="I173" i="3"/>
  <c r="H174" i="3" l="1"/>
  <c r="D175" i="3" s="1"/>
  <c r="F175" i="3" s="1"/>
  <c r="G175" i="3" s="1"/>
  <c r="I174" i="3"/>
  <c r="H175" i="3" l="1"/>
  <c r="D176" i="3" s="1"/>
  <c r="F176" i="3" s="1"/>
  <c r="G176" i="3" s="1"/>
  <c r="I175" i="3"/>
  <c r="H176" i="3" l="1"/>
  <c r="D177" i="3" s="1"/>
  <c r="F177" i="3" s="1"/>
  <c r="G177" i="3" s="1"/>
  <c r="I176" i="3"/>
  <c r="H177" i="3" l="1"/>
  <c r="D178" i="3" s="1"/>
  <c r="F178" i="3" s="1"/>
  <c r="G178" i="3" s="1"/>
  <c r="I177" i="3"/>
  <c r="H178" i="3" l="1"/>
  <c r="D179" i="3" s="1"/>
  <c r="F179" i="3" s="1"/>
  <c r="G179" i="3" s="1"/>
  <c r="I178" i="3"/>
  <c r="H179" i="3" l="1"/>
  <c r="D180" i="3" s="1"/>
  <c r="F180" i="3" s="1"/>
  <c r="G180" i="3" s="1"/>
  <c r="I179" i="3"/>
  <c r="H180" i="3" l="1"/>
  <c r="D181" i="3" s="1"/>
  <c r="F181" i="3" s="1"/>
  <c r="G181" i="3" s="1"/>
  <c r="I180" i="3"/>
  <c r="H181" i="3" l="1"/>
  <c r="D182" i="3" s="1"/>
  <c r="F182" i="3" s="1"/>
  <c r="G182" i="3" s="1"/>
  <c r="I181" i="3"/>
  <c r="H182" i="3" l="1"/>
  <c r="D183" i="3" s="1"/>
  <c r="F183" i="3" s="1"/>
  <c r="G183" i="3" s="1"/>
  <c r="I182" i="3"/>
  <c r="H183" i="3" l="1"/>
  <c r="D184" i="3" s="1"/>
  <c r="F184" i="3" s="1"/>
  <c r="G184" i="3" s="1"/>
  <c r="I183" i="3"/>
  <c r="H184" i="3" l="1"/>
  <c r="D185" i="3" s="1"/>
  <c r="F185" i="3" s="1"/>
  <c r="G185" i="3" s="1"/>
  <c r="I184" i="3"/>
  <c r="H185" i="3" l="1"/>
  <c r="D186" i="3" s="1"/>
  <c r="F186" i="3" s="1"/>
  <c r="G186" i="3" s="1"/>
  <c r="I185" i="3"/>
  <c r="H186" i="3" l="1"/>
  <c r="D187" i="3" s="1"/>
  <c r="F187" i="3" s="1"/>
  <c r="G187" i="3" s="1"/>
  <c r="I186" i="3"/>
  <c r="H187" i="3" l="1"/>
  <c r="D188" i="3" s="1"/>
  <c r="F188" i="3" s="1"/>
  <c r="G188" i="3" s="1"/>
  <c r="I187" i="3"/>
  <c r="H188" i="3" l="1"/>
  <c r="D189" i="3" s="1"/>
  <c r="F189" i="3" s="1"/>
  <c r="G189" i="3" s="1"/>
  <c r="I188" i="3"/>
  <c r="H189" i="3" l="1"/>
  <c r="D190" i="3" s="1"/>
  <c r="F190" i="3" s="1"/>
  <c r="G190" i="3" s="1"/>
  <c r="I189" i="3"/>
  <c r="H190" i="3" l="1"/>
  <c r="D191" i="3" s="1"/>
  <c r="F191" i="3" s="1"/>
  <c r="G191" i="3" s="1"/>
  <c r="I190" i="3"/>
  <c r="H191" i="3" l="1"/>
  <c r="D192" i="3" s="1"/>
  <c r="F192" i="3" s="1"/>
  <c r="G192" i="3" s="1"/>
  <c r="I191" i="3"/>
  <c r="H192" i="3" l="1"/>
  <c r="D193" i="3" s="1"/>
  <c r="F193" i="3" s="1"/>
  <c r="G193" i="3" s="1"/>
  <c r="I192" i="3"/>
  <c r="H193" i="3" l="1"/>
  <c r="D194" i="3" s="1"/>
  <c r="F194" i="3" s="1"/>
  <c r="G194" i="3" s="1"/>
  <c r="I193" i="3"/>
  <c r="H194" i="3" l="1"/>
  <c r="D195" i="3" s="1"/>
  <c r="F195" i="3" s="1"/>
  <c r="G195" i="3" s="1"/>
  <c r="I194" i="3"/>
  <c r="H195" i="3" l="1"/>
  <c r="D196" i="3" s="1"/>
  <c r="F196" i="3" s="1"/>
  <c r="G196" i="3" s="1"/>
  <c r="I195" i="3"/>
  <c r="H196" i="3" l="1"/>
  <c r="D197" i="3" s="1"/>
  <c r="F197" i="3" s="1"/>
  <c r="G197" i="3" s="1"/>
  <c r="I196" i="3"/>
  <c r="H197" i="3" l="1"/>
  <c r="D198" i="3" s="1"/>
  <c r="F198" i="3" s="1"/>
  <c r="G198" i="3" s="1"/>
  <c r="I197" i="3"/>
  <c r="H198" i="3" l="1"/>
  <c r="D199" i="3" s="1"/>
  <c r="F199" i="3" s="1"/>
  <c r="G199" i="3" s="1"/>
  <c r="I198" i="3"/>
  <c r="H199" i="3" l="1"/>
  <c r="D200" i="3" s="1"/>
  <c r="F200" i="3" s="1"/>
  <c r="G200" i="3" s="1"/>
  <c r="I199" i="3"/>
  <c r="H200" i="3" l="1"/>
  <c r="D201" i="3" s="1"/>
  <c r="F201" i="3" s="1"/>
  <c r="G201" i="3" s="1"/>
  <c r="I200" i="3"/>
  <c r="H201" i="3" l="1"/>
  <c r="D202" i="3" s="1"/>
  <c r="F202" i="3" s="1"/>
  <c r="G202" i="3" s="1"/>
  <c r="I201" i="3"/>
  <c r="H202" i="3" l="1"/>
  <c r="D203" i="3" s="1"/>
  <c r="F203" i="3" s="1"/>
  <c r="G203" i="3" s="1"/>
  <c r="I202" i="3"/>
  <c r="H203" i="3" l="1"/>
  <c r="D204" i="3" s="1"/>
  <c r="F204" i="3" s="1"/>
  <c r="G204" i="3" s="1"/>
  <c r="I203" i="3"/>
  <c r="H204" i="3" l="1"/>
  <c r="D205" i="3" s="1"/>
  <c r="F205" i="3" s="1"/>
  <c r="G205" i="3" s="1"/>
  <c r="I204" i="3"/>
  <c r="H205" i="3" l="1"/>
  <c r="D206" i="3" s="1"/>
  <c r="F206" i="3" s="1"/>
  <c r="G206" i="3" s="1"/>
  <c r="I205" i="3"/>
  <c r="H206" i="3" l="1"/>
  <c r="D207" i="3" s="1"/>
  <c r="F207" i="3" s="1"/>
  <c r="G207" i="3" s="1"/>
  <c r="I206" i="3"/>
  <c r="H207" i="3" l="1"/>
  <c r="D208" i="3" s="1"/>
  <c r="F208" i="3" s="1"/>
  <c r="G208" i="3" s="1"/>
  <c r="I207" i="3"/>
  <c r="H208" i="3" l="1"/>
  <c r="D209" i="3" s="1"/>
  <c r="F209" i="3" s="1"/>
  <c r="G209" i="3" s="1"/>
  <c r="I208" i="3"/>
  <c r="H209" i="3" l="1"/>
  <c r="D210" i="3" s="1"/>
  <c r="F210" i="3" s="1"/>
  <c r="G210" i="3" s="1"/>
  <c r="I209" i="3"/>
  <c r="H210" i="3" l="1"/>
  <c r="D211" i="3" s="1"/>
  <c r="F211" i="3" s="1"/>
  <c r="G211" i="3" s="1"/>
  <c r="I210" i="3"/>
  <c r="H211" i="3" l="1"/>
  <c r="D212" i="3" s="1"/>
  <c r="F212" i="3" s="1"/>
  <c r="G212" i="3" s="1"/>
  <c r="I211" i="3"/>
  <c r="H212" i="3" l="1"/>
  <c r="D213" i="3" s="1"/>
  <c r="F213" i="3" s="1"/>
  <c r="G213" i="3" s="1"/>
  <c r="I212" i="3"/>
  <c r="H213" i="3" l="1"/>
  <c r="D214" i="3" s="1"/>
  <c r="F214" i="3" s="1"/>
  <c r="G214" i="3" s="1"/>
  <c r="I213" i="3"/>
  <c r="H214" i="3" l="1"/>
  <c r="D215" i="3" s="1"/>
  <c r="F215" i="3" s="1"/>
  <c r="G215" i="3" s="1"/>
  <c r="I214" i="3"/>
  <c r="H215" i="3" l="1"/>
  <c r="D216" i="3" s="1"/>
  <c r="F216" i="3" s="1"/>
  <c r="G216" i="3" s="1"/>
  <c r="I215" i="3"/>
  <c r="H216" i="3" l="1"/>
  <c r="D217" i="3" s="1"/>
  <c r="F217" i="3" s="1"/>
  <c r="G217" i="3" s="1"/>
  <c r="I216" i="3"/>
  <c r="H217" i="3" l="1"/>
  <c r="D218" i="3" s="1"/>
  <c r="F218" i="3" s="1"/>
  <c r="G218" i="3" s="1"/>
  <c r="I217" i="3"/>
  <c r="H218" i="3" l="1"/>
  <c r="D219" i="3" s="1"/>
  <c r="F219" i="3" s="1"/>
  <c r="G219" i="3" s="1"/>
  <c r="I218" i="3"/>
  <c r="H219" i="3" l="1"/>
  <c r="D220" i="3" s="1"/>
  <c r="F220" i="3" s="1"/>
  <c r="G220" i="3" s="1"/>
  <c r="I219" i="3"/>
  <c r="H220" i="3" l="1"/>
  <c r="D221" i="3" s="1"/>
  <c r="F221" i="3" s="1"/>
  <c r="G221" i="3" s="1"/>
  <c r="I220" i="3"/>
  <c r="H221" i="3" l="1"/>
  <c r="D222" i="3" s="1"/>
  <c r="F222" i="3" s="1"/>
  <c r="G222" i="3" s="1"/>
  <c r="I221" i="3"/>
  <c r="H222" i="3" l="1"/>
  <c r="D223" i="3" s="1"/>
  <c r="F223" i="3" s="1"/>
  <c r="G223" i="3" s="1"/>
  <c r="I222" i="3"/>
  <c r="H223" i="3" l="1"/>
  <c r="D224" i="3" s="1"/>
  <c r="F224" i="3" s="1"/>
  <c r="G224" i="3" s="1"/>
  <c r="I223" i="3"/>
  <c r="H224" i="3" l="1"/>
  <c r="D225" i="3" s="1"/>
  <c r="F225" i="3" s="1"/>
  <c r="G225" i="3" s="1"/>
  <c r="I224" i="3"/>
  <c r="H225" i="3" l="1"/>
  <c r="D226" i="3" s="1"/>
  <c r="F226" i="3" s="1"/>
  <c r="G226" i="3" s="1"/>
  <c r="I225" i="3"/>
  <c r="H226" i="3" l="1"/>
  <c r="D227" i="3" s="1"/>
  <c r="F227" i="3" s="1"/>
  <c r="G227" i="3" s="1"/>
  <c r="I226" i="3"/>
  <c r="H227" i="3" l="1"/>
  <c r="D228" i="3" s="1"/>
  <c r="F228" i="3" s="1"/>
  <c r="G228" i="3" s="1"/>
  <c r="I227" i="3"/>
  <c r="H228" i="3" l="1"/>
  <c r="D229" i="3" s="1"/>
  <c r="F229" i="3" s="1"/>
  <c r="G229" i="3" s="1"/>
  <c r="I228" i="3"/>
  <c r="H229" i="3" l="1"/>
  <c r="D230" i="3" s="1"/>
  <c r="F230" i="3" s="1"/>
  <c r="G230" i="3" s="1"/>
  <c r="I229" i="3"/>
  <c r="H230" i="3" l="1"/>
  <c r="D231" i="3" s="1"/>
  <c r="F231" i="3" s="1"/>
  <c r="G231" i="3" s="1"/>
  <c r="I230" i="3"/>
  <c r="H231" i="3" l="1"/>
  <c r="D232" i="3" s="1"/>
  <c r="F232" i="3" s="1"/>
  <c r="G232" i="3" s="1"/>
  <c r="I231" i="3"/>
  <c r="H232" i="3" l="1"/>
  <c r="D233" i="3" s="1"/>
  <c r="F233" i="3" s="1"/>
  <c r="G233" i="3" s="1"/>
  <c r="I232" i="3"/>
  <c r="H233" i="3" l="1"/>
  <c r="D234" i="3" s="1"/>
  <c r="F234" i="3" s="1"/>
  <c r="G234" i="3" s="1"/>
  <c r="I233" i="3"/>
  <c r="H234" i="3" l="1"/>
  <c r="D235" i="3" s="1"/>
  <c r="F235" i="3" s="1"/>
  <c r="G235" i="3" s="1"/>
  <c r="I234" i="3"/>
  <c r="H235" i="3" l="1"/>
  <c r="D236" i="3" s="1"/>
  <c r="F236" i="3" s="1"/>
  <c r="G236" i="3" s="1"/>
  <c r="I235" i="3"/>
  <c r="H236" i="3" l="1"/>
  <c r="D237" i="3" s="1"/>
  <c r="F237" i="3" s="1"/>
  <c r="G237" i="3" s="1"/>
  <c r="I236" i="3"/>
  <c r="H237" i="3" l="1"/>
  <c r="D238" i="3" s="1"/>
  <c r="F238" i="3" s="1"/>
  <c r="G238" i="3" s="1"/>
  <c r="I237" i="3"/>
  <c r="H238" i="3" l="1"/>
  <c r="D239" i="3" s="1"/>
  <c r="F239" i="3" s="1"/>
  <c r="G239" i="3" s="1"/>
  <c r="I238" i="3"/>
  <c r="H239" i="3" l="1"/>
  <c r="D240" i="3" s="1"/>
  <c r="F240" i="3" s="1"/>
  <c r="G240" i="3" s="1"/>
  <c r="I239" i="3"/>
  <c r="H240" i="3" l="1"/>
  <c r="D241" i="3" s="1"/>
  <c r="F241" i="3" s="1"/>
  <c r="G241" i="3" s="1"/>
  <c r="I240" i="3"/>
  <c r="H241" i="3" l="1"/>
  <c r="D242" i="3" s="1"/>
  <c r="F242" i="3" s="1"/>
  <c r="G242" i="3" s="1"/>
  <c r="I241" i="3"/>
  <c r="H242" i="3" l="1"/>
  <c r="D243" i="3" s="1"/>
  <c r="F243" i="3" s="1"/>
  <c r="G243" i="3" s="1"/>
  <c r="I242" i="3"/>
  <c r="H243" i="3" l="1"/>
  <c r="D244" i="3" s="1"/>
  <c r="F244" i="3" s="1"/>
  <c r="G244" i="3" s="1"/>
  <c r="I243" i="3"/>
  <c r="H244" i="3" l="1"/>
  <c r="D245" i="3" s="1"/>
  <c r="F245" i="3" s="1"/>
  <c r="G245" i="3" s="1"/>
  <c r="I244" i="3"/>
  <c r="H245" i="3" l="1"/>
  <c r="D246" i="3" s="1"/>
  <c r="F246" i="3" s="1"/>
  <c r="G246" i="3" s="1"/>
  <c r="I245" i="3"/>
  <c r="H246" i="3" l="1"/>
  <c r="D247" i="3" s="1"/>
  <c r="F247" i="3" s="1"/>
  <c r="G247" i="3" s="1"/>
  <c r="I246" i="3"/>
  <c r="H247" i="3" l="1"/>
  <c r="D248" i="3" s="1"/>
  <c r="F248" i="3" s="1"/>
  <c r="G248" i="3" s="1"/>
  <c r="I247" i="3"/>
  <c r="H248" i="3" l="1"/>
  <c r="D249" i="3" s="1"/>
  <c r="F249" i="3" s="1"/>
  <c r="G249" i="3" s="1"/>
  <c r="I248" i="3"/>
  <c r="H249" i="3" l="1"/>
  <c r="D250" i="3" s="1"/>
  <c r="F250" i="3" s="1"/>
  <c r="G250" i="3" s="1"/>
  <c r="I249" i="3"/>
  <c r="H250" i="3" l="1"/>
  <c r="D251" i="3" s="1"/>
  <c r="F251" i="3" s="1"/>
  <c r="G251" i="3" s="1"/>
  <c r="I250" i="3"/>
  <c r="H251" i="3" l="1"/>
  <c r="D252" i="3" s="1"/>
  <c r="F252" i="3" s="1"/>
  <c r="G252" i="3" s="1"/>
  <c r="I251" i="3"/>
  <c r="H252" i="3" l="1"/>
  <c r="D253" i="3" s="1"/>
  <c r="F253" i="3" s="1"/>
  <c r="G253" i="3" s="1"/>
  <c r="I252" i="3"/>
  <c r="H253" i="3" l="1"/>
  <c r="D254" i="3" s="1"/>
  <c r="F254" i="3" s="1"/>
  <c r="G254" i="3" s="1"/>
  <c r="I253" i="3"/>
  <c r="H254" i="3" l="1"/>
  <c r="D255" i="3" s="1"/>
  <c r="F255" i="3" s="1"/>
  <c r="G255" i="3" s="1"/>
  <c r="I254" i="3"/>
  <c r="H255" i="3" l="1"/>
  <c r="D256" i="3" s="1"/>
  <c r="F256" i="3" s="1"/>
  <c r="G256" i="3" s="1"/>
  <c r="I255" i="3"/>
  <c r="H256" i="3" l="1"/>
  <c r="D257" i="3" s="1"/>
  <c r="F257" i="3" s="1"/>
  <c r="G257" i="3" s="1"/>
  <c r="I256" i="3"/>
  <c r="H257" i="3" l="1"/>
  <c r="D258" i="3" s="1"/>
  <c r="F258" i="3" s="1"/>
  <c r="G258" i="3" s="1"/>
  <c r="I257" i="3"/>
  <c r="H258" i="3" l="1"/>
  <c r="D259" i="3" s="1"/>
  <c r="F259" i="3" s="1"/>
  <c r="G259" i="3" s="1"/>
  <c r="I258" i="3"/>
  <c r="H259" i="3" l="1"/>
  <c r="D260" i="3" s="1"/>
  <c r="F260" i="3" s="1"/>
  <c r="G260" i="3" s="1"/>
  <c r="I259" i="3"/>
  <c r="H260" i="3" l="1"/>
  <c r="D261" i="3" s="1"/>
  <c r="F261" i="3" s="1"/>
  <c r="G261" i="3" s="1"/>
  <c r="I260" i="3"/>
  <c r="H261" i="3" l="1"/>
  <c r="D262" i="3" s="1"/>
  <c r="F262" i="3" s="1"/>
  <c r="G262" i="3" s="1"/>
  <c r="I261" i="3"/>
  <c r="H262" i="3" l="1"/>
  <c r="D263" i="3" s="1"/>
  <c r="F263" i="3" s="1"/>
  <c r="G263" i="3" s="1"/>
  <c r="I262" i="3"/>
  <c r="H263" i="3" l="1"/>
  <c r="D264" i="3" s="1"/>
  <c r="F264" i="3" s="1"/>
  <c r="G264" i="3" s="1"/>
  <c r="I263" i="3"/>
  <c r="H264" i="3" l="1"/>
  <c r="D265" i="3" s="1"/>
  <c r="F265" i="3" s="1"/>
  <c r="G265" i="3" s="1"/>
  <c r="I264" i="3"/>
  <c r="H265" i="3" l="1"/>
  <c r="D266" i="3" s="1"/>
  <c r="F266" i="3" s="1"/>
  <c r="G266" i="3" s="1"/>
  <c r="I265" i="3"/>
  <c r="H266" i="3" l="1"/>
  <c r="D267" i="3" s="1"/>
  <c r="F267" i="3" s="1"/>
  <c r="G267" i="3" s="1"/>
  <c r="I266" i="3"/>
  <c r="H267" i="3" l="1"/>
  <c r="D268" i="3" s="1"/>
  <c r="F268" i="3" s="1"/>
  <c r="G268" i="3" s="1"/>
  <c r="I267" i="3"/>
  <c r="H268" i="3" l="1"/>
  <c r="D269" i="3" s="1"/>
  <c r="F269" i="3" s="1"/>
  <c r="G269" i="3" s="1"/>
  <c r="I268" i="3"/>
  <c r="H269" i="3" l="1"/>
  <c r="D270" i="3" s="1"/>
  <c r="F270" i="3" s="1"/>
  <c r="G270" i="3" s="1"/>
  <c r="I269" i="3"/>
  <c r="H270" i="3" l="1"/>
  <c r="D271" i="3" s="1"/>
  <c r="F271" i="3" s="1"/>
  <c r="G271" i="3" s="1"/>
  <c r="I270" i="3"/>
  <c r="H271" i="3" l="1"/>
  <c r="D272" i="3" s="1"/>
  <c r="F272" i="3" s="1"/>
  <c r="G272" i="3" s="1"/>
  <c r="I271" i="3"/>
  <c r="H272" i="3" l="1"/>
  <c r="D273" i="3" s="1"/>
  <c r="F273" i="3" s="1"/>
  <c r="G273" i="3" s="1"/>
  <c r="I272" i="3"/>
  <c r="H273" i="3" l="1"/>
  <c r="D274" i="3" s="1"/>
  <c r="F274" i="3" s="1"/>
  <c r="G274" i="3" s="1"/>
  <c r="I273" i="3"/>
  <c r="H274" i="3" l="1"/>
  <c r="D275" i="3" s="1"/>
  <c r="F275" i="3" s="1"/>
  <c r="G275" i="3" s="1"/>
  <c r="I274" i="3"/>
  <c r="H275" i="3" l="1"/>
  <c r="D276" i="3" s="1"/>
  <c r="F276" i="3" s="1"/>
  <c r="G276" i="3" s="1"/>
  <c r="I275" i="3"/>
  <c r="H276" i="3" l="1"/>
  <c r="D277" i="3" s="1"/>
  <c r="F277" i="3" s="1"/>
  <c r="G277" i="3" s="1"/>
  <c r="I276" i="3"/>
  <c r="H277" i="3" l="1"/>
  <c r="D278" i="3" s="1"/>
  <c r="F278" i="3" s="1"/>
  <c r="G278" i="3" s="1"/>
  <c r="I277" i="3"/>
  <c r="H278" i="3" l="1"/>
  <c r="D279" i="3" s="1"/>
  <c r="F279" i="3" s="1"/>
  <c r="G279" i="3" s="1"/>
  <c r="I278" i="3"/>
  <c r="H279" i="3" l="1"/>
  <c r="D280" i="3" s="1"/>
  <c r="F280" i="3" s="1"/>
  <c r="G280" i="3" s="1"/>
  <c r="I279" i="3"/>
  <c r="H280" i="3" l="1"/>
  <c r="D281" i="3" s="1"/>
  <c r="F281" i="3" s="1"/>
  <c r="G281" i="3" s="1"/>
  <c r="I280" i="3"/>
  <c r="H281" i="3" l="1"/>
  <c r="D282" i="3" s="1"/>
  <c r="F282" i="3" s="1"/>
  <c r="G282" i="3" s="1"/>
  <c r="I281" i="3"/>
  <c r="H282" i="3" l="1"/>
  <c r="D283" i="3" s="1"/>
  <c r="F283" i="3" s="1"/>
  <c r="G283" i="3" s="1"/>
  <c r="I282" i="3"/>
  <c r="H283" i="3" l="1"/>
  <c r="D284" i="3" s="1"/>
  <c r="F284" i="3" s="1"/>
  <c r="G284" i="3" s="1"/>
  <c r="I283" i="3"/>
  <c r="H284" i="3" l="1"/>
  <c r="D285" i="3" s="1"/>
  <c r="F285" i="3" s="1"/>
  <c r="G285" i="3" s="1"/>
  <c r="I284" i="3"/>
  <c r="H285" i="3" l="1"/>
  <c r="D286" i="3" s="1"/>
  <c r="F286" i="3" s="1"/>
  <c r="G286" i="3" s="1"/>
  <c r="I285" i="3"/>
  <c r="H286" i="3" l="1"/>
  <c r="D287" i="3" s="1"/>
  <c r="F287" i="3" s="1"/>
  <c r="G287" i="3" s="1"/>
  <c r="I286" i="3"/>
  <c r="H287" i="3" l="1"/>
  <c r="D288" i="3" s="1"/>
  <c r="F288" i="3" s="1"/>
  <c r="G288" i="3" s="1"/>
  <c r="I287" i="3"/>
  <c r="H288" i="3" l="1"/>
  <c r="D289" i="3" s="1"/>
  <c r="F289" i="3" s="1"/>
  <c r="G289" i="3" s="1"/>
  <c r="I288" i="3"/>
  <c r="H289" i="3" l="1"/>
  <c r="D290" i="3" s="1"/>
  <c r="F290" i="3" s="1"/>
  <c r="G290" i="3" s="1"/>
  <c r="I289" i="3"/>
  <c r="H290" i="3" l="1"/>
  <c r="D291" i="3" s="1"/>
  <c r="F291" i="3" s="1"/>
  <c r="G291" i="3" s="1"/>
  <c r="I290" i="3"/>
  <c r="H291" i="3" l="1"/>
  <c r="D292" i="3" s="1"/>
  <c r="F292" i="3" s="1"/>
  <c r="G292" i="3" s="1"/>
  <c r="I291" i="3"/>
  <c r="H292" i="3" l="1"/>
  <c r="D293" i="3" s="1"/>
  <c r="F293" i="3" s="1"/>
  <c r="G293" i="3" s="1"/>
  <c r="I292" i="3"/>
  <c r="H293" i="3" l="1"/>
  <c r="D294" i="3" s="1"/>
  <c r="F294" i="3" s="1"/>
  <c r="G294" i="3" s="1"/>
  <c r="I293" i="3"/>
  <c r="H294" i="3" l="1"/>
  <c r="D295" i="3" s="1"/>
  <c r="F295" i="3" s="1"/>
  <c r="G295" i="3" s="1"/>
  <c r="I294" i="3"/>
  <c r="H295" i="3" l="1"/>
  <c r="D296" i="3" s="1"/>
  <c r="F296" i="3" s="1"/>
  <c r="G296" i="3" s="1"/>
  <c r="I295" i="3"/>
  <c r="H296" i="3" l="1"/>
  <c r="D297" i="3" s="1"/>
  <c r="F297" i="3" s="1"/>
  <c r="G297" i="3" s="1"/>
  <c r="I296" i="3"/>
  <c r="H297" i="3" l="1"/>
  <c r="D298" i="3" s="1"/>
  <c r="F298" i="3" s="1"/>
  <c r="G298" i="3" s="1"/>
  <c r="I297" i="3"/>
  <c r="H298" i="3" l="1"/>
  <c r="D299" i="3" s="1"/>
  <c r="F299" i="3" s="1"/>
  <c r="G299" i="3" s="1"/>
  <c r="I298" i="3"/>
  <c r="H299" i="3" l="1"/>
  <c r="D300" i="3" s="1"/>
  <c r="F300" i="3" s="1"/>
  <c r="G300" i="3" s="1"/>
  <c r="I299" i="3"/>
  <c r="H300" i="3" l="1"/>
  <c r="D301" i="3" s="1"/>
  <c r="F301" i="3" s="1"/>
  <c r="G301" i="3" s="1"/>
  <c r="I300" i="3"/>
  <c r="H301" i="3" l="1"/>
  <c r="D302" i="3" s="1"/>
  <c r="F302" i="3" s="1"/>
  <c r="G302" i="3" s="1"/>
  <c r="I301" i="3"/>
  <c r="H302" i="3" l="1"/>
  <c r="D303" i="3" s="1"/>
  <c r="F303" i="3" s="1"/>
  <c r="G303" i="3" s="1"/>
  <c r="I302" i="3"/>
  <c r="H303" i="3" l="1"/>
  <c r="D304" i="3" s="1"/>
  <c r="F304" i="3" s="1"/>
  <c r="G304" i="3" s="1"/>
  <c r="I303" i="3"/>
  <c r="H304" i="3" l="1"/>
  <c r="D305" i="3" s="1"/>
  <c r="F305" i="3" s="1"/>
  <c r="G305" i="3" s="1"/>
  <c r="I304" i="3"/>
  <c r="H305" i="3" l="1"/>
  <c r="D306" i="3" s="1"/>
  <c r="F306" i="3" s="1"/>
  <c r="G306" i="3" s="1"/>
  <c r="I305" i="3"/>
  <c r="H306" i="3" l="1"/>
  <c r="D307" i="3" s="1"/>
  <c r="F307" i="3" s="1"/>
  <c r="G307" i="3" s="1"/>
  <c r="I306" i="3"/>
  <c r="H307" i="3" l="1"/>
  <c r="D308" i="3" s="1"/>
  <c r="F308" i="3" s="1"/>
  <c r="G308" i="3" s="1"/>
  <c r="I307" i="3"/>
  <c r="H308" i="3" l="1"/>
  <c r="D309" i="3" s="1"/>
  <c r="F309" i="3" s="1"/>
  <c r="G309" i="3" s="1"/>
  <c r="I308" i="3"/>
  <c r="H309" i="3" l="1"/>
  <c r="D310" i="3" s="1"/>
  <c r="F310" i="3" s="1"/>
  <c r="G310" i="3" s="1"/>
  <c r="I309" i="3"/>
  <c r="H310" i="3" l="1"/>
  <c r="D311" i="3" s="1"/>
  <c r="F311" i="3" s="1"/>
  <c r="G311" i="3" s="1"/>
  <c r="I310" i="3"/>
  <c r="H311" i="3" l="1"/>
  <c r="D312" i="3" s="1"/>
  <c r="F312" i="3" s="1"/>
  <c r="G312" i="3" s="1"/>
  <c r="I311" i="3"/>
  <c r="H312" i="3" l="1"/>
  <c r="D313" i="3" s="1"/>
  <c r="F313" i="3" s="1"/>
  <c r="G313" i="3" s="1"/>
  <c r="I312" i="3"/>
  <c r="H313" i="3" l="1"/>
  <c r="I313" i="3"/>
  <c r="D314" i="3" l="1"/>
  <c r="F314" i="3" s="1"/>
  <c r="G314" i="3" l="1"/>
  <c r="H314" i="3" s="1"/>
  <c r="I314" i="3"/>
  <c r="D315" i="3" l="1"/>
  <c r="F315" i="3" s="1"/>
  <c r="G315" i="3" l="1"/>
  <c r="H315" i="3" s="1"/>
  <c r="I315" i="3"/>
  <c r="D316" i="3" l="1"/>
  <c r="F316" i="3" s="1"/>
  <c r="G316" i="3" l="1"/>
  <c r="H316" i="3" s="1"/>
  <c r="I316" i="3"/>
  <c r="D317" i="3" l="1"/>
  <c r="F317" i="3" s="1"/>
  <c r="G317" i="3" l="1"/>
  <c r="H317" i="3" s="1"/>
  <c r="I317" i="3"/>
  <c r="D318" i="3" l="1"/>
  <c r="F318" i="3" s="1"/>
  <c r="G318" i="3" l="1"/>
  <c r="H318" i="3" s="1"/>
  <c r="I318" i="3"/>
  <c r="D319" i="3" l="1"/>
  <c r="F319" i="3" s="1"/>
  <c r="G319" i="3" l="1"/>
  <c r="H319" i="3" s="1"/>
  <c r="D320" i="3" s="1"/>
  <c r="F320" i="3" s="1"/>
  <c r="I319" i="3"/>
  <c r="G320" i="3" l="1"/>
  <c r="H320" i="3" s="1"/>
  <c r="D321" i="3" s="1"/>
  <c r="F321" i="3" s="1"/>
  <c r="I320" i="3"/>
  <c r="G321" i="3" l="1"/>
  <c r="H321" i="3" s="1"/>
  <c r="D322" i="3" s="1"/>
  <c r="F322" i="3" s="1"/>
  <c r="I321" i="3"/>
  <c r="G322" i="3" l="1"/>
  <c r="H322" i="3" s="1"/>
  <c r="D323" i="3" s="1"/>
  <c r="F323" i="3" s="1"/>
  <c r="I322" i="3"/>
  <c r="G323" i="3" l="1"/>
  <c r="H323" i="3" s="1"/>
  <c r="D324" i="3" s="1"/>
  <c r="F324" i="3" s="1"/>
  <c r="I323" i="3"/>
  <c r="G324" i="3" l="1"/>
  <c r="H324" i="3" s="1"/>
  <c r="D325" i="3" s="1"/>
  <c r="F325" i="3" s="1"/>
  <c r="I324" i="3"/>
  <c r="G325" i="3" l="1"/>
  <c r="H325" i="3" s="1"/>
  <c r="D326" i="3" s="1"/>
  <c r="F326" i="3" s="1"/>
  <c r="I325" i="3"/>
  <c r="G326" i="3" l="1"/>
  <c r="H326" i="3" s="1"/>
  <c r="D327" i="3" s="1"/>
  <c r="F327" i="3" s="1"/>
  <c r="I326" i="3"/>
  <c r="G327" i="3" l="1"/>
  <c r="H327" i="3" s="1"/>
  <c r="D328" i="3" s="1"/>
  <c r="F328" i="3" s="1"/>
  <c r="I327" i="3"/>
  <c r="G328" i="3" l="1"/>
  <c r="H328" i="3" s="1"/>
  <c r="D329" i="3" s="1"/>
  <c r="F329" i="3" s="1"/>
  <c r="I328" i="3"/>
  <c r="G329" i="3" l="1"/>
  <c r="H329" i="3" s="1"/>
  <c r="D330" i="3" s="1"/>
  <c r="F330" i="3" s="1"/>
  <c r="I329" i="3"/>
  <c r="G330" i="3" l="1"/>
  <c r="H330" i="3" s="1"/>
  <c r="D331" i="3" s="1"/>
  <c r="F331" i="3" s="1"/>
  <c r="I330" i="3"/>
  <c r="G331" i="3" l="1"/>
  <c r="H331" i="3" s="1"/>
  <c r="D332" i="3" s="1"/>
  <c r="F332" i="3" s="1"/>
  <c r="I331" i="3"/>
  <c r="G332" i="3" l="1"/>
  <c r="H332" i="3" s="1"/>
  <c r="D333" i="3" s="1"/>
  <c r="F333" i="3" s="1"/>
  <c r="I332" i="3"/>
  <c r="G333" i="3" l="1"/>
  <c r="H333" i="3" s="1"/>
  <c r="D334" i="3" s="1"/>
  <c r="F334" i="3" s="1"/>
  <c r="I333" i="3"/>
  <c r="G334" i="3" l="1"/>
  <c r="H334" i="3" s="1"/>
  <c r="D335" i="3" s="1"/>
  <c r="F335" i="3" s="1"/>
  <c r="I334" i="3"/>
  <c r="G335" i="3" l="1"/>
  <c r="H335" i="3" s="1"/>
  <c r="D336" i="3" s="1"/>
  <c r="F336" i="3" s="1"/>
  <c r="I335" i="3"/>
  <c r="G336" i="3" l="1"/>
  <c r="H336" i="3" s="1"/>
  <c r="D337" i="3" s="1"/>
  <c r="F337" i="3" s="1"/>
  <c r="I336" i="3"/>
  <c r="G337" i="3" l="1"/>
  <c r="H337" i="3" s="1"/>
  <c r="D338" i="3" s="1"/>
  <c r="F338" i="3" s="1"/>
  <c r="I337" i="3"/>
  <c r="G338" i="3" l="1"/>
  <c r="H338" i="3" s="1"/>
  <c r="D339" i="3" s="1"/>
  <c r="F339" i="3" s="1"/>
  <c r="I338" i="3"/>
  <c r="G339" i="3" l="1"/>
  <c r="H339" i="3" s="1"/>
  <c r="D340" i="3" s="1"/>
  <c r="F340" i="3" s="1"/>
  <c r="I339" i="3"/>
  <c r="G340" i="3" l="1"/>
  <c r="H340" i="3" s="1"/>
  <c r="D341" i="3" s="1"/>
  <c r="F341" i="3" s="1"/>
  <c r="I340" i="3"/>
  <c r="G341" i="3" l="1"/>
  <c r="H341" i="3" s="1"/>
  <c r="D342" i="3" s="1"/>
  <c r="F342" i="3" s="1"/>
  <c r="I341" i="3"/>
  <c r="G342" i="3" l="1"/>
  <c r="H342" i="3" s="1"/>
  <c r="D343" i="3" s="1"/>
  <c r="F343" i="3" s="1"/>
  <c r="I342" i="3"/>
  <c r="G343" i="3" l="1"/>
  <c r="H343" i="3" s="1"/>
  <c r="D344" i="3" s="1"/>
  <c r="F344" i="3" s="1"/>
  <c r="I343" i="3"/>
  <c r="G344" i="3" l="1"/>
  <c r="H344" i="3" s="1"/>
  <c r="D345" i="3" s="1"/>
  <c r="F345" i="3" s="1"/>
  <c r="I344" i="3"/>
  <c r="G345" i="3" l="1"/>
  <c r="H345" i="3" s="1"/>
  <c r="D346" i="3" s="1"/>
  <c r="F346" i="3" s="1"/>
  <c r="I345" i="3"/>
  <c r="G346" i="3" l="1"/>
  <c r="H346" i="3" s="1"/>
  <c r="D347" i="3" s="1"/>
  <c r="F347" i="3" s="1"/>
  <c r="I346" i="3"/>
  <c r="G347" i="3" l="1"/>
  <c r="H347" i="3" s="1"/>
  <c r="D348" i="3" s="1"/>
  <c r="F348" i="3" s="1"/>
  <c r="I347" i="3"/>
  <c r="G348" i="3" l="1"/>
  <c r="H348" i="3" s="1"/>
  <c r="D349" i="3" s="1"/>
  <c r="F349" i="3" s="1"/>
  <c r="I348" i="3"/>
  <c r="G349" i="3" l="1"/>
  <c r="H349" i="3" s="1"/>
  <c r="D350" i="3" s="1"/>
  <c r="F350" i="3" s="1"/>
  <c r="I349" i="3"/>
  <c r="G350" i="3" l="1"/>
  <c r="H350" i="3" s="1"/>
  <c r="D351" i="3" s="1"/>
  <c r="F351" i="3" s="1"/>
  <c r="I350" i="3"/>
  <c r="G351" i="3" l="1"/>
  <c r="H351" i="3" s="1"/>
  <c r="D352" i="3" s="1"/>
  <c r="F352" i="3" s="1"/>
  <c r="I351" i="3"/>
  <c r="G352" i="3" l="1"/>
  <c r="H352" i="3" s="1"/>
  <c r="D353" i="3" s="1"/>
  <c r="F353" i="3" s="1"/>
  <c r="I352" i="3"/>
  <c r="G353" i="3" l="1"/>
  <c r="H353" i="3" s="1"/>
  <c r="D354" i="3" s="1"/>
  <c r="F354" i="3" s="1"/>
  <c r="I353" i="3"/>
  <c r="G354" i="3" l="1"/>
  <c r="H354" i="3" s="1"/>
  <c r="D355" i="3" s="1"/>
  <c r="F355" i="3" s="1"/>
  <c r="I354" i="3"/>
  <c r="G355" i="3" l="1"/>
  <c r="H355" i="3" s="1"/>
  <c r="D356" i="3" s="1"/>
  <c r="F356" i="3" s="1"/>
  <c r="I355" i="3"/>
  <c r="G356" i="3" l="1"/>
  <c r="H356" i="3" s="1"/>
  <c r="D357" i="3" s="1"/>
  <c r="F357" i="3" s="1"/>
  <c r="I356" i="3"/>
  <c r="G357" i="3" l="1"/>
  <c r="H357" i="3" s="1"/>
  <c r="D358" i="3" s="1"/>
  <c r="F358" i="3" s="1"/>
  <c r="I357" i="3"/>
  <c r="G358" i="3" l="1"/>
  <c r="H358" i="3" s="1"/>
  <c r="D359" i="3" s="1"/>
  <c r="F359" i="3" s="1"/>
  <c r="I358" i="3"/>
  <c r="G359" i="3" l="1"/>
  <c r="H359" i="3" s="1"/>
  <c r="D360" i="3" s="1"/>
  <c r="F360" i="3" s="1"/>
  <c r="I359" i="3"/>
  <c r="G360" i="3" l="1"/>
  <c r="H360" i="3" s="1"/>
  <c r="D361" i="3" s="1"/>
  <c r="F361" i="3" s="1"/>
  <c r="I360" i="3"/>
  <c r="G361" i="3" l="1"/>
  <c r="H361" i="3" s="1"/>
  <c r="D362" i="3" s="1"/>
  <c r="F362" i="3" s="1"/>
  <c r="I361" i="3"/>
  <c r="G362" i="3" l="1"/>
  <c r="H362" i="3" s="1"/>
  <c r="D363" i="3" s="1"/>
  <c r="F363" i="3" s="1"/>
  <c r="I362" i="3"/>
  <c r="G363" i="3" l="1"/>
  <c r="H363" i="3" s="1"/>
  <c r="D364" i="3" s="1"/>
  <c r="F364" i="3" s="1"/>
  <c r="I363" i="3"/>
  <c r="G364" i="3" l="1"/>
  <c r="H364" i="3" s="1"/>
  <c r="D365" i="3" s="1"/>
  <c r="F365" i="3" s="1"/>
  <c r="I364" i="3"/>
  <c r="G365" i="3" l="1"/>
  <c r="H365" i="3" s="1"/>
  <c r="D366" i="3" s="1"/>
  <c r="F366" i="3" s="1"/>
  <c r="I365" i="3"/>
  <c r="G366" i="3" l="1"/>
  <c r="H366" i="3" s="1"/>
  <c r="D367" i="3" s="1"/>
  <c r="F367" i="3" s="1"/>
  <c r="I366" i="3"/>
  <c r="G367" i="3" l="1"/>
  <c r="H367" i="3" s="1"/>
  <c r="D368" i="3" s="1"/>
  <c r="F368" i="3" s="1"/>
  <c r="I367" i="3"/>
  <c r="G368" i="3" l="1"/>
  <c r="H368" i="3" s="1"/>
  <c r="D369" i="3" s="1"/>
  <c r="F369" i="3" s="1"/>
  <c r="I368" i="3"/>
  <c r="G369" i="3" l="1"/>
  <c r="H369" i="3" s="1"/>
  <c r="D370" i="3" s="1"/>
  <c r="F370" i="3" s="1"/>
  <c r="I369" i="3"/>
  <c r="G370" i="3" l="1"/>
  <c r="H370" i="3" s="1"/>
  <c r="D371" i="3" s="1"/>
  <c r="F371" i="3" s="1"/>
  <c r="I370" i="3"/>
  <c r="G371" i="3" l="1"/>
  <c r="H371" i="3" s="1"/>
  <c r="D372" i="3" s="1"/>
  <c r="F372" i="3" s="1"/>
  <c r="I371" i="3"/>
  <c r="G372" i="3" l="1"/>
  <c r="H372" i="3" s="1"/>
  <c r="D373" i="3" s="1"/>
  <c r="F373" i="3" s="1"/>
  <c r="I372" i="3"/>
  <c r="G373" i="3" l="1"/>
  <c r="H373" i="3" s="1"/>
  <c r="D374" i="3" s="1"/>
  <c r="F374" i="3" s="1"/>
  <c r="H374" i="3" s="1"/>
  <c r="D375" i="3" s="1"/>
  <c r="F375" i="3" s="1"/>
  <c r="H375" i="3" s="1"/>
  <c r="D376" i="3" s="1"/>
  <c r="F376" i="3" s="1"/>
  <c r="H376" i="3" s="1"/>
  <c r="D377" i="3" s="1"/>
  <c r="F377" i="3" s="1"/>
  <c r="H377" i="3" s="1"/>
  <c r="D378" i="3" s="1"/>
  <c r="F378" i="3" s="1"/>
  <c r="H378" i="3" s="1"/>
  <c r="D379" i="3" s="1"/>
  <c r="F379" i="3" s="1"/>
  <c r="H379" i="3" s="1"/>
  <c r="D380" i="3" s="1"/>
  <c r="F380" i="3" s="1"/>
  <c r="H380" i="3" s="1"/>
  <c r="D381" i="3" s="1"/>
  <c r="F381" i="3" s="1"/>
  <c r="H381" i="3" s="1"/>
  <c r="D382" i="3" s="1"/>
  <c r="F382" i="3" s="1"/>
  <c r="H382" i="3" s="1"/>
  <c r="D383" i="3" s="1"/>
  <c r="F383" i="3" s="1"/>
  <c r="H383" i="3" s="1"/>
  <c r="D384" i="3" s="1"/>
  <c r="F384" i="3" s="1"/>
  <c r="H384" i="3" s="1"/>
  <c r="D385" i="3" s="1"/>
  <c r="F385" i="3" s="1"/>
  <c r="H385" i="3" s="1"/>
  <c r="D386" i="3" s="1"/>
  <c r="F386" i="3" s="1"/>
  <c r="H386" i="3" s="1"/>
  <c r="D387" i="3" s="1"/>
  <c r="F387" i="3" s="1"/>
  <c r="H387" i="3" s="1"/>
  <c r="D388" i="3" s="1"/>
  <c r="F388" i="3" s="1"/>
  <c r="H388" i="3" s="1"/>
  <c r="D389" i="3" s="1"/>
  <c r="F389" i="3" s="1"/>
  <c r="H389" i="3" s="1"/>
  <c r="D390" i="3" s="1"/>
  <c r="F390" i="3" s="1"/>
  <c r="H390" i="3" s="1"/>
  <c r="D391" i="3" s="1"/>
  <c r="F391" i="3" s="1"/>
  <c r="H391" i="3" s="1"/>
  <c r="D392" i="3" s="1"/>
  <c r="F392" i="3" s="1"/>
  <c r="H392" i="3" s="1"/>
  <c r="D393" i="3" s="1"/>
  <c r="F393" i="3" s="1"/>
  <c r="H393" i="3" s="1"/>
  <c r="D394" i="3" s="1"/>
  <c r="F394" i="3" s="1"/>
  <c r="H394" i="3" s="1"/>
  <c r="D395" i="3" s="1"/>
  <c r="F395" i="3" s="1"/>
  <c r="H395" i="3" s="1"/>
  <c r="D396" i="3" s="1"/>
  <c r="F396" i="3" s="1"/>
  <c r="H396" i="3" s="1"/>
  <c r="D397" i="3" s="1"/>
  <c r="F397" i="3" s="1"/>
  <c r="H397" i="3" s="1"/>
  <c r="D398" i="3" s="1"/>
  <c r="F398" i="3" s="1"/>
  <c r="H398" i="3" s="1"/>
  <c r="D399" i="3" s="1"/>
  <c r="F399" i="3" s="1"/>
  <c r="H399" i="3" s="1"/>
  <c r="D400" i="3" s="1"/>
  <c r="F400" i="3" s="1"/>
  <c r="I373" i="3"/>
  <c r="H400" i="3" l="1"/>
  <c r="I11" i="3" s="1"/>
  <c r="I6" i="3"/>
  <c r="I7" i="3" s="1"/>
</calcChain>
</file>

<file path=xl/sharedStrings.xml><?xml version="1.0" encoding="utf-8"?>
<sst xmlns="http://schemas.openxmlformats.org/spreadsheetml/2006/main" count="23" uniqueCount="23">
  <si>
    <t>Montant du prêt</t>
  </si>
  <si>
    <t>Taux d’intérêt annuel</t>
  </si>
  <si>
    <t>Nombre de remboursements par an</t>
  </si>
  <si>
    <t>Date de début du prêt</t>
  </si>
  <si>
    <t>Nombre réel de paiements</t>
  </si>
  <si>
    <t>Total des intérêts</t>
  </si>
  <si>
    <t>Remboursement du capital</t>
  </si>
  <si>
    <t>Solde restant dû</t>
  </si>
  <si>
    <t>Periodicité du remboursement</t>
  </si>
  <si>
    <t>Mensuel</t>
  </si>
  <si>
    <t>Informations globales</t>
  </si>
  <si>
    <t>Nombre de remboursements</t>
  </si>
  <si>
    <t>Date d'échéance</t>
  </si>
  <si>
    <t>Solde de départ</t>
  </si>
  <si>
    <t>Intérêts</t>
  </si>
  <si>
    <t>Intérêts cumulés</t>
  </si>
  <si>
    <t>Durée du prêt en années</t>
  </si>
  <si>
    <t>Remboursement total</t>
  </si>
  <si>
    <t>Montant du remboursement</t>
  </si>
  <si>
    <t>Remboursement N°</t>
  </si>
  <si>
    <t>Montant du remboursement de capital</t>
  </si>
  <si>
    <r>
      <t>Détails du crédit</t>
    </r>
    <r>
      <rPr>
        <sz val="11"/>
        <rFont val="Microsoft Sans Serif"/>
        <family val="2"/>
        <scheme val="major"/>
      </rPr>
      <t xml:space="preserve"> (à remplir)</t>
    </r>
  </si>
  <si>
    <r>
      <t xml:space="preserve">PLAN D’AMORTISSEMENT à taux fixe avec remboursement </t>
    </r>
    <r>
      <rPr>
        <b/>
        <sz val="14"/>
        <color theme="7"/>
        <rFont val="Arial"/>
        <family val="2"/>
        <scheme val="minor"/>
      </rPr>
      <t>dégressif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</si>
</sst>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0.00\ &quot;€&quot;"/>
    <numFmt numFmtId="167" formatCode="dd/mm/yyyy"/>
  </numFmts>
  <fonts count="29" x14ac:knownFonts="1">
    <font>
      <sz val="11"/>
      <name val="Arial"/>
      <family val="2"/>
      <scheme val="minor"/>
    </font>
    <font>
      <sz val="11"/>
      <color theme="1"/>
      <name val="Arial"/>
      <family val="2"/>
      <scheme val="minor"/>
    </font>
    <font>
      <b/>
      <sz val="16"/>
      <color theme="1" tint="0.24994659260841701"/>
      <name val="Microsoft Sans Serif"/>
      <family val="2"/>
      <scheme val="major"/>
    </font>
    <font>
      <b/>
      <sz val="11"/>
      <color theme="3"/>
      <name val="Arial"/>
      <family val="2"/>
      <scheme val="minor"/>
    </font>
    <font>
      <sz val="11"/>
      <color theme="1" tint="0.24994659260841701"/>
      <name val="Arial"/>
      <family val="2"/>
      <scheme val="minor"/>
    </font>
    <font>
      <b/>
      <sz val="11"/>
      <color theme="1" tint="0.24994659260841701"/>
      <name val="Microsoft Sans Serif"/>
      <family val="2"/>
      <scheme val="major"/>
    </font>
    <font>
      <i/>
      <sz val="11"/>
      <color theme="1" tint="0.34998626667073579"/>
      <name val="Arial"/>
      <family val="2"/>
      <scheme val="minor"/>
    </font>
    <font>
      <sz val="11"/>
      <name val="Arial"/>
      <family val="2"/>
      <scheme val="minor"/>
    </font>
    <font>
      <b/>
      <sz val="11"/>
      <color theme="0"/>
      <name val="Arial"/>
      <family val="2"/>
      <scheme val="minor"/>
    </font>
    <font>
      <sz val="18"/>
      <color theme="3"/>
      <name val="Microsoft Sans Serif"/>
      <family val="2"/>
      <scheme val="major"/>
    </font>
    <font>
      <sz val="11"/>
      <color rgb="FF006100"/>
      <name val="Arial"/>
      <family val="2"/>
      <scheme val="minor"/>
    </font>
    <font>
      <sz val="11"/>
      <color rgb="FF9C0006"/>
      <name val="Arial"/>
      <family val="2"/>
      <scheme val="minor"/>
    </font>
    <font>
      <sz val="11"/>
      <color rgb="FF9C5700"/>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sz val="11"/>
      <color rgb="FFFF0000"/>
      <name val="Arial"/>
      <family val="2"/>
      <scheme val="minor"/>
    </font>
    <font>
      <b/>
      <sz val="11"/>
      <color theme="1"/>
      <name val="Arial"/>
      <family val="2"/>
      <scheme val="minor"/>
    </font>
    <font>
      <sz val="11"/>
      <color theme="0"/>
      <name val="Arial"/>
      <family val="2"/>
      <scheme val="minor"/>
    </font>
    <font>
      <b/>
      <sz val="16"/>
      <color theme="0"/>
      <name val="Calibri"/>
      <family val="2"/>
    </font>
    <font>
      <b/>
      <sz val="11"/>
      <color theme="1" tint="0.24994659260841701"/>
      <name val="Arial"/>
      <family val="2"/>
      <scheme val="minor"/>
    </font>
    <font>
      <sz val="11"/>
      <color theme="1" tint="0.34998626667073579"/>
      <name val="Arial"/>
      <family val="2"/>
      <scheme val="minor"/>
    </font>
    <font>
      <u/>
      <sz val="11"/>
      <color theme="10"/>
      <name val="Arial"/>
      <family val="2"/>
      <scheme val="minor"/>
    </font>
    <font>
      <b/>
      <sz val="14"/>
      <color theme="0"/>
      <name val="Arial"/>
      <family val="2"/>
      <scheme val="minor"/>
    </font>
    <font>
      <b/>
      <sz val="11"/>
      <name val="Arial"/>
      <family val="2"/>
      <scheme val="minor"/>
    </font>
    <font>
      <b/>
      <sz val="11"/>
      <name val="Microsoft Sans Serif"/>
      <family val="2"/>
      <scheme val="major"/>
    </font>
    <font>
      <sz val="11"/>
      <name val="Microsoft Sans Serif"/>
      <family val="2"/>
      <scheme val="major"/>
    </font>
    <font>
      <b/>
      <sz val="11"/>
      <name val="Calibri"/>
      <family val="2"/>
    </font>
    <font>
      <b/>
      <sz val="14"/>
      <color theme="7"/>
      <name val="Arial"/>
      <family val="2"/>
      <scheme val="minor"/>
    </font>
  </fonts>
  <fills count="37">
    <fill>
      <patternFill patternType="none"/>
    </fill>
    <fill>
      <patternFill patternType="gray125"/>
    </fill>
    <fill>
      <patternFill patternType="solid">
        <fgColor theme="0" tint="-0.14996795556505021"/>
        <bgColor indexed="64"/>
      </patternFill>
    </fill>
    <fill>
      <patternFill patternType="solid">
        <fgColor theme="4" tint="0.79998168889431442"/>
        <bgColor indexed="65"/>
      </patternFill>
    </fill>
    <fill>
      <patternFill patternType="solid">
        <fgColor theme="4"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7" tint="0.59999389629810485"/>
        <bgColor indexed="64"/>
      </patternFill>
    </fill>
    <fill>
      <patternFill patternType="solid">
        <fgColor theme="7"/>
        <bgColor indexed="64"/>
      </patternFill>
    </fill>
  </fills>
  <borders count="15">
    <border>
      <left/>
      <right/>
      <top/>
      <bottom/>
      <diagonal/>
    </border>
    <border>
      <left/>
      <right/>
      <top/>
      <bottom style="thick">
        <color theme="4" tint="-0.499984740745262"/>
      </bottom>
      <diagonal/>
    </border>
    <border>
      <left/>
      <right/>
      <top/>
      <bottom style="medium">
        <color theme="4" tint="-0.499984740745262"/>
      </bottom>
      <diagonal/>
    </border>
    <border>
      <left/>
      <right/>
      <top style="thin">
        <color theme="4" tint="-0.499984740745262"/>
      </top>
      <bottom style="thin">
        <color theme="4" tint="-0.499984740745262"/>
      </bottom>
      <diagonal/>
    </border>
    <border>
      <left/>
      <right/>
      <top style="thin">
        <color theme="1" tint="0.499984740745262"/>
      </top>
      <bottom style="thin">
        <color theme="1"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4">
    <xf numFmtId="0" fontId="0" fillId="0" borderId="0"/>
    <xf numFmtId="0" fontId="2" fillId="0" borderId="1" applyNumberFormat="0" applyFill="0" applyProtection="0">
      <alignment vertical="center"/>
    </xf>
    <xf numFmtId="0" fontId="5" fillId="0" borderId="2" applyNumberFormat="0" applyFill="0" applyProtection="0">
      <alignment vertical="center"/>
    </xf>
    <xf numFmtId="0" fontId="3" fillId="0" borderId="3" applyNumberFormat="0" applyFill="0" applyProtection="0">
      <alignment vertical="center"/>
    </xf>
    <xf numFmtId="0" fontId="4" fillId="2" borderId="4" applyNumberFormat="0" applyProtection="0">
      <alignment horizontal="right"/>
    </xf>
    <xf numFmtId="0" fontId="6" fillId="0" borderId="4" applyNumberFormat="0" applyProtection="0">
      <alignment vertical="center"/>
    </xf>
    <xf numFmtId="10" fontId="7" fillId="0" borderId="0" applyFont="0" applyFill="0" applyBorder="0" applyAlignment="0" applyProtection="0"/>
    <xf numFmtId="166" fontId="4" fillId="2" borderId="0" applyFont="0" applyFill="0" applyBorder="0" applyAlignment="0" applyProtection="0"/>
    <xf numFmtId="0" fontId="4" fillId="3" borderId="0" applyNumberFormat="0" applyFont="0" applyAlignment="0">
      <alignment horizontal="center" vertical="center" wrapText="1"/>
    </xf>
    <xf numFmtId="0" fontId="8" fillId="4" borderId="0" applyNumberFormat="0" applyBorder="0" applyProtection="0">
      <alignment vertical="center" wrapText="1"/>
    </xf>
    <xf numFmtId="1" fontId="4" fillId="3" borderId="0" applyFont="0" applyFill="0" applyBorder="0" applyAlignment="0"/>
    <xf numFmtId="14" fontId="4" fillId="0" borderId="0" applyFont="0" applyFill="0" applyBorder="0" applyAlignment="0"/>
    <xf numFmtId="166" fontId="4" fillId="2" borderId="0" applyFont="0" applyFill="0" applyBorder="0" applyProtection="0">
      <alignment horizontal="right" indent="2"/>
    </xf>
    <xf numFmtId="0" fontId="8" fillId="4" borderId="0" applyBorder="0" applyProtection="0">
      <alignment horizontal="right" vertical="center" wrapText="1" indent="2"/>
    </xf>
    <xf numFmtId="165" fontId="7" fillId="0" borderId="0" applyFon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5" applyNumberFormat="0" applyAlignment="0" applyProtection="0"/>
    <xf numFmtId="0" fontId="14" fillId="8" borderId="6" applyNumberFormat="0" applyAlignment="0" applyProtection="0"/>
    <xf numFmtId="0" fontId="15" fillId="0" borderId="7" applyNumberFormat="0" applyFill="0" applyAlignment="0" applyProtection="0"/>
    <xf numFmtId="0" fontId="8" fillId="9" borderId="8" applyNumberFormat="0" applyAlignment="0" applyProtection="0"/>
    <xf numFmtId="0" fontId="16" fillId="0" borderId="0" applyNumberFormat="0" applyFill="0" applyBorder="0" applyAlignment="0" applyProtection="0"/>
    <xf numFmtId="0" fontId="7" fillId="10" borderId="9" applyNumberFormat="0" applyFont="0" applyAlignment="0" applyProtection="0"/>
    <xf numFmtId="0" fontId="17" fillId="0" borderId="10" applyNumberFormat="0" applyFill="0" applyAlignment="0" applyProtection="0"/>
    <xf numFmtId="0" fontId="18" fillId="11" borderId="0" applyNumberFormat="0" applyBorder="0" applyAlignment="0" applyProtection="0"/>
    <xf numFmtId="0" fontId="1" fillId="3"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8"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8"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8"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8"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8"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2" fillId="0" borderId="0" applyNumberFormat="0" applyFill="0" applyBorder="0" applyAlignment="0" applyProtection="0"/>
  </cellStyleXfs>
  <cellXfs count="31">
    <xf numFmtId="0" fontId="0" fillId="0" borderId="0" xfId="0"/>
    <xf numFmtId="1" fontId="4" fillId="2" borderId="4" xfId="10" applyFill="1" applyBorder="1"/>
    <xf numFmtId="1" fontId="4" fillId="3" borderId="4" xfId="10" applyBorder="1" applyAlignment="1"/>
    <xf numFmtId="0" fontId="6" fillId="0" borderId="4" xfId="5" applyAlignment="1">
      <alignment vertical="center"/>
    </xf>
    <xf numFmtId="0" fontId="19" fillId="0" borderId="0" xfId="1" applyFont="1" applyFill="1" applyBorder="1" applyAlignment="1">
      <alignment horizontal="center" vertical="center"/>
    </xf>
    <xf numFmtId="0" fontId="5" fillId="0" borderId="0" xfId="2" applyBorder="1">
      <alignment vertical="center"/>
    </xf>
    <xf numFmtId="0" fontId="0" fillId="0" borderId="0" xfId="0" applyAlignment="1">
      <alignment vertical="center"/>
    </xf>
    <xf numFmtId="0" fontId="21" fillId="0" borderId="12" xfId="5" applyFont="1" applyBorder="1" applyAlignment="1">
      <alignment horizontal="left" vertical="center" indent="1"/>
    </xf>
    <xf numFmtId="0" fontId="21" fillId="0" borderId="13" xfId="5" applyFont="1" applyBorder="1" applyAlignment="1">
      <alignment horizontal="left" vertical="center" indent="1"/>
    </xf>
    <xf numFmtId="0" fontId="21" fillId="0" borderId="11" xfId="5" applyFont="1" applyBorder="1" applyAlignment="1">
      <alignment horizontal="left" vertical="center" indent="1"/>
    </xf>
    <xf numFmtId="0" fontId="23" fillId="34" borderId="0" xfId="53" applyFont="1" applyFill="1" applyBorder="1" applyAlignment="1">
      <alignment horizontal="center" vertical="center"/>
    </xf>
    <xf numFmtId="166" fontId="20" fillId="35" borderId="11" xfId="7" applyFont="1" applyFill="1" applyBorder="1" applyAlignment="1" applyProtection="1">
      <alignment horizontal="right" vertical="center" indent="1"/>
      <protection locked="0"/>
    </xf>
    <xf numFmtId="10" fontId="20" fillId="35" borderId="11" xfId="6" applyFont="1" applyFill="1" applyBorder="1" applyAlignment="1" applyProtection="1">
      <alignment horizontal="right" vertical="center" indent="1"/>
      <protection locked="0"/>
    </xf>
    <xf numFmtId="1" fontId="20" fillId="35" borderId="11" xfId="10" applyFont="1" applyFill="1" applyBorder="1" applyAlignment="1" applyProtection="1">
      <alignment horizontal="right" vertical="center" indent="1"/>
      <protection locked="0"/>
    </xf>
    <xf numFmtId="167" fontId="20" fillId="35" borderId="11" xfId="11" applyNumberFormat="1" applyFont="1" applyFill="1" applyBorder="1" applyAlignment="1" applyProtection="1">
      <alignment horizontal="right" vertical="center" indent="1"/>
      <protection locked="0"/>
    </xf>
    <xf numFmtId="0" fontId="25" fillId="36" borderId="12" xfId="2" applyFont="1" applyFill="1" applyBorder="1" applyAlignment="1">
      <alignment horizontal="center" vertical="center"/>
    </xf>
    <xf numFmtId="0" fontId="25" fillId="36" borderId="13" xfId="2" applyFont="1" applyFill="1" applyBorder="1" applyAlignment="1">
      <alignment horizontal="center" vertical="center"/>
    </xf>
    <xf numFmtId="0" fontId="25" fillId="36" borderId="14" xfId="2" applyFont="1" applyFill="1" applyBorder="1" applyAlignment="1">
      <alignment horizontal="center" vertical="center"/>
    </xf>
    <xf numFmtId="0" fontId="27" fillId="36" borderId="0" xfId="9" applyFont="1" applyFill="1" applyAlignment="1" applyProtection="1">
      <alignment horizontal="center" vertical="top" wrapText="1"/>
      <protection hidden="1"/>
    </xf>
    <xf numFmtId="0" fontId="27" fillId="36" borderId="0" xfId="13" applyFont="1" applyFill="1" applyAlignment="1" applyProtection="1">
      <alignment horizontal="center" vertical="top" wrapText="1"/>
      <protection hidden="1"/>
    </xf>
    <xf numFmtId="1" fontId="0" fillId="0" borderId="0" xfId="10" applyFont="1" applyFill="1" applyBorder="1" applyAlignment="1" applyProtection="1">
      <alignment horizontal="right" indent="1"/>
      <protection hidden="1"/>
    </xf>
    <xf numFmtId="167" fontId="0" fillId="0" borderId="0" xfId="11" applyNumberFormat="1" applyFont="1" applyFill="1" applyBorder="1" applyAlignment="1" applyProtection="1">
      <alignment horizontal="center"/>
      <protection hidden="1"/>
    </xf>
    <xf numFmtId="166" fontId="0" fillId="0" borderId="0" xfId="12" applyFont="1" applyFill="1" applyBorder="1" applyProtection="1">
      <alignment horizontal="right" indent="2"/>
      <protection hidden="1"/>
    </xf>
    <xf numFmtId="166" fontId="24" fillId="0" borderId="0" xfId="12" applyFont="1" applyFill="1" applyBorder="1" applyProtection="1">
      <alignment horizontal="right" indent="2"/>
      <protection hidden="1"/>
    </xf>
    <xf numFmtId="1" fontId="0" fillId="0" borderId="0" xfId="10" applyFont="1" applyFill="1" applyBorder="1" applyAlignment="1" applyProtection="1">
      <alignment horizontal="left"/>
      <protection hidden="1"/>
    </xf>
    <xf numFmtId="1" fontId="0" fillId="0" borderId="0" xfId="10" applyFont="1" applyFill="1" applyProtection="1">
      <protection hidden="1"/>
    </xf>
    <xf numFmtId="166" fontId="0" fillId="0" borderId="0" xfId="12" applyFont="1" applyFill="1" applyProtection="1">
      <alignment horizontal="right" indent="2"/>
      <protection hidden="1"/>
    </xf>
    <xf numFmtId="166" fontId="0" fillId="0" borderId="0" xfId="12" applyNumberFormat="1" applyFont="1" applyFill="1" applyProtection="1">
      <alignment horizontal="right" indent="2"/>
      <protection hidden="1"/>
    </xf>
    <xf numFmtId="166" fontId="24" fillId="0" borderId="0" xfId="12" applyFont="1" applyFill="1" applyProtection="1">
      <alignment horizontal="right" indent="2"/>
      <protection hidden="1"/>
    </xf>
    <xf numFmtId="166" fontId="20" fillId="0" borderId="14" xfId="8" applyNumberFormat="1" applyFont="1" applyFill="1" applyBorder="1" applyAlignment="1" applyProtection="1">
      <alignment horizontal="right" vertical="center" indent="1"/>
      <protection hidden="1"/>
    </xf>
    <xf numFmtId="1" fontId="20" fillId="0" borderId="14" xfId="10" applyFont="1" applyFill="1" applyBorder="1" applyAlignment="1" applyProtection="1">
      <alignment horizontal="right" vertical="center" indent="1"/>
      <protection hidden="1"/>
    </xf>
  </cellXfs>
  <cellStyles count="54">
    <cellStyle name="20 % - Accent1" xfId="30" builtinId="30" customBuiltin="1"/>
    <cellStyle name="20 % - Accent2" xfId="34" builtinId="34" customBuiltin="1"/>
    <cellStyle name="20 % - Accent3" xfId="38" builtinId="38" customBuiltin="1"/>
    <cellStyle name="20 % - Accent4" xfId="42" builtinId="42" customBuiltin="1"/>
    <cellStyle name="20 % - Accent5" xfId="46" builtinId="46" customBuiltin="1"/>
    <cellStyle name="20 % - Accent6" xfId="50" builtinId="50" customBuiltin="1"/>
    <cellStyle name="40 % - Accent1" xfId="31" builtinId="31" customBuiltin="1"/>
    <cellStyle name="40 % - Accent2" xfId="35" builtinId="35" customBuiltin="1"/>
    <cellStyle name="40 % - Accent3" xfId="39" builtinId="39" customBuiltin="1"/>
    <cellStyle name="40 % - Accent4" xfId="43" builtinId="43" customBuiltin="1"/>
    <cellStyle name="40 % - Accent5" xfId="47" builtinId="47" customBuiltin="1"/>
    <cellStyle name="40 % - Accent6" xfId="51" builtinId="51" customBuiltin="1"/>
    <cellStyle name="60 % - Accent1" xfId="32" builtinId="32" customBuiltin="1"/>
    <cellStyle name="60 % - Accent2" xfId="36" builtinId="36" customBuiltin="1"/>
    <cellStyle name="60 % - Accent3" xfId="40" builtinId="40" customBuiltin="1"/>
    <cellStyle name="60 % - Accent4" xfId="44" builtinId="44" customBuiltin="1"/>
    <cellStyle name="60 % - Accent5" xfId="48" builtinId="48" customBuiltin="1"/>
    <cellStyle name="60 % - Accent6" xfId="52" builtinId="52" customBuiltin="1"/>
    <cellStyle name="Accent1" xfId="29" builtinId="29" customBuiltin="1"/>
    <cellStyle name="Accent2" xfId="33" builtinId="33" customBuiltin="1"/>
    <cellStyle name="Accent3" xfId="37" builtinId="37" customBuiltin="1"/>
    <cellStyle name="Accent4" xfId="41" builtinId="41" customBuiltin="1"/>
    <cellStyle name="Accent5" xfId="45" builtinId="45" customBuiltin="1"/>
    <cellStyle name="Accent6" xfId="49" builtinId="49" customBuiltin="1"/>
    <cellStyle name="Avertissement" xfId="26" builtinId="11" customBuiltin="1"/>
    <cellStyle name="Calcul" xfId="23" builtinId="22" customBuiltin="1"/>
    <cellStyle name="Cellule liée" xfId="24" builtinId="24" customBuiltin="1"/>
    <cellStyle name="Date" xfId="11" xr:uid="{00000000-0005-0000-0000-00001B000000}"/>
    <cellStyle name="Entrée" xfId="4" builtinId="20" customBuiltin="1"/>
    <cellStyle name="Insatisfaisant" xfId="20" builtinId="27" customBuiltin="1"/>
    <cellStyle name="Lien hypertexte" xfId="53" builtinId="8"/>
    <cellStyle name="Milliers" xfId="14" builtinId="3" customBuiltin="1"/>
    <cellStyle name="Milliers [0]" xfId="15" builtinId="6" customBuiltin="1"/>
    <cellStyle name="Monétaire" xfId="16" builtinId="4" customBuiltin="1"/>
    <cellStyle name="Monétaire [0]" xfId="17" builtinId="7" customBuiltin="1"/>
    <cellStyle name="Montant" xfId="7" xr:uid="{00000000-0005-0000-0000-000022000000}"/>
    <cellStyle name="Montant du tableau" xfId="12" xr:uid="{00000000-0005-0000-0000-000023000000}"/>
    <cellStyle name="Neutre" xfId="21" builtinId="28" customBuiltin="1"/>
    <cellStyle name="Nombre" xfId="10" xr:uid="{00000000-0005-0000-0000-000025000000}"/>
    <cellStyle name="Normal" xfId="0" builtinId="0" customBuiltin="1"/>
    <cellStyle name="Note" xfId="27" builtinId="10" customBuiltin="1"/>
    <cellStyle name="Pourcentage" xfId="6" builtinId="5" customBuiltin="1"/>
    <cellStyle name="Relevé des prêts" xfId="8" xr:uid="{00000000-0005-0000-0000-000029000000}"/>
    <cellStyle name="Satisfaisant" xfId="19" builtinId="26" customBuiltin="1"/>
    <cellStyle name="Sortie" xfId="22" builtinId="21" customBuiltin="1"/>
    <cellStyle name="Texte explicatif" xfId="5" builtinId="53" customBuiltin="1"/>
    <cellStyle name="Titre" xfId="18" builtinId="15" customBuiltin="1"/>
    <cellStyle name="Titre 4 aligné à droite" xfId="13" xr:uid="{00000000-0005-0000-0000-00002E000000}"/>
    <cellStyle name="Titre 1" xfId="1" builtinId="16" customBuiltin="1"/>
    <cellStyle name="Titre 2" xfId="2" builtinId="17" customBuiltin="1"/>
    <cellStyle name="Titre 3" xfId="3" builtinId="18" customBuiltin="1"/>
    <cellStyle name="Titre 4" xfId="9" builtinId="19" customBuiltin="1"/>
    <cellStyle name="Total" xfId="28" builtinId="25" customBuiltin="1"/>
    <cellStyle name="Vérification" xfId="25" builtinId="23" customBuiltin="1"/>
  </cellStyles>
  <dxfs count="29">
    <dxf>
      <protection locked="1" hidden="1"/>
    </dxf>
    <dxf>
      <protection locked="1" hidden="1"/>
    </dxf>
    <dxf>
      <font>
        <strike val="0"/>
        <outline val="0"/>
        <shadow val="0"/>
        <u val="none"/>
        <vertAlign val="baseline"/>
        <sz val="11"/>
        <color auto="1"/>
        <name val="Calibri"/>
        <family val="2"/>
        <scheme val="none"/>
      </font>
      <fill>
        <patternFill patternType="solid">
          <fgColor indexed="64"/>
          <bgColor theme="7"/>
        </patternFill>
      </fill>
      <alignment horizontal="center" vertical="top" textRotation="0" wrapText="1" indent="0" justifyLastLine="0" shrinkToFit="0" readingOrder="0"/>
      <protection locked="1" hidden="1"/>
    </dxf>
    <dxf>
      <protection locked="1" hidden="1"/>
    </dxf>
    <dxf>
      <numFmt numFmtId="166" formatCode="#,##0.00\ &quot;€&quot;"/>
      <protection locked="1" hidden="1"/>
    </dxf>
    <dxf>
      <font>
        <b/>
        <color auto="1"/>
      </font>
      <numFmt numFmtId="166" formatCode="#,##0.00\ &quot;€&quot;"/>
      <fill>
        <patternFill patternType="none">
          <fgColor indexed="64"/>
          <bgColor indexed="65"/>
        </patternFill>
      </fill>
      <protection locked="1" hidden="1"/>
    </dxf>
    <dxf>
      <protection locked="1" hidden="1"/>
    </dxf>
    <dxf>
      <numFmt numFmtId="166" formatCode="#,##0.00\ &quot;€&quot;"/>
      <protection locked="1" hidden="1"/>
    </dxf>
    <dxf>
      <protection locked="1" hidden="1"/>
    </dxf>
    <dxf>
      <alignment horizontal="center" vertical="bottom" textRotation="0" wrapText="0" indent="0" justifyLastLine="0" shrinkToFit="0" readingOrder="0"/>
      <protection locked="1" hidden="1"/>
    </dxf>
    <dxf>
      <numFmt numFmtId="1" formatCode="0"/>
      <protection locked="1" hidden="1"/>
    </dxf>
    <dxf>
      <font>
        <color theme="0"/>
      </font>
      <fill>
        <patternFill>
          <bgColor theme="0"/>
        </patternFill>
      </fill>
      <border>
        <left/>
        <right/>
        <top/>
        <bottom/>
        <vertical/>
        <horizontal/>
      </border>
    </dxf>
    <dxf>
      <numFmt numFmtId="0" formatCode="General"/>
      <alignment horizontal="right" vertical="bottom" textRotation="0" wrapText="0" indent="2" justifyLastLine="0" shrinkToFit="0" readingOrder="0"/>
    </dxf>
    <dxf>
      <numFmt numFmtId="0" formatCode="General"/>
      <alignment horizontal="right" vertical="bottom" textRotation="0" wrapText="0" indent="2" justifyLastLine="0" shrinkToFit="0" readingOrder="0"/>
    </dxf>
    <dxf>
      <numFmt numFmtId="0" formatCode="General"/>
      <alignment horizontal="right" vertical="bottom" textRotation="0" wrapText="0" indent="2" justifyLastLine="0" shrinkToFit="0" readingOrder="0"/>
    </dxf>
    <dxf>
      <numFmt numFmtId="0" formatCode="General"/>
      <alignment horizontal="right" vertical="bottom" textRotation="0" wrapText="0" indent="2" justifyLastLine="0" shrinkToFit="0" readingOrder="0"/>
    </dxf>
    <dxf>
      <numFmt numFmtId="0" formatCode="General"/>
      <alignment horizontal="right" vertical="bottom" textRotation="0" wrapText="0" indent="2" justifyLastLine="0" shrinkToFit="0" readingOrder="0"/>
    </dxf>
    <dxf>
      <numFmt numFmtId="0" formatCode="General"/>
      <alignment horizontal="right" vertical="bottom" textRotation="0" wrapText="0" indent="2" justifyLastLine="0" shrinkToFit="0" readingOrder="0"/>
    </dxf>
    <dxf>
      <numFmt numFmtId="0" formatCode="General"/>
      <protection locked="1" hidden="0"/>
    </dxf>
    <dxf>
      <numFmt numFmtId="0" formatCode="General"/>
      <protection locked="1" hidden="0"/>
    </dxf>
    <dxf>
      <fill>
        <patternFill>
          <bgColor rgb="FFCCECFF"/>
        </patternFill>
      </fill>
    </dxf>
    <dxf>
      <fill>
        <patternFill>
          <bgColor rgb="FFCCECFF"/>
        </patternFill>
      </fill>
    </dxf>
    <dxf>
      <font>
        <color theme="1" tint="0.24994659260841701"/>
      </font>
      <fill>
        <patternFill patternType="solid">
          <fgColor theme="4" tint="0.79998168889431442"/>
          <bgColor theme="4" tint="0.79998168889431442"/>
        </patternFill>
      </fill>
    </dxf>
    <dxf>
      <font>
        <color theme="1" tint="0.24994659260841701"/>
      </font>
      <fill>
        <patternFill patternType="solid">
          <fgColor theme="4" tint="0.79998168889431442"/>
          <bgColor theme="4" tint="0.79998168889431442"/>
        </patternFill>
      </fill>
    </dxf>
    <dxf>
      <font>
        <color theme="1" tint="0.24994659260841701"/>
      </font>
    </dxf>
    <dxf>
      <font>
        <color theme="1" tint="0.24994659260841701"/>
      </font>
    </dxf>
    <dxf>
      <font>
        <color theme="1" tint="0.24994659260841701"/>
      </font>
      <border>
        <top style="double">
          <color theme="4"/>
        </top>
      </border>
    </dxf>
    <dxf>
      <font>
        <b/>
        <i val="0"/>
        <color theme="0"/>
      </font>
      <fill>
        <patternFill patternType="solid">
          <fgColor theme="4"/>
          <bgColor theme="4" tint="-0.499984740745262"/>
        </patternFill>
      </fill>
    </dxf>
    <dxf>
      <font>
        <color theme="1" tint="0.2499465926084170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3" defaultTableStyle="TableStyleMedium2" defaultPivotStyle="PivotStyleLight16">
    <tableStyle name="Plan d’amortissement" pivot="0" count="7" xr9:uid="{00000000-0011-0000-FFFF-FFFF00000000}">
      <tableStyleElement type="wholeTable" dxfId="28"/>
      <tableStyleElement type="headerRow" dxfId="27"/>
      <tableStyleElement type="totalRow" dxfId="26"/>
      <tableStyleElement type="firstColumn" dxfId="25"/>
      <tableStyleElement type="lastColumn" dxfId="24"/>
      <tableStyleElement type="firstRowStripe" dxfId="23"/>
      <tableStyleElement type="firstColumnStripe" dxfId="22"/>
    </tableStyle>
    <tableStyle name="Style de tableau 1" pivot="0" count="1" xr9:uid="{730B09C1-C733-4E83-A30F-1111AAD1DCAA}">
      <tableStyleElement type="firstColumnStripe" dxfId="21"/>
    </tableStyle>
    <tableStyle name="Style de tableau 2" pivot="0" count="1" xr9:uid="{0B72F12D-2B0A-4183-B58C-4467F386F390}">
      <tableStyleElement type="firstRowStripe" dxfId="2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000066"/>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FFE1E2"/>
      <rgbColor rgb="00FDF1DF"/>
      <rgbColor rgb="00FFCC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ECFF"/>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962025</xdr:colOff>
      <xdr:row>0</xdr:row>
      <xdr:rowOff>76200</xdr:rowOff>
    </xdr:from>
    <xdr:to>
      <xdr:col>8</xdr:col>
      <xdr:colOff>1047750</xdr:colOff>
      <xdr:row>0</xdr:row>
      <xdr:rowOff>371475</xdr:rowOff>
    </xdr:to>
    <xdr:pic>
      <xdr:nvPicPr>
        <xdr:cNvPr id="2" name="Image 1" descr="https://excel-malin.com">
          <a:extLst>
            <a:ext uri="{FF2B5EF4-FFF2-40B4-BE49-F238E27FC236}">
              <a16:creationId xmlns:a16="http://schemas.microsoft.com/office/drawing/2014/main" id="{2208F996-A755-4FB0-BFE7-40C220614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0" y="76200"/>
          <a:ext cx="1476375"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4BAA53-CC48-49F7-A5C7-47BC541E6F6B}" name="RemboursementN" displayName="RemboursementN" ref="B13:I400" headerRowDxfId="2" dataDxfId="0" totalsRowDxfId="1">
  <tableColumns count="8">
    <tableColumn id="1" xr3:uid="{1F6C2DFD-3896-4569-9A36-023FC0498150}" name="Remboursement N°" totalsRowLabel="Total" dataDxfId="10" totalsRowDxfId="19" dataCellStyle="Nombre">
      <calculatedColumnFormula>IF(PrêtOK,IF(ROW()-ROW(RemboursementN[[#Headers],[Remboursement N°]])&gt;NombreDePaiementsPrévu,"",ROW()-ROW(RemboursementN[[#Headers],[Remboursement N°]])),"")</calculatedColumnFormula>
    </tableColumn>
    <tableColumn id="2" xr3:uid="{8D234643-B6EC-4653-A136-2EA89E0F21B8}" name="Date d'échéance" dataDxfId="9" totalsRowDxfId="18" dataCellStyle="Date">
      <calculatedColumnFormula>IF(RemboursementN[[#This Row],[Remboursement N°]]&lt;&gt;"",EOMONTH(DateDébutPrêt,ROW(RemboursementN[[#This Row],[Remboursement N°]])-ROW(RemboursementN[[#Headers],[Remboursement N°]])-2)+DAY(DateDébutPrêt),"")</calculatedColumnFormula>
    </tableColumn>
    <tableColumn id="3" xr3:uid="{D3385887-85E0-42B5-AFCB-18AF49D1C517}" name="Solde de départ" dataDxfId="8" totalsRowDxfId="17" dataCellStyle="Montant du tableau">
      <calculatedColumnFormula>IF(RemboursementN[[#This Row],[Remboursement N°]]&lt;&gt;"",IF(ROW()-ROW(RemboursementN[[#Headers],[Solde de départ]])=1,MontantDuPrêt,INDEX(RemboursementN[Solde restant dû],ROW()-ROW(RemboursementN[[#Headers],[Solde de départ]])-1)),"")</calculatedColumnFormula>
    </tableColumn>
    <tableColumn id="7" xr3:uid="{6B46EC6D-E7F0-480B-9760-4174FD4C2C70}" name="Remboursement du capital" dataDxfId="7" totalsRowDxfId="16" dataCellStyle="Montant du tableau">
      <calculatedColumnFormula>IF(RemboursementN[[#This Row],[Remboursement N°]]&lt;&gt;"",PaiementProgrammé,"")</calculatedColumnFormula>
    </tableColumn>
    <tableColumn id="8" xr3:uid="{A3743998-9958-47BA-861C-C95E54D21452}" name="Intérêts" dataDxfId="6" totalsRowDxfId="15" dataCellStyle="Montant du tableau">
      <calculatedColumnFormula>IF(RemboursementN[[#This Row],[Remboursement N°]]&lt;&gt;"",RemboursementN[[#This Row],[Solde de départ]]*(TauxIntérêt/PaiementsParAn),"")</calculatedColumnFormula>
    </tableColumn>
    <tableColumn id="4" xr3:uid="{03A73507-81F3-434D-ABC8-792A843ADDF9}" name="Montant du remboursement" dataDxfId="5" totalsRowDxfId="12" dataCellStyle="Montant du tableau">
      <calculatedColumnFormula>IF(RemboursementN[[#This Row],[Remboursement N°]]&lt;&gt;"",RemboursementN[[#This Row],[Remboursement du capital]]+RemboursementN[[#This Row],[Intérêts]],"")</calculatedColumnFormula>
    </tableColumn>
    <tableColumn id="9" xr3:uid="{7E39875F-C005-475D-AE15-9D3CAD658EF4}" name="Solde restant dû" dataDxfId="4" totalsRowDxfId="14" dataCellStyle="Montant du tableau">
      <calculatedColumnFormula>IF(RemboursementN[[#This Row],[Remboursement N°]]&lt;&gt;"",IF(RemboursementN[[#This Row],[Montant du remboursement]]&lt;=RemboursementN[[#This Row],[Solde de départ]],RemboursementN[[#This Row],[Solde de départ]]-RemboursementN[[#This Row],[Remboursement du capital]],0),"")</calculatedColumnFormula>
    </tableColumn>
    <tableColumn id="10" xr3:uid="{1BE0D7BD-621B-482B-9ACC-EA444C8D864B}" name="Intérêts cumulés" totalsRowFunction="count" dataDxfId="3" totalsRowDxfId="13" dataCellStyle="Montant du tableau">
      <calculatedColumnFormula>IF(RemboursementN[[#This Row],[Remboursement N°]]&lt;&gt;"",SUM(INDEX(RemboursementN[Intérêts],1,1):RemboursementN[[#This Row],[Intérêts]]),"")</calculatedColumnFormula>
    </tableColumn>
  </tableColumns>
  <tableStyleInfo name="TableStyleMedium5" showFirstColumn="0" showLastColumn="0" showRowStripes="1" showColumnStripes="0"/>
  <extLst>
    <ext xmlns:x14="http://schemas.microsoft.com/office/spreadsheetml/2009/9/main" uri="{504A1905-F514-4f6f-8877-14C23A59335A}">
      <x14:table altTextSummary="Suivez les numéros de paiement, les dates de paiement, les soldes de départ, les soldes finaux, les paiements programmés, les paiements supplémentaires, les montants en principal, les intérêts et les montants d’intérêts cumulés"/>
    </ext>
  </extLst>
</table>
</file>

<file path=xl/theme/theme1.xml><?xml version="1.0" encoding="utf-8"?>
<a:theme xmlns:a="http://schemas.openxmlformats.org/drawingml/2006/main" name="Office Theme">
  <a:themeElements>
    <a:clrScheme name="Loan Amortization Schedule">
      <a:dk1>
        <a:srgbClr val="000000"/>
      </a:dk1>
      <a:lt1>
        <a:srgbClr val="FFFFFF"/>
      </a:lt1>
      <a:dk2>
        <a:srgbClr val="635C50"/>
      </a:dk2>
      <a:lt2>
        <a:srgbClr val="E8E7E5"/>
      </a:lt2>
      <a:accent1>
        <a:srgbClr val="84C183"/>
      </a:accent1>
      <a:accent2>
        <a:srgbClr val="FCF600"/>
      </a:accent2>
      <a:accent3>
        <a:srgbClr val="82CECC"/>
      </a:accent3>
      <a:accent4>
        <a:srgbClr val="FFAD2E"/>
      </a:accent4>
      <a:accent5>
        <a:srgbClr val="E67342"/>
      </a:accent5>
      <a:accent6>
        <a:srgbClr val="B580A1"/>
      </a:accent6>
      <a:hlink>
        <a:srgbClr val="82CECC"/>
      </a:hlink>
      <a:folHlink>
        <a:srgbClr val="B580A1"/>
      </a:folHlink>
    </a:clrScheme>
    <a:fontScheme name="Loan Amortization Schedule">
      <a:majorFont>
        <a:latin typeface="Microsoft Sans Serif"/>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excel-malin.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64DAD-36AC-4B90-B280-BDF4D412437E}">
  <sheetPr codeName="Feuil2">
    <tabColor theme="4"/>
    <pageSetUpPr autoPageBreaks="0" fitToPage="1"/>
  </sheetPr>
  <dimension ref="B1:L400"/>
  <sheetViews>
    <sheetView showGridLines="0" tabSelected="1" zoomScaleNormal="100" workbookViewId="0">
      <pane ySplit="13" topLeftCell="A14" activePane="bottomLeft" state="frozen"/>
      <selection pane="bottomLeft"/>
    </sheetView>
  </sheetViews>
  <sheetFormatPr baseColWidth="10" defaultColWidth="9" defaultRowHeight="14.25" x14ac:dyDescent="0.2"/>
  <cols>
    <col min="1" max="1" width="2.625" customWidth="1"/>
    <col min="2" max="2" width="15" customWidth="1"/>
    <col min="3" max="3" width="16.25" customWidth="1"/>
    <col min="4" max="4" width="18" customWidth="1"/>
    <col min="5" max="5" width="16.75" customWidth="1"/>
    <col min="6" max="7" width="15.625" customWidth="1"/>
    <col min="8" max="8" width="18.25" customWidth="1"/>
    <col min="9" max="9" width="17.625" customWidth="1"/>
  </cols>
  <sheetData>
    <row r="1" spans="2:12" ht="30" customHeight="1" x14ac:dyDescent="0.2">
      <c r="B1" s="10" t="s">
        <v>22</v>
      </c>
      <c r="C1" s="10"/>
      <c r="D1" s="10"/>
      <c r="E1" s="10"/>
      <c r="F1" s="10"/>
      <c r="G1" s="10"/>
      <c r="H1" s="10"/>
      <c r="I1" s="10"/>
    </row>
    <row r="2" spans="2:12" ht="6.75" customHeight="1" x14ac:dyDescent="0.2">
      <c r="B2" s="4"/>
      <c r="C2" s="4"/>
      <c r="D2" s="4"/>
      <c r="E2" s="4"/>
      <c r="F2" s="4"/>
      <c r="G2" s="4"/>
      <c r="H2" s="4"/>
      <c r="I2" s="4"/>
    </row>
    <row r="3" spans="2:12" ht="20.100000000000001" customHeight="1" x14ac:dyDescent="0.2">
      <c r="C3" s="15" t="s">
        <v>21</v>
      </c>
      <c r="D3" s="16"/>
      <c r="E3" s="17"/>
      <c r="F3" s="5"/>
      <c r="G3" s="15" t="s">
        <v>10</v>
      </c>
      <c r="H3" s="16"/>
      <c r="I3" s="17"/>
    </row>
    <row r="4" spans="2:12" s="6" customFormat="1" ht="17.25" customHeight="1" x14ac:dyDescent="0.2">
      <c r="C4" s="9" t="s">
        <v>0</v>
      </c>
      <c r="D4" s="9"/>
      <c r="E4" s="11">
        <v>275000</v>
      </c>
      <c r="G4" s="7" t="s">
        <v>20</v>
      </c>
      <c r="H4" s="8"/>
      <c r="I4" s="29">
        <f>IF(PrêtOK,MontantDuPrêt/NombreDePaiementsPrévu,"")</f>
        <v>1145.8333333333333</v>
      </c>
    </row>
    <row r="5" spans="2:12" s="6" customFormat="1" ht="17.25" customHeight="1" x14ac:dyDescent="0.2">
      <c r="C5" s="9" t="s">
        <v>1</v>
      </c>
      <c r="D5" s="9"/>
      <c r="E5" s="12">
        <v>2.1000000000000001E-2</v>
      </c>
      <c r="G5" s="7" t="s">
        <v>11</v>
      </c>
      <c r="H5" s="8"/>
      <c r="I5" s="30">
        <f>IF(TypeRemboursement="Mensuel",PériodePrêt*12,IF(TypeRemboursement="Trimestriel",PériodePrêt*4,IF(TypeRemboursement="Semi-annuel",PériodePrêt*2,PériodePrêt)))</f>
        <v>240</v>
      </c>
      <c r="L5"/>
    </row>
    <row r="6" spans="2:12" s="6" customFormat="1" ht="17.25" customHeight="1" x14ac:dyDescent="0.2">
      <c r="C6" s="9" t="s">
        <v>16</v>
      </c>
      <c r="D6" s="9"/>
      <c r="E6" s="13">
        <v>20</v>
      </c>
      <c r="G6" s="7" t="s">
        <v>5</v>
      </c>
      <c r="H6" s="8"/>
      <c r="I6" s="29">
        <f>IF(PrêtOK,TotalDesIntérêts,"")</f>
        <v>57990.62499999984</v>
      </c>
    </row>
    <row r="7" spans="2:12" s="6" customFormat="1" ht="17.25" customHeight="1" x14ac:dyDescent="0.2">
      <c r="C7" s="9" t="s">
        <v>8</v>
      </c>
      <c r="D7" s="9"/>
      <c r="E7" s="13" t="s">
        <v>9</v>
      </c>
      <c r="G7" s="7" t="s">
        <v>17</v>
      </c>
      <c r="H7" s="8"/>
      <c r="I7" s="29">
        <f>MontantDuPrêt+I6</f>
        <v>332990.62499999983</v>
      </c>
    </row>
    <row r="8" spans="2:12" s="6" customFormat="1" ht="17.25" customHeight="1" x14ac:dyDescent="0.2">
      <c r="C8" s="9" t="s">
        <v>3</v>
      </c>
      <c r="D8" s="9"/>
      <c r="E8" s="14">
        <v>44563</v>
      </c>
    </row>
    <row r="9" spans="2:12" ht="5.25" customHeight="1" x14ac:dyDescent="0.2"/>
    <row r="10" spans="2:12" ht="5.25" hidden="1" customHeight="1" x14ac:dyDescent="0.2">
      <c r="G10" s="3" t="s">
        <v>2</v>
      </c>
      <c r="H10" s="3"/>
      <c r="I10" s="1">
        <f>IF(TypeRemboursement="mensuel",12,IF(TypeRemboursement="trimestriel",4,IF(TypeRemboursement="semi-annuel",2,1)))</f>
        <v>12</v>
      </c>
    </row>
    <row r="11" spans="2:12" ht="5.25" hidden="1" customHeight="1" x14ac:dyDescent="0.2">
      <c r="G11" s="3" t="s">
        <v>4</v>
      </c>
      <c r="H11" s="3"/>
      <c r="I11" s="2">
        <f>NombreRéelDePaiements</f>
        <v>240</v>
      </c>
    </row>
    <row r="12" spans="2:12" ht="5.25" customHeight="1" x14ac:dyDescent="0.2"/>
    <row r="13" spans="2:12" ht="35.1" customHeight="1" x14ac:dyDescent="0.2">
      <c r="B13" s="18" t="s">
        <v>19</v>
      </c>
      <c r="C13" s="18" t="s">
        <v>12</v>
      </c>
      <c r="D13" s="19" t="s">
        <v>13</v>
      </c>
      <c r="E13" s="19" t="s">
        <v>6</v>
      </c>
      <c r="F13" s="19" t="s">
        <v>14</v>
      </c>
      <c r="G13" s="19" t="s">
        <v>18</v>
      </c>
      <c r="H13" s="19" t="s">
        <v>7</v>
      </c>
      <c r="I13" s="19" t="s">
        <v>15</v>
      </c>
    </row>
    <row r="14" spans="2:12" ht="15" x14ac:dyDescent="0.25">
      <c r="B14" s="20">
        <f>IF(PrêtOK,IF(ROW()-ROW(RemboursementN[[#Headers],[Remboursement N°]])&gt;NombreDePaiementsPrévu,"",ROW()-ROW(RemboursementN[[#Headers],[Remboursement N°]])),"")</f>
        <v>1</v>
      </c>
      <c r="C14" s="21">
        <f>IF(RemboursementN[[#This Row],[Remboursement N°]]&lt;&gt;"",EOMONTH(DateDébutPrêt,ROW(RemboursementN[[#This Row],[Remboursement N°]])-ROW(RemboursementN[[#Headers],[Remboursement N°]])-2)+DAY(DateDébutPrêt),"")</f>
        <v>44563</v>
      </c>
      <c r="D14" s="22">
        <f>IF(RemboursementN[[#This Row],[Remboursement N°]]&lt;&gt;"",IF(ROW()-ROW(RemboursementN[[#Headers],[Solde de départ]])=1,MontantDuPrêt,INDEX(RemboursementN[Solde restant dû],ROW()-ROW(RemboursementN[[#Headers],[Solde de départ]])-1)),"")</f>
        <v>275000</v>
      </c>
      <c r="E14" s="22">
        <f>IF(RemboursementN[[#This Row],[Remboursement N°]]&lt;&gt;"",PaiementProgrammé,"")</f>
        <v>1145.8333333333333</v>
      </c>
      <c r="F14" s="22">
        <f>IF(RemboursementN[[#This Row],[Remboursement N°]]&lt;&gt;"",RemboursementN[[#This Row],[Solde de départ]]*(TauxIntérêt/PaiementsParAn),"")</f>
        <v>481.25</v>
      </c>
      <c r="G14" s="23">
        <f>IF(RemboursementN[[#This Row],[Remboursement N°]]&lt;&gt;"",RemboursementN[[#This Row],[Remboursement du capital]]+RemboursementN[[#This Row],[Intérêts]],"")</f>
        <v>1627.0833333333333</v>
      </c>
      <c r="H14" s="22">
        <f>IF(RemboursementN[[#This Row],[Remboursement N°]]&lt;&gt;"",IF(RemboursementN[[#This Row],[Montant du remboursement]]&lt;=RemboursementN[[#This Row],[Solde de départ]],RemboursementN[[#This Row],[Solde de départ]]-RemboursementN[[#This Row],[Remboursement du capital]],0),"")</f>
        <v>273854.16666666669</v>
      </c>
      <c r="I14" s="22">
        <f>IF(RemboursementN[[#This Row],[Remboursement N°]]&lt;&gt;"",SUM(INDEX(RemboursementN[Intérêts],1,1):RemboursementN[[#This Row],[Intérêts]]),"")</f>
        <v>481.25</v>
      </c>
    </row>
    <row r="15" spans="2:12" ht="15" x14ac:dyDescent="0.25">
      <c r="B15" s="20">
        <f>IF(PrêtOK,IF(ROW()-ROW(RemboursementN[[#Headers],[Remboursement N°]])&gt;NombreDePaiementsPrévu,"",ROW()-ROW(RemboursementN[[#Headers],[Remboursement N°]])),"")</f>
        <v>2</v>
      </c>
      <c r="C15" s="21">
        <f>IF(RemboursementN[[#This Row],[Remboursement N°]]&lt;&gt;"",EOMONTH(DateDébutPrêt,ROW(RemboursementN[[#This Row],[Remboursement N°]])-ROW(RemboursementN[[#Headers],[Remboursement N°]])-2)+DAY(DateDébutPrêt),"")</f>
        <v>44594</v>
      </c>
      <c r="D15" s="22">
        <f>IF(RemboursementN[[#This Row],[Remboursement N°]]&lt;&gt;"",IF(ROW()-ROW(RemboursementN[[#Headers],[Solde de départ]])=1,MontantDuPrêt,INDEX(RemboursementN[Solde restant dû],ROW()-ROW(RemboursementN[[#Headers],[Solde de départ]])-1)),"")</f>
        <v>273854.16666666669</v>
      </c>
      <c r="E15" s="22">
        <f>IF(RemboursementN[[#This Row],[Remboursement N°]]&lt;&gt;"",PaiementProgrammé,"")</f>
        <v>1145.8333333333333</v>
      </c>
      <c r="F15" s="22">
        <f>IF(RemboursementN[[#This Row],[Remboursement N°]]&lt;&gt;"",RemboursementN[[#This Row],[Solde de départ]]*(TauxIntérêt/PaiementsParAn),"")</f>
        <v>479.24479166666669</v>
      </c>
      <c r="G15" s="23">
        <f>IF(RemboursementN[[#This Row],[Remboursement N°]]&lt;&gt;"",RemboursementN[[#This Row],[Remboursement du capital]]+RemboursementN[[#This Row],[Intérêts]],"")</f>
        <v>1625.078125</v>
      </c>
      <c r="H15" s="22">
        <f>IF(RemboursementN[[#This Row],[Remboursement N°]]&lt;&gt;"",IF(RemboursementN[[#This Row],[Montant du remboursement]]&lt;=RemboursementN[[#This Row],[Solde de départ]],RemboursementN[[#This Row],[Solde de départ]]-RemboursementN[[#This Row],[Remboursement du capital]],0),"")</f>
        <v>272708.33333333337</v>
      </c>
      <c r="I15" s="22">
        <f>IF(RemboursementN[[#This Row],[Remboursement N°]]&lt;&gt;"",SUM(INDEX(RemboursementN[Intérêts],1,1):RemboursementN[[#This Row],[Intérêts]]),"")</f>
        <v>960.49479166666674</v>
      </c>
    </row>
    <row r="16" spans="2:12" ht="15" x14ac:dyDescent="0.25">
      <c r="B16" s="20">
        <f>IF(PrêtOK,IF(ROW()-ROW(RemboursementN[[#Headers],[Remboursement N°]])&gt;NombreDePaiementsPrévu,"",ROW()-ROW(RemboursementN[[#Headers],[Remboursement N°]])),"")</f>
        <v>3</v>
      </c>
      <c r="C16" s="21">
        <f>IF(RemboursementN[[#This Row],[Remboursement N°]]&lt;&gt;"",EOMONTH(DateDébutPrêt,ROW(RemboursementN[[#This Row],[Remboursement N°]])-ROW(RemboursementN[[#Headers],[Remboursement N°]])-2)+DAY(DateDébutPrêt),"")</f>
        <v>44622</v>
      </c>
      <c r="D16" s="22">
        <f>IF(RemboursementN[[#This Row],[Remboursement N°]]&lt;&gt;"",IF(ROW()-ROW(RemboursementN[[#Headers],[Solde de départ]])=1,MontantDuPrêt,INDEX(RemboursementN[Solde restant dû],ROW()-ROW(RemboursementN[[#Headers],[Solde de départ]])-1)),"")</f>
        <v>272708.33333333337</v>
      </c>
      <c r="E16" s="22">
        <f>IF(RemboursementN[[#This Row],[Remboursement N°]]&lt;&gt;"",PaiementProgrammé,"")</f>
        <v>1145.8333333333333</v>
      </c>
      <c r="F16" s="22">
        <f>IF(RemboursementN[[#This Row],[Remboursement N°]]&lt;&gt;"",RemboursementN[[#This Row],[Solde de départ]]*(TauxIntérêt/PaiementsParAn),"")</f>
        <v>477.23958333333343</v>
      </c>
      <c r="G16" s="23">
        <f>IF(RemboursementN[[#This Row],[Remboursement N°]]&lt;&gt;"",RemboursementN[[#This Row],[Remboursement du capital]]+RemboursementN[[#This Row],[Intérêts]],"")</f>
        <v>1623.0729166666667</v>
      </c>
      <c r="H16" s="22">
        <f>IF(RemboursementN[[#This Row],[Remboursement N°]]&lt;&gt;"",IF(RemboursementN[[#This Row],[Montant du remboursement]]&lt;=RemboursementN[[#This Row],[Solde de départ]],RemboursementN[[#This Row],[Solde de départ]]-RemboursementN[[#This Row],[Remboursement du capital]],0),"")</f>
        <v>271562.50000000006</v>
      </c>
      <c r="I16" s="22">
        <f>IF(RemboursementN[[#This Row],[Remboursement N°]]&lt;&gt;"",SUM(INDEX(RemboursementN[Intérêts],1,1):RemboursementN[[#This Row],[Intérêts]]),"")</f>
        <v>1437.7343750000002</v>
      </c>
    </row>
    <row r="17" spans="2:9" ht="15" x14ac:dyDescent="0.25">
      <c r="B17" s="20">
        <f>IF(PrêtOK,IF(ROW()-ROW(RemboursementN[[#Headers],[Remboursement N°]])&gt;NombreDePaiementsPrévu,"",ROW()-ROW(RemboursementN[[#Headers],[Remboursement N°]])),"")</f>
        <v>4</v>
      </c>
      <c r="C17" s="21">
        <f>IF(RemboursementN[[#This Row],[Remboursement N°]]&lt;&gt;"",EOMONTH(DateDébutPrêt,ROW(RemboursementN[[#This Row],[Remboursement N°]])-ROW(RemboursementN[[#Headers],[Remboursement N°]])-2)+DAY(DateDébutPrêt),"")</f>
        <v>44653</v>
      </c>
      <c r="D17" s="22">
        <f>IF(RemboursementN[[#This Row],[Remboursement N°]]&lt;&gt;"",IF(ROW()-ROW(RemboursementN[[#Headers],[Solde de départ]])=1,MontantDuPrêt,INDEX(RemboursementN[Solde restant dû],ROW()-ROW(RemboursementN[[#Headers],[Solde de départ]])-1)),"")</f>
        <v>271562.50000000006</v>
      </c>
      <c r="E17" s="22">
        <f>IF(RemboursementN[[#This Row],[Remboursement N°]]&lt;&gt;"",PaiementProgrammé,"")</f>
        <v>1145.8333333333333</v>
      </c>
      <c r="F17" s="22">
        <f>IF(RemboursementN[[#This Row],[Remboursement N°]]&lt;&gt;"",RemboursementN[[#This Row],[Solde de départ]]*(TauxIntérêt/PaiementsParAn),"")</f>
        <v>475.23437500000011</v>
      </c>
      <c r="G17" s="23">
        <f>IF(RemboursementN[[#This Row],[Remboursement N°]]&lt;&gt;"",RemboursementN[[#This Row],[Remboursement du capital]]+RemboursementN[[#This Row],[Intérêts]],"")</f>
        <v>1621.0677083333335</v>
      </c>
      <c r="H17" s="22">
        <f>IF(RemboursementN[[#This Row],[Remboursement N°]]&lt;&gt;"",IF(RemboursementN[[#This Row],[Montant du remboursement]]&lt;=RemboursementN[[#This Row],[Solde de départ]],RemboursementN[[#This Row],[Solde de départ]]-RemboursementN[[#This Row],[Remboursement du capital]],0),"")</f>
        <v>270416.66666666674</v>
      </c>
      <c r="I17" s="22">
        <f>IF(RemboursementN[[#This Row],[Remboursement N°]]&lt;&gt;"",SUM(INDEX(RemboursementN[Intérêts],1,1):RemboursementN[[#This Row],[Intérêts]]),"")</f>
        <v>1912.9687500000005</v>
      </c>
    </row>
    <row r="18" spans="2:9" ht="15" x14ac:dyDescent="0.25">
      <c r="B18" s="20">
        <f>IF(PrêtOK,IF(ROW()-ROW(RemboursementN[[#Headers],[Remboursement N°]])&gt;NombreDePaiementsPrévu,"",ROW()-ROW(RemboursementN[[#Headers],[Remboursement N°]])),"")</f>
        <v>5</v>
      </c>
      <c r="C18" s="21">
        <f>IF(RemboursementN[[#This Row],[Remboursement N°]]&lt;&gt;"",EOMONTH(DateDébutPrêt,ROW(RemboursementN[[#This Row],[Remboursement N°]])-ROW(RemboursementN[[#Headers],[Remboursement N°]])-2)+DAY(DateDébutPrêt),"")</f>
        <v>44683</v>
      </c>
      <c r="D18" s="22">
        <f>IF(RemboursementN[[#This Row],[Remboursement N°]]&lt;&gt;"",IF(ROW()-ROW(RemboursementN[[#Headers],[Solde de départ]])=1,MontantDuPrêt,INDEX(RemboursementN[Solde restant dû],ROW()-ROW(RemboursementN[[#Headers],[Solde de départ]])-1)),"")</f>
        <v>270416.66666666674</v>
      </c>
      <c r="E18" s="22">
        <f>IF(RemboursementN[[#This Row],[Remboursement N°]]&lt;&gt;"",PaiementProgrammé,"")</f>
        <v>1145.8333333333333</v>
      </c>
      <c r="F18" s="22">
        <f>IF(RemboursementN[[#This Row],[Remboursement N°]]&lt;&gt;"",RemboursementN[[#This Row],[Solde de départ]]*(TauxIntérêt/PaiementsParAn),"")</f>
        <v>473.2291666666668</v>
      </c>
      <c r="G18" s="23">
        <f>IF(RemboursementN[[#This Row],[Remboursement N°]]&lt;&gt;"",RemboursementN[[#This Row],[Remboursement du capital]]+RemboursementN[[#This Row],[Intérêts]],"")</f>
        <v>1619.0625</v>
      </c>
      <c r="H18" s="22">
        <f>IF(RemboursementN[[#This Row],[Remboursement N°]]&lt;&gt;"",IF(RemboursementN[[#This Row],[Montant du remboursement]]&lt;=RemboursementN[[#This Row],[Solde de départ]],RemboursementN[[#This Row],[Solde de départ]]-RemboursementN[[#This Row],[Remboursement du capital]],0),"")</f>
        <v>269270.83333333343</v>
      </c>
      <c r="I18" s="22">
        <f>IF(RemboursementN[[#This Row],[Remboursement N°]]&lt;&gt;"",SUM(INDEX(RemboursementN[Intérêts],1,1):RemboursementN[[#This Row],[Intérêts]]),"")</f>
        <v>2386.1979166666674</v>
      </c>
    </row>
    <row r="19" spans="2:9" ht="15" x14ac:dyDescent="0.25">
      <c r="B19" s="20">
        <f>IF(PrêtOK,IF(ROW()-ROW(RemboursementN[[#Headers],[Remboursement N°]])&gt;NombreDePaiementsPrévu,"",ROW()-ROW(RemboursementN[[#Headers],[Remboursement N°]])),"")</f>
        <v>6</v>
      </c>
      <c r="C19" s="21">
        <f>IF(RemboursementN[[#This Row],[Remboursement N°]]&lt;&gt;"",EOMONTH(DateDébutPrêt,ROW(RemboursementN[[#This Row],[Remboursement N°]])-ROW(RemboursementN[[#Headers],[Remboursement N°]])-2)+DAY(DateDébutPrêt),"")</f>
        <v>44714</v>
      </c>
      <c r="D19" s="22">
        <f>IF(RemboursementN[[#This Row],[Remboursement N°]]&lt;&gt;"",IF(ROW()-ROW(RemboursementN[[#Headers],[Solde de départ]])=1,MontantDuPrêt,INDEX(RemboursementN[Solde restant dû],ROW()-ROW(RemboursementN[[#Headers],[Solde de départ]])-1)),"")</f>
        <v>269270.83333333343</v>
      </c>
      <c r="E19" s="22">
        <f>IF(RemboursementN[[#This Row],[Remboursement N°]]&lt;&gt;"",PaiementProgrammé,"")</f>
        <v>1145.8333333333333</v>
      </c>
      <c r="F19" s="22">
        <f>IF(RemboursementN[[#This Row],[Remboursement N°]]&lt;&gt;"",RemboursementN[[#This Row],[Solde de départ]]*(TauxIntérêt/PaiementsParAn),"")</f>
        <v>471.22395833333348</v>
      </c>
      <c r="G19" s="23">
        <f>IF(RemboursementN[[#This Row],[Remboursement N°]]&lt;&gt;"",RemboursementN[[#This Row],[Remboursement du capital]]+RemboursementN[[#This Row],[Intérêts]],"")</f>
        <v>1617.0572916666667</v>
      </c>
      <c r="H19" s="22">
        <f>IF(RemboursementN[[#This Row],[Remboursement N°]]&lt;&gt;"",IF(RemboursementN[[#This Row],[Montant du remboursement]]&lt;=RemboursementN[[#This Row],[Solde de départ]],RemboursementN[[#This Row],[Solde de départ]]-RemboursementN[[#This Row],[Remboursement du capital]],0),"")</f>
        <v>268125.00000000012</v>
      </c>
      <c r="I19" s="22">
        <f>IF(RemboursementN[[#This Row],[Remboursement N°]]&lt;&gt;"",SUM(INDEX(RemboursementN[Intérêts],1,1):RemboursementN[[#This Row],[Intérêts]]),"")</f>
        <v>2857.4218750000009</v>
      </c>
    </row>
    <row r="20" spans="2:9" ht="15" x14ac:dyDescent="0.25">
      <c r="B20" s="20">
        <f>IF(PrêtOK,IF(ROW()-ROW(RemboursementN[[#Headers],[Remboursement N°]])&gt;NombreDePaiementsPrévu,"",ROW()-ROW(RemboursementN[[#Headers],[Remboursement N°]])),"")</f>
        <v>7</v>
      </c>
      <c r="C20" s="21">
        <f>IF(RemboursementN[[#This Row],[Remboursement N°]]&lt;&gt;"",EOMONTH(DateDébutPrêt,ROW(RemboursementN[[#This Row],[Remboursement N°]])-ROW(RemboursementN[[#Headers],[Remboursement N°]])-2)+DAY(DateDébutPrêt),"")</f>
        <v>44744</v>
      </c>
      <c r="D20" s="22">
        <f>IF(RemboursementN[[#This Row],[Remboursement N°]]&lt;&gt;"",IF(ROW()-ROW(RemboursementN[[#Headers],[Solde de départ]])=1,MontantDuPrêt,INDEX(RemboursementN[Solde restant dû],ROW()-ROW(RemboursementN[[#Headers],[Solde de départ]])-1)),"")</f>
        <v>268125.00000000012</v>
      </c>
      <c r="E20" s="22">
        <f>IF(RemboursementN[[#This Row],[Remboursement N°]]&lt;&gt;"",PaiementProgrammé,"")</f>
        <v>1145.8333333333333</v>
      </c>
      <c r="F20" s="22">
        <f>IF(RemboursementN[[#This Row],[Remboursement N°]]&lt;&gt;"",RemboursementN[[#This Row],[Solde de départ]]*(TauxIntérêt/PaiementsParAn),"")</f>
        <v>469.21875000000023</v>
      </c>
      <c r="G20" s="23">
        <f>IF(RemboursementN[[#This Row],[Remboursement N°]]&lt;&gt;"",RemboursementN[[#This Row],[Remboursement du capital]]+RemboursementN[[#This Row],[Intérêts]],"")</f>
        <v>1615.0520833333335</v>
      </c>
      <c r="H20" s="22">
        <f>IF(RemboursementN[[#This Row],[Remboursement N°]]&lt;&gt;"",IF(RemboursementN[[#This Row],[Montant du remboursement]]&lt;=RemboursementN[[#This Row],[Solde de départ]],RemboursementN[[#This Row],[Solde de départ]]-RemboursementN[[#This Row],[Remboursement du capital]],0),"")</f>
        <v>266979.1666666668</v>
      </c>
      <c r="I20" s="22">
        <f>IF(RemboursementN[[#This Row],[Remboursement N°]]&lt;&gt;"",SUM(INDEX(RemboursementN[Intérêts],1,1):RemboursementN[[#This Row],[Intérêts]]),"")</f>
        <v>3326.6406250000009</v>
      </c>
    </row>
    <row r="21" spans="2:9" ht="15" x14ac:dyDescent="0.25">
      <c r="B21" s="20">
        <f>IF(PrêtOK,IF(ROW()-ROW(RemboursementN[[#Headers],[Remboursement N°]])&gt;NombreDePaiementsPrévu,"",ROW()-ROW(RemboursementN[[#Headers],[Remboursement N°]])),"")</f>
        <v>8</v>
      </c>
      <c r="C21" s="21">
        <f>IF(RemboursementN[[#This Row],[Remboursement N°]]&lt;&gt;"",EOMONTH(DateDébutPrêt,ROW(RemboursementN[[#This Row],[Remboursement N°]])-ROW(RemboursementN[[#Headers],[Remboursement N°]])-2)+DAY(DateDébutPrêt),"")</f>
        <v>44775</v>
      </c>
      <c r="D21" s="22">
        <f>IF(RemboursementN[[#This Row],[Remboursement N°]]&lt;&gt;"",IF(ROW()-ROW(RemboursementN[[#Headers],[Solde de départ]])=1,MontantDuPrêt,INDEX(RemboursementN[Solde restant dû],ROW()-ROW(RemboursementN[[#Headers],[Solde de départ]])-1)),"")</f>
        <v>266979.1666666668</v>
      </c>
      <c r="E21" s="22">
        <f>IF(RemboursementN[[#This Row],[Remboursement N°]]&lt;&gt;"",PaiementProgrammé,"")</f>
        <v>1145.8333333333333</v>
      </c>
      <c r="F21" s="22">
        <f>IF(RemboursementN[[#This Row],[Remboursement N°]]&lt;&gt;"",RemboursementN[[#This Row],[Solde de départ]]*(TauxIntérêt/PaiementsParAn),"")</f>
        <v>467.21354166666691</v>
      </c>
      <c r="G21" s="23">
        <f>IF(RemboursementN[[#This Row],[Remboursement N°]]&lt;&gt;"",RemboursementN[[#This Row],[Remboursement du capital]]+RemboursementN[[#This Row],[Intérêts]],"")</f>
        <v>1613.0468750000002</v>
      </c>
      <c r="H21" s="22">
        <f>IF(RemboursementN[[#This Row],[Remboursement N°]]&lt;&gt;"",IF(RemboursementN[[#This Row],[Montant du remboursement]]&lt;=RemboursementN[[#This Row],[Solde de départ]],RemboursementN[[#This Row],[Solde de départ]]-RemboursementN[[#This Row],[Remboursement du capital]],0),"")</f>
        <v>265833.33333333349</v>
      </c>
      <c r="I21" s="22">
        <f>IF(RemboursementN[[#This Row],[Remboursement N°]]&lt;&gt;"",SUM(INDEX(RemboursementN[Intérêts],1,1):RemboursementN[[#This Row],[Intérêts]]),"")</f>
        <v>3793.8541666666679</v>
      </c>
    </row>
    <row r="22" spans="2:9" ht="15" x14ac:dyDescent="0.25">
      <c r="B22" s="20">
        <f>IF(PrêtOK,IF(ROW()-ROW(RemboursementN[[#Headers],[Remboursement N°]])&gt;NombreDePaiementsPrévu,"",ROW()-ROW(RemboursementN[[#Headers],[Remboursement N°]])),"")</f>
        <v>9</v>
      </c>
      <c r="C22" s="21">
        <f>IF(RemboursementN[[#This Row],[Remboursement N°]]&lt;&gt;"",EOMONTH(DateDébutPrêt,ROW(RemboursementN[[#This Row],[Remboursement N°]])-ROW(RemboursementN[[#Headers],[Remboursement N°]])-2)+DAY(DateDébutPrêt),"")</f>
        <v>44806</v>
      </c>
      <c r="D22" s="22">
        <f>IF(RemboursementN[[#This Row],[Remboursement N°]]&lt;&gt;"",IF(ROW()-ROW(RemboursementN[[#Headers],[Solde de départ]])=1,MontantDuPrêt,INDEX(RemboursementN[Solde restant dû],ROW()-ROW(RemboursementN[[#Headers],[Solde de départ]])-1)),"")</f>
        <v>265833.33333333349</v>
      </c>
      <c r="E22" s="22">
        <f>IF(RemboursementN[[#This Row],[Remboursement N°]]&lt;&gt;"",PaiementProgrammé,"")</f>
        <v>1145.8333333333333</v>
      </c>
      <c r="F22" s="22">
        <f>IF(RemboursementN[[#This Row],[Remboursement N°]]&lt;&gt;"",RemboursementN[[#This Row],[Solde de départ]]*(TauxIntérêt/PaiementsParAn),"")</f>
        <v>465.2083333333336</v>
      </c>
      <c r="G22" s="23">
        <f>IF(RemboursementN[[#This Row],[Remboursement N°]]&lt;&gt;"",RemboursementN[[#This Row],[Remboursement du capital]]+RemboursementN[[#This Row],[Intérêts]],"")</f>
        <v>1611.041666666667</v>
      </c>
      <c r="H22" s="22">
        <f>IF(RemboursementN[[#This Row],[Remboursement N°]]&lt;&gt;"",IF(RemboursementN[[#This Row],[Montant du remboursement]]&lt;=RemboursementN[[#This Row],[Solde de départ]],RemboursementN[[#This Row],[Solde de départ]]-RemboursementN[[#This Row],[Remboursement du capital]],0),"")</f>
        <v>264687.50000000017</v>
      </c>
      <c r="I22" s="22">
        <f>IF(RemboursementN[[#This Row],[Remboursement N°]]&lt;&gt;"",SUM(INDEX(RemboursementN[Intérêts],1,1):RemboursementN[[#This Row],[Intérêts]]),"")</f>
        <v>4259.0625000000018</v>
      </c>
    </row>
    <row r="23" spans="2:9" ht="15" x14ac:dyDescent="0.25">
      <c r="B23" s="20">
        <f>IF(PrêtOK,IF(ROW()-ROW(RemboursementN[[#Headers],[Remboursement N°]])&gt;NombreDePaiementsPrévu,"",ROW()-ROW(RemboursementN[[#Headers],[Remboursement N°]])),"")</f>
        <v>10</v>
      </c>
      <c r="C23" s="21">
        <f>IF(RemboursementN[[#This Row],[Remboursement N°]]&lt;&gt;"",EOMONTH(DateDébutPrêt,ROW(RemboursementN[[#This Row],[Remboursement N°]])-ROW(RemboursementN[[#Headers],[Remboursement N°]])-2)+DAY(DateDébutPrêt),"")</f>
        <v>44836</v>
      </c>
      <c r="D23" s="22">
        <f>IF(RemboursementN[[#This Row],[Remboursement N°]]&lt;&gt;"",IF(ROW()-ROW(RemboursementN[[#Headers],[Solde de départ]])=1,MontantDuPrêt,INDEX(RemboursementN[Solde restant dû],ROW()-ROW(RemboursementN[[#Headers],[Solde de départ]])-1)),"")</f>
        <v>264687.50000000017</v>
      </c>
      <c r="E23" s="22">
        <f>IF(RemboursementN[[#This Row],[Remboursement N°]]&lt;&gt;"",PaiementProgrammé,"")</f>
        <v>1145.8333333333333</v>
      </c>
      <c r="F23" s="22">
        <f>IF(RemboursementN[[#This Row],[Remboursement N°]]&lt;&gt;"",RemboursementN[[#This Row],[Solde de départ]]*(TauxIntérêt/PaiementsParAn),"")</f>
        <v>463.20312500000034</v>
      </c>
      <c r="G23" s="23">
        <f>IF(RemboursementN[[#This Row],[Remboursement N°]]&lt;&gt;"",RemboursementN[[#This Row],[Remboursement du capital]]+RemboursementN[[#This Row],[Intérêts]],"")</f>
        <v>1609.0364583333335</v>
      </c>
      <c r="H23" s="22">
        <f>IF(RemboursementN[[#This Row],[Remboursement N°]]&lt;&gt;"",IF(RemboursementN[[#This Row],[Montant du remboursement]]&lt;=RemboursementN[[#This Row],[Solde de départ]],RemboursementN[[#This Row],[Solde de départ]]-RemboursementN[[#This Row],[Remboursement du capital]],0),"")</f>
        <v>263541.66666666686</v>
      </c>
      <c r="I23" s="22">
        <f>IF(RemboursementN[[#This Row],[Remboursement N°]]&lt;&gt;"",SUM(INDEX(RemboursementN[Intérêts],1,1):RemboursementN[[#This Row],[Intérêts]]),"")</f>
        <v>4722.2656250000018</v>
      </c>
    </row>
    <row r="24" spans="2:9" ht="15" x14ac:dyDescent="0.25">
      <c r="B24" s="20">
        <f>IF(PrêtOK,IF(ROW()-ROW(RemboursementN[[#Headers],[Remboursement N°]])&gt;NombreDePaiementsPrévu,"",ROW()-ROW(RemboursementN[[#Headers],[Remboursement N°]])),"")</f>
        <v>11</v>
      </c>
      <c r="C24" s="21">
        <f>IF(RemboursementN[[#This Row],[Remboursement N°]]&lt;&gt;"",EOMONTH(DateDébutPrêt,ROW(RemboursementN[[#This Row],[Remboursement N°]])-ROW(RemboursementN[[#Headers],[Remboursement N°]])-2)+DAY(DateDébutPrêt),"")</f>
        <v>44867</v>
      </c>
      <c r="D24" s="22">
        <f>IF(RemboursementN[[#This Row],[Remboursement N°]]&lt;&gt;"",IF(ROW()-ROW(RemboursementN[[#Headers],[Solde de départ]])=1,MontantDuPrêt,INDEX(RemboursementN[Solde restant dû],ROW()-ROW(RemboursementN[[#Headers],[Solde de départ]])-1)),"")</f>
        <v>263541.66666666686</v>
      </c>
      <c r="E24" s="22">
        <f>IF(RemboursementN[[#This Row],[Remboursement N°]]&lt;&gt;"",PaiementProgrammé,"")</f>
        <v>1145.8333333333333</v>
      </c>
      <c r="F24" s="22">
        <f>IF(RemboursementN[[#This Row],[Remboursement N°]]&lt;&gt;"",RemboursementN[[#This Row],[Solde de départ]]*(TauxIntérêt/PaiementsParAn),"")</f>
        <v>461.19791666666703</v>
      </c>
      <c r="G24" s="23">
        <f>IF(RemboursementN[[#This Row],[Remboursement N°]]&lt;&gt;"",RemboursementN[[#This Row],[Remboursement du capital]]+RemboursementN[[#This Row],[Intérêts]],"")</f>
        <v>1607.0312500000002</v>
      </c>
      <c r="H24" s="22">
        <f>IF(RemboursementN[[#This Row],[Remboursement N°]]&lt;&gt;"",IF(RemboursementN[[#This Row],[Montant du remboursement]]&lt;=RemboursementN[[#This Row],[Solde de départ]],RemboursementN[[#This Row],[Solde de départ]]-RemboursementN[[#This Row],[Remboursement du capital]],0),"")</f>
        <v>262395.83333333355</v>
      </c>
      <c r="I24" s="22">
        <f>IF(RemboursementN[[#This Row],[Remboursement N°]]&lt;&gt;"",SUM(INDEX(RemboursementN[Intérêts],1,1):RemboursementN[[#This Row],[Intérêts]]),"")</f>
        <v>5183.4635416666688</v>
      </c>
    </row>
    <row r="25" spans="2:9" ht="15" x14ac:dyDescent="0.25">
      <c r="B25" s="20">
        <f>IF(PrêtOK,IF(ROW()-ROW(RemboursementN[[#Headers],[Remboursement N°]])&gt;NombreDePaiementsPrévu,"",ROW()-ROW(RemboursementN[[#Headers],[Remboursement N°]])),"")</f>
        <v>12</v>
      </c>
      <c r="C25" s="21">
        <f>IF(RemboursementN[[#This Row],[Remboursement N°]]&lt;&gt;"",EOMONTH(DateDébutPrêt,ROW(RemboursementN[[#This Row],[Remboursement N°]])-ROW(RemboursementN[[#Headers],[Remboursement N°]])-2)+DAY(DateDébutPrêt),"")</f>
        <v>44897</v>
      </c>
      <c r="D25" s="22">
        <f>IF(RemboursementN[[#This Row],[Remboursement N°]]&lt;&gt;"",IF(ROW()-ROW(RemboursementN[[#Headers],[Solde de départ]])=1,MontantDuPrêt,INDEX(RemboursementN[Solde restant dû],ROW()-ROW(RemboursementN[[#Headers],[Solde de départ]])-1)),"")</f>
        <v>262395.83333333355</v>
      </c>
      <c r="E25" s="22">
        <f>IF(RemboursementN[[#This Row],[Remboursement N°]]&lt;&gt;"",PaiementProgrammé,"")</f>
        <v>1145.8333333333333</v>
      </c>
      <c r="F25" s="22">
        <f>IF(RemboursementN[[#This Row],[Remboursement N°]]&lt;&gt;"",RemboursementN[[#This Row],[Solde de départ]]*(TauxIntérêt/PaiementsParAn),"")</f>
        <v>459.19270833333371</v>
      </c>
      <c r="G25" s="23">
        <f>IF(RemboursementN[[#This Row],[Remboursement N°]]&lt;&gt;"",RemboursementN[[#This Row],[Remboursement du capital]]+RemboursementN[[#This Row],[Intérêts]],"")</f>
        <v>1605.026041666667</v>
      </c>
      <c r="H25" s="22">
        <f>IF(RemboursementN[[#This Row],[Remboursement N°]]&lt;&gt;"",IF(RemboursementN[[#This Row],[Montant du remboursement]]&lt;=RemboursementN[[#This Row],[Solde de départ]],RemboursementN[[#This Row],[Solde de départ]]-RemboursementN[[#This Row],[Remboursement du capital]],0),"")</f>
        <v>261250.0000000002</v>
      </c>
      <c r="I25" s="22">
        <f>IF(RemboursementN[[#This Row],[Remboursement N°]]&lt;&gt;"",SUM(INDEX(RemboursementN[Intérêts],1,1):RemboursementN[[#This Row],[Intérêts]]),"")</f>
        <v>5642.6562500000027</v>
      </c>
    </row>
    <row r="26" spans="2:9" ht="15" x14ac:dyDescent="0.25">
      <c r="B26" s="20">
        <f>IF(PrêtOK,IF(ROW()-ROW(RemboursementN[[#Headers],[Remboursement N°]])&gt;NombreDePaiementsPrévu,"",ROW()-ROW(RemboursementN[[#Headers],[Remboursement N°]])),"")</f>
        <v>13</v>
      </c>
      <c r="C26" s="21">
        <f>IF(RemboursementN[[#This Row],[Remboursement N°]]&lt;&gt;"",EOMONTH(DateDébutPrêt,ROW(RemboursementN[[#This Row],[Remboursement N°]])-ROW(RemboursementN[[#Headers],[Remboursement N°]])-2)+DAY(DateDébutPrêt),"")</f>
        <v>44928</v>
      </c>
      <c r="D26" s="22">
        <f>IF(RemboursementN[[#This Row],[Remboursement N°]]&lt;&gt;"",IF(ROW()-ROW(RemboursementN[[#Headers],[Solde de départ]])=1,MontantDuPrêt,INDEX(RemboursementN[Solde restant dû],ROW()-ROW(RemboursementN[[#Headers],[Solde de départ]])-1)),"")</f>
        <v>261250.0000000002</v>
      </c>
      <c r="E26" s="22">
        <f>IF(RemboursementN[[#This Row],[Remboursement N°]]&lt;&gt;"",PaiementProgrammé,"")</f>
        <v>1145.8333333333333</v>
      </c>
      <c r="F26" s="22">
        <f>IF(RemboursementN[[#This Row],[Remboursement N°]]&lt;&gt;"",RemboursementN[[#This Row],[Solde de départ]]*(TauxIntérêt/PaiementsParAn),"")</f>
        <v>457.18750000000034</v>
      </c>
      <c r="G26" s="23">
        <f>IF(RemboursementN[[#This Row],[Remboursement N°]]&lt;&gt;"",RemboursementN[[#This Row],[Remboursement du capital]]+RemboursementN[[#This Row],[Intérêts]],"")</f>
        <v>1603.0208333333335</v>
      </c>
      <c r="H26" s="22">
        <f>IF(RemboursementN[[#This Row],[Remboursement N°]]&lt;&gt;"",IF(RemboursementN[[#This Row],[Montant du remboursement]]&lt;=RemboursementN[[#This Row],[Solde de départ]],RemboursementN[[#This Row],[Solde de départ]]-RemboursementN[[#This Row],[Remboursement du capital]],0),"")</f>
        <v>260104.16666666686</v>
      </c>
      <c r="I26" s="22">
        <f>IF(RemboursementN[[#This Row],[Remboursement N°]]&lt;&gt;"",SUM(INDEX(RemboursementN[Intérêts],1,1):RemboursementN[[#This Row],[Intérêts]]),"")</f>
        <v>6099.8437500000027</v>
      </c>
    </row>
    <row r="27" spans="2:9" ht="15" x14ac:dyDescent="0.25">
      <c r="B27" s="20">
        <f>IF(PrêtOK,IF(ROW()-ROW(RemboursementN[[#Headers],[Remboursement N°]])&gt;NombreDePaiementsPrévu,"",ROW()-ROW(RemboursementN[[#Headers],[Remboursement N°]])),"")</f>
        <v>14</v>
      </c>
      <c r="C27" s="21">
        <f>IF(RemboursementN[[#This Row],[Remboursement N°]]&lt;&gt;"",EOMONTH(DateDébutPrêt,ROW(RemboursementN[[#This Row],[Remboursement N°]])-ROW(RemboursementN[[#Headers],[Remboursement N°]])-2)+DAY(DateDébutPrêt),"")</f>
        <v>44959</v>
      </c>
      <c r="D27" s="22">
        <f>IF(RemboursementN[[#This Row],[Remboursement N°]]&lt;&gt;"",IF(ROW()-ROW(RemboursementN[[#Headers],[Solde de départ]])=1,MontantDuPrêt,INDEX(RemboursementN[Solde restant dû],ROW()-ROW(RemboursementN[[#Headers],[Solde de départ]])-1)),"")</f>
        <v>260104.16666666686</v>
      </c>
      <c r="E27" s="22">
        <f>IF(RemboursementN[[#This Row],[Remboursement N°]]&lt;&gt;"",PaiementProgrammé,"")</f>
        <v>1145.8333333333333</v>
      </c>
      <c r="F27" s="22">
        <f>IF(RemboursementN[[#This Row],[Remboursement N°]]&lt;&gt;"",RemboursementN[[#This Row],[Solde de départ]]*(TauxIntérêt/PaiementsParAn),"")</f>
        <v>455.18229166666703</v>
      </c>
      <c r="G27" s="23">
        <f>IF(RemboursementN[[#This Row],[Remboursement N°]]&lt;&gt;"",RemboursementN[[#This Row],[Remboursement du capital]]+RemboursementN[[#This Row],[Intérêts]],"")</f>
        <v>1601.0156250000002</v>
      </c>
      <c r="H27" s="22">
        <f>IF(RemboursementN[[#This Row],[Remboursement N°]]&lt;&gt;"",IF(RemboursementN[[#This Row],[Montant du remboursement]]&lt;=RemboursementN[[#This Row],[Solde de départ]],RemboursementN[[#This Row],[Solde de départ]]-RemboursementN[[#This Row],[Remboursement du capital]],0),"")</f>
        <v>258958.33333333352</v>
      </c>
      <c r="I27" s="22">
        <f>IF(RemboursementN[[#This Row],[Remboursement N°]]&lt;&gt;"",SUM(INDEX(RemboursementN[Intérêts],1,1):RemboursementN[[#This Row],[Intérêts]]),"")</f>
        <v>6555.0260416666697</v>
      </c>
    </row>
    <row r="28" spans="2:9" ht="15" x14ac:dyDescent="0.25">
      <c r="B28" s="20">
        <f>IF(PrêtOK,IF(ROW()-ROW(RemboursementN[[#Headers],[Remboursement N°]])&gt;NombreDePaiementsPrévu,"",ROW()-ROW(RemboursementN[[#Headers],[Remboursement N°]])),"")</f>
        <v>15</v>
      </c>
      <c r="C28" s="21">
        <f>IF(RemboursementN[[#This Row],[Remboursement N°]]&lt;&gt;"",EOMONTH(DateDébutPrêt,ROW(RemboursementN[[#This Row],[Remboursement N°]])-ROW(RemboursementN[[#Headers],[Remboursement N°]])-2)+DAY(DateDébutPrêt),"")</f>
        <v>44987</v>
      </c>
      <c r="D28" s="22">
        <f>IF(RemboursementN[[#This Row],[Remboursement N°]]&lt;&gt;"",IF(ROW()-ROW(RemboursementN[[#Headers],[Solde de départ]])=1,MontantDuPrêt,INDEX(RemboursementN[Solde restant dû],ROW()-ROW(RemboursementN[[#Headers],[Solde de départ]])-1)),"")</f>
        <v>258958.33333333352</v>
      </c>
      <c r="E28" s="22">
        <f>IF(RemboursementN[[#This Row],[Remboursement N°]]&lt;&gt;"",PaiementProgrammé,"")</f>
        <v>1145.8333333333333</v>
      </c>
      <c r="F28" s="22">
        <f>IF(RemboursementN[[#This Row],[Remboursement N°]]&lt;&gt;"",RemboursementN[[#This Row],[Solde de départ]]*(TauxIntérêt/PaiementsParAn),"")</f>
        <v>453.17708333333366</v>
      </c>
      <c r="G28" s="23">
        <f>IF(RemboursementN[[#This Row],[Remboursement N°]]&lt;&gt;"",RemboursementN[[#This Row],[Remboursement du capital]]+RemboursementN[[#This Row],[Intérêts]],"")</f>
        <v>1599.010416666667</v>
      </c>
      <c r="H28" s="22">
        <f>IF(RemboursementN[[#This Row],[Remboursement N°]]&lt;&gt;"",IF(RemboursementN[[#This Row],[Montant du remboursement]]&lt;=RemboursementN[[#This Row],[Solde de départ]],RemboursementN[[#This Row],[Solde de départ]]-RemboursementN[[#This Row],[Remboursement du capital]],0),"")</f>
        <v>257812.50000000017</v>
      </c>
      <c r="I28" s="22">
        <f>IF(RemboursementN[[#This Row],[Remboursement N°]]&lt;&gt;"",SUM(INDEX(RemboursementN[Intérêts],1,1):RemboursementN[[#This Row],[Intérêts]]),"")</f>
        <v>7008.2031250000036</v>
      </c>
    </row>
    <row r="29" spans="2:9" ht="15" x14ac:dyDescent="0.25">
      <c r="B29" s="20">
        <f>IF(PrêtOK,IF(ROW()-ROW(RemboursementN[[#Headers],[Remboursement N°]])&gt;NombreDePaiementsPrévu,"",ROW()-ROW(RemboursementN[[#Headers],[Remboursement N°]])),"")</f>
        <v>16</v>
      </c>
      <c r="C29" s="21">
        <f>IF(RemboursementN[[#This Row],[Remboursement N°]]&lt;&gt;"",EOMONTH(DateDébutPrêt,ROW(RemboursementN[[#This Row],[Remboursement N°]])-ROW(RemboursementN[[#Headers],[Remboursement N°]])-2)+DAY(DateDébutPrêt),"")</f>
        <v>45018</v>
      </c>
      <c r="D29" s="22">
        <f>IF(RemboursementN[[#This Row],[Remboursement N°]]&lt;&gt;"",IF(ROW()-ROW(RemboursementN[[#Headers],[Solde de départ]])=1,MontantDuPrêt,INDEX(RemboursementN[Solde restant dû],ROW()-ROW(RemboursementN[[#Headers],[Solde de départ]])-1)),"")</f>
        <v>257812.50000000017</v>
      </c>
      <c r="E29" s="22">
        <f>IF(RemboursementN[[#This Row],[Remboursement N°]]&lt;&gt;"",PaiementProgrammé,"")</f>
        <v>1145.8333333333333</v>
      </c>
      <c r="F29" s="22">
        <f>IF(RemboursementN[[#This Row],[Remboursement N°]]&lt;&gt;"",RemboursementN[[#This Row],[Solde de départ]]*(TauxIntérêt/PaiementsParAn),"")</f>
        <v>451.17187500000034</v>
      </c>
      <c r="G29" s="23">
        <f>IF(RemboursementN[[#This Row],[Remboursement N°]]&lt;&gt;"",RemboursementN[[#This Row],[Remboursement du capital]]+RemboursementN[[#This Row],[Intérêts]],"")</f>
        <v>1597.0052083333335</v>
      </c>
      <c r="H29" s="22">
        <f>IF(RemboursementN[[#This Row],[Remboursement N°]]&lt;&gt;"",IF(RemboursementN[[#This Row],[Montant du remboursement]]&lt;=RemboursementN[[#This Row],[Solde de départ]],RemboursementN[[#This Row],[Solde de départ]]-RemboursementN[[#This Row],[Remboursement du capital]],0),"")</f>
        <v>256666.66666666683</v>
      </c>
      <c r="I29" s="22">
        <f>IF(RemboursementN[[#This Row],[Remboursement N°]]&lt;&gt;"",SUM(INDEX(RemboursementN[Intérêts],1,1):RemboursementN[[#This Row],[Intérêts]]),"")</f>
        <v>7459.3750000000036</v>
      </c>
    </row>
    <row r="30" spans="2:9" ht="15" x14ac:dyDescent="0.25">
      <c r="B30" s="20">
        <f>IF(PrêtOK,IF(ROW()-ROW(RemboursementN[[#Headers],[Remboursement N°]])&gt;NombreDePaiementsPrévu,"",ROW()-ROW(RemboursementN[[#Headers],[Remboursement N°]])),"")</f>
        <v>17</v>
      </c>
      <c r="C30" s="21">
        <f>IF(RemboursementN[[#This Row],[Remboursement N°]]&lt;&gt;"",EOMONTH(DateDébutPrêt,ROW(RemboursementN[[#This Row],[Remboursement N°]])-ROW(RemboursementN[[#Headers],[Remboursement N°]])-2)+DAY(DateDébutPrêt),"")</f>
        <v>45048</v>
      </c>
      <c r="D30" s="22">
        <f>IF(RemboursementN[[#This Row],[Remboursement N°]]&lt;&gt;"",IF(ROW()-ROW(RemboursementN[[#Headers],[Solde de départ]])=1,MontantDuPrêt,INDEX(RemboursementN[Solde restant dû],ROW()-ROW(RemboursementN[[#Headers],[Solde de départ]])-1)),"")</f>
        <v>256666.66666666683</v>
      </c>
      <c r="E30" s="22">
        <f>IF(RemboursementN[[#This Row],[Remboursement N°]]&lt;&gt;"",PaiementProgrammé,"")</f>
        <v>1145.8333333333333</v>
      </c>
      <c r="F30" s="22">
        <f>IF(RemboursementN[[#This Row],[Remboursement N°]]&lt;&gt;"",RemboursementN[[#This Row],[Solde de départ]]*(TauxIntérêt/PaiementsParAn),"")</f>
        <v>449.16666666666697</v>
      </c>
      <c r="G30" s="23">
        <f>IF(RemboursementN[[#This Row],[Remboursement N°]]&lt;&gt;"",RemboursementN[[#This Row],[Remboursement du capital]]+RemboursementN[[#This Row],[Intérêts]],"")</f>
        <v>1595.0000000000002</v>
      </c>
      <c r="H30" s="22">
        <f>IF(RemboursementN[[#This Row],[Remboursement N°]]&lt;&gt;"",IF(RemboursementN[[#This Row],[Montant du remboursement]]&lt;=RemboursementN[[#This Row],[Solde de départ]],RemboursementN[[#This Row],[Solde de départ]]-RemboursementN[[#This Row],[Remboursement du capital]],0),"")</f>
        <v>255520.83333333349</v>
      </c>
      <c r="I30" s="22">
        <f>IF(RemboursementN[[#This Row],[Remboursement N°]]&lt;&gt;"",SUM(INDEX(RemboursementN[Intérêts],1,1):RemboursementN[[#This Row],[Intérêts]]),"")</f>
        <v>7908.5416666666706</v>
      </c>
    </row>
    <row r="31" spans="2:9" ht="15" x14ac:dyDescent="0.25">
      <c r="B31" s="20">
        <f>IF(PrêtOK,IF(ROW()-ROW(RemboursementN[[#Headers],[Remboursement N°]])&gt;NombreDePaiementsPrévu,"",ROW()-ROW(RemboursementN[[#Headers],[Remboursement N°]])),"")</f>
        <v>18</v>
      </c>
      <c r="C31" s="21">
        <f>IF(RemboursementN[[#This Row],[Remboursement N°]]&lt;&gt;"",EOMONTH(DateDébutPrêt,ROW(RemboursementN[[#This Row],[Remboursement N°]])-ROW(RemboursementN[[#Headers],[Remboursement N°]])-2)+DAY(DateDébutPrêt),"")</f>
        <v>45079</v>
      </c>
      <c r="D31" s="22">
        <f>IF(RemboursementN[[#This Row],[Remboursement N°]]&lt;&gt;"",IF(ROW()-ROW(RemboursementN[[#Headers],[Solde de départ]])=1,MontantDuPrêt,INDEX(RemboursementN[Solde restant dû],ROW()-ROW(RemboursementN[[#Headers],[Solde de départ]])-1)),"")</f>
        <v>255520.83333333349</v>
      </c>
      <c r="E31" s="22">
        <f>IF(RemboursementN[[#This Row],[Remboursement N°]]&lt;&gt;"",PaiementProgrammé,"")</f>
        <v>1145.8333333333333</v>
      </c>
      <c r="F31" s="22">
        <f>IF(RemboursementN[[#This Row],[Remboursement N°]]&lt;&gt;"",RemboursementN[[#This Row],[Solde de départ]]*(TauxIntérêt/PaiementsParAn),"")</f>
        <v>447.1614583333336</v>
      </c>
      <c r="G31" s="23">
        <f>IF(RemboursementN[[#This Row],[Remboursement N°]]&lt;&gt;"",RemboursementN[[#This Row],[Remboursement du capital]]+RemboursementN[[#This Row],[Intérêts]],"")</f>
        <v>1592.994791666667</v>
      </c>
      <c r="H31" s="22">
        <f>IF(RemboursementN[[#This Row],[Remboursement N°]]&lt;&gt;"",IF(RemboursementN[[#This Row],[Montant du remboursement]]&lt;=RemboursementN[[#This Row],[Solde de départ]],RemboursementN[[#This Row],[Solde de départ]]-RemboursementN[[#This Row],[Remboursement du capital]],0),"")</f>
        <v>254375.00000000015</v>
      </c>
      <c r="I31" s="22">
        <f>IF(RemboursementN[[#This Row],[Remboursement N°]]&lt;&gt;"",SUM(INDEX(RemboursementN[Intérêts],1,1):RemboursementN[[#This Row],[Intérêts]]),"")</f>
        <v>8355.7031250000036</v>
      </c>
    </row>
    <row r="32" spans="2:9" ht="15" x14ac:dyDescent="0.25">
      <c r="B32" s="20">
        <f>IF(PrêtOK,IF(ROW()-ROW(RemboursementN[[#Headers],[Remboursement N°]])&gt;NombreDePaiementsPrévu,"",ROW()-ROW(RemboursementN[[#Headers],[Remboursement N°]])),"")</f>
        <v>19</v>
      </c>
      <c r="C32" s="21">
        <f>IF(RemboursementN[[#This Row],[Remboursement N°]]&lt;&gt;"",EOMONTH(DateDébutPrêt,ROW(RemboursementN[[#This Row],[Remboursement N°]])-ROW(RemboursementN[[#Headers],[Remboursement N°]])-2)+DAY(DateDébutPrêt),"")</f>
        <v>45109</v>
      </c>
      <c r="D32" s="22">
        <f>IF(RemboursementN[[#This Row],[Remboursement N°]]&lt;&gt;"",IF(ROW()-ROW(RemboursementN[[#Headers],[Solde de départ]])=1,MontantDuPrêt,INDEX(RemboursementN[Solde restant dû],ROW()-ROW(RemboursementN[[#Headers],[Solde de départ]])-1)),"")</f>
        <v>254375.00000000015</v>
      </c>
      <c r="E32" s="22">
        <f>IF(RemboursementN[[#This Row],[Remboursement N°]]&lt;&gt;"",PaiementProgrammé,"")</f>
        <v>1145.8333333333333</v>
      </c>
      <c r="F32" s="22">
        <f>IF(RemboursementN[[#This Row],[Remboursement N°]]&lt;&gt;"",RemboursementN[[#This Row],[Solde de départ]]*(TauxIntérêt/PaiementsParAn),"")</f>
        <v>445.15625000000028</v>
      </c>
      <c r="G32" s="23">
        <f>IF(RemboursementN[[#This Row],[Remboursement N°]]&lt;&gt;"",RemboursementN[[#This Row],[Remboursement du capital]]+RemboursementN[[#This Row],[Intérêts]],"")</f>
        <v>1590.9895833333335</v>
      </c>
      <c r="H32" s="22">
        <f>IF(RemboursementN[[#This Row],[Remboursement N°]]&lt;&gt;"",IF(RemboursementN[[#This Row],[Montant du remboursement]]&lt;=RemboursementN[[#This Row],[Solde de départ]],RemboursementN[[#This Row],[Solde de départ]]-RemboursementN[[#This Row],[Remboursement du capital]],0),"")</f>
        <v>253229.1666666668</v>
      </c>
      <c r="I32" s="22">
        <f>IF(RemboursementN[[#This Row],[Remboursement N°]]&lt;&gt;"",SUM(INDEX(RemboursementN[Intérêts],1,1):RemboursementN[[#This Row],[Intérêts]]),"")</f>
        <v>8800.8593750000036</v>
      </c>
    </row>
    <row r="33" spans="2:9" ht="15" x14ac:dyDescent="0.25">
      <c r="B33" s="20">
        <f>IF(PrêtOK,IF(ROW()-ROW(RemboursementN[[#Headers],[Remboursement N°]])&gt;NombreDePaiementsPrévu,"",ROW()-ROW(RemboursementN[[#Headers],[Remboursement N°]])),"")</f>
        <v>20</v>
      </c>
      <c r="C33" s="21">
        <f>IF(RemboursementN[[#This Row],[Remboursement N°]]&lt;&gt;"",EOMONTH(DateDébutPrêt,ROW(RemboursementN[[#This Row],[Remboursement N°]])-ROW(RemboursementN[[#Headers],[Remboursement N°]])-2)+DAY(DateDébutPrêt),"")</f>
        <v>45140</v>
      </c>
      <c r="D33" s="22">
        <f>IF(RemboursementN[[#This Row],[Remboursement N°]]&lt;&gt;"",IF(ROW()-ROW(RemboursementN[[#Headers],[Solde de départ]])=1,MontantDuPrêt,INDEX(RemboursementN[Solde restant dû],ROW()-ROW(RemboursementN[[#Headers],[Solde de départ]])-1)),"")</f>
        <v>253229.1666666668</v>
      </c>
      <c r="E33" s="22">
        <f>IF(RemboursementN[[#This Row],[Remboursement N°]]&lt;&gt;"",PaiementProgrammé,"")</f>
        <v>1145.8333333333333</v>
      </c>
      <c r="F33" s="22">
        <f>IF(RemboursementN[[#This Row],[Remboursement N°]]&lt;&gt;"",RemboursementN[[#This Row],[Solde de départ]]*(TauxIntérêt/PaiementsParAn),"")</f>
        <v>443.15104166666691</v>
      </c>
      <c r="G33" s="23">
        <f>IF(RemboursementN[[#This Row],[Remboursement N°]]&lt;&gt;"",RemboursementN[[#This Row],[Remboursement du capital]]+RemboursementN[[#This Row],[Intérêts]],"")</f>
        <v>1588.9843750000002</v>
      </c>
      <c r="H33" s="22">
        <f>IF(RemboursementN[[#This Row],[Remboursement N°]]&lt;&gt;"",IF(RemboursementN[[#This Row],[Montant du remboursement]]&lt;=RemboursementN[[#This Row],[Solde de départ]],RemboursementN[[#This Row],[Solde de départ]]-RemboursementN[[#This Row],[Remboursement du capital]],0),"")</f>
        <v>252083.33333333346</v>
      </c>
      <c r="I33" s="22">
        <f>IF(RemboursementN[[#This Row],[Remboursement N°]]&lt;&gt;"",SUM(INDEX(RemboursementN[Intérêts],1,1):RemboursementN[[#This Row],[Intérêts]]),"")</f>
        <v>9244.0104166666697</v>
      </c>
    </row>
    <row r="34" spans="2:9" ht="15" x14ac:dyDescent="0.25">
      <c r="B34" s="20">
        <f>IF(PrêtOK,IF(ROW()-ROW(RemboursementN[[#Headers],[Remboursement N°]])&gt;NombreDePaiementsPrévu,"",ROW()-ROW(RemboursementN[[#Headers],[Remboursement N°]])),"")</f>
        <v>21</v>
      </c>
      <c r="C34" s="21">
        <f>IF(RemboursementN[[#This Row],[Remboursement N°]]&lt;&gt;"",EOMONTH(DateDébutPrêt,ROW(RemboursementN[[#This Row],[Remboursement N°]])-ROW(RemboursementN[[#Headers],[Remboursement N°]])-2)+DAY(DateDébutPrêt),"")</f>
        <v>45171</v>
      </c>
      <c r="D34" s="22">
        <f>IF(RemboursementN[[#This Row],[Remboursement N°]]&lt;&gt;"",IF(ROW()-ROW(RemboursementN[[#Headers],[Solde de départ]])=1,MontantDuPrêt,INDEX(RemboursementN[Solde restant dû],ROW()-ROW(RemboursementN[[#Headers],[Solde de départ]])-1)),"")</f>
        <v>252083.33333333346</v>
      </c>
      <c r="E34" s="22">
        <f>IF(RemboursementN[[#This Row],[Remboursement N°]]&lt;&gt;"",PaiementProgrammé,"")</f>
        <v>1145.8333333333333</v>
      </c>
      <c r="F34" s="22">
        <f>IF(RemboursementN[[#This Row],[Remboursement N°]]&lt;&gt;"",RemboursementN[[#This Row],[Solde de départ]]*(TauxIntérêt/PaiementsParAn),"")</f>
        <v>441.14583333333354</v>
      </c>
      <c r="G34" s="23">
        <f>IF(RemboursementN[[#This Row],[Remboursement N°]]&lt;&gt;"",RemboursementN[[#This Row],[Remboursement du capital]]+RemboursementN[[#This Row],[Intérêts]],"")</f>
        <v>1586.9791666666667</v>
      </c>
      <c r="H34" s="22">
        <f>IF(RemboursementN[[#This Row],[Remboursement N°]]&lt;&gt;"",IF(RemboursementN[[#This Row],[Montant du remboursement]]&lt;=RemboursementN[[#This Row],[Solde de départ]],RemboursementN[[#This Row],[Solde de départ]]-RemboursementN[[#This Row],[Remboursement du capital]],0),"")</f>
        <v>250937.50000000012</v>
      </c>
      <c r="I34" s="22">
        <f>IF(RemboursementN[[#This Row],[Remboursement N°]]&lt;&gt;"",SUM(INDEX(RemboursementN[Intérêts],1,1):RemboursementN[[#This Row],[Intérêts]]),"")</f>
        <v>9685.1562500000036</v>
      </c>
    </row>
    <row r="35" spans="2:9" ht="15" x14ac:dyDescent="0.25">
      <c r="B35" s="20">
        <f>IF(PrêtOK,IF(ROW()-ROW(RemboursementN[[#Headers],[Remboursement N°]])&gt;NombreDePaiementsPrévu,"",ROW()-ROW(RemboursementN[[#Headers],[Remboursement N°]])),"")</f>
        <v>22</v>
      </c>
      <c r="C35" s="21">
        <f>IF(RemboursementN[[#This Row],[Remboursement N°]]&lt;&gt;"",EOMONTH(DateDébutPrêt,ROW(RemboursementN[[#This Row],[Remboursement N°]])-ROW(RemboursementN[[#Headers],[Remboursement N°]])-2)+DAY(DateDébutPrêt),"")</f>
        <v>45201</v>
      </c>
      <c r="D35" s="22">
        <f>IF(RemboursementN[[#This Row],[Remboursement N°]]&lt;&gt;"",IF(ROW()-ROW(RemboursementN[[#Headers],[Solde de départ]])=1,MontantDuPrêt,INDEX(RemboursementN[Solde restant dû],ROW()-ROW(RemboursementN[[#Headers],[Solde de départ]])-1)),"")</f>
        <v>250937.50000000012</v>
      </c>
      <c r="E35" s="22">
        <f>IF(RemboursementN[[#This Row],[Remboursement N°]]&lt;&gt;"",PaiementProgrammé,"")</f>
        <v>1145.8333333333333</v>
      </c>
      <c r="F35" s="22">
        <f>IF(RemboursementN[[#This Row],[Remboursement N°]]&lt;&gt;"",RemboursementN[[#This Row],[Solde de départ]]*(TauxIntérêt/PaiementsParAn),"")</f>
        <v>439.14062500000023</v>
      </c>
      <c r="G35" s="23">
        <f>IF(RemboursementN[[#This Row],[Remboursement N°]]&lt;&gt;"",RemboursementN[[#This Row],[Remboursement du capital]]+RemboursementN[[#This Row],[Intérêts]],"")</f>
        <v>1584.9739583333335</v>
      </c>
      <c r="H35" s="22">
        <f>IF(RemboursementN[[#This Row],[Remboursement N°]]&lt;&gt;"",IF(RemboursementN[[#This Row],[Montant du remboursement]]&lt;=RemboursementN[[#This Row],[Solde de départ]],RemboursementN[[#This Row],[Solde de départ]]-RemboursementN[[#This Row],[Remboursement du capital]],0),"")</f>
        <v>249791.66666666677</v>
      </c>
      <c r="I35" s="22">
        <f>IF(RemboursementN[[#This Row],[Remboursement N°]]&lt;&gt;"",SUM(INDEX(RemboursementN[Intérêts],1,1):RemboursementN[[#This Row],[Intérêts]]),"")</f>
        <v>10124.296875000004</v>
      </c>
    </row>
    <row r="36" spans="2:9" ht="15" x14ac:dyDescent="0.25">
      <c r="B36" s="20">
        <f>IF(PrêtOK,IF(ROW()-ROW(RemboursementN[[#Headers],[Remboursement N°]])&gt;NombreDePaiementsPrévu,"",ROW()-ROW(RemboursementN[[#Headers],[Remboursement N°]])),"")</f>
        <v>23</v>
      </c>
      <c r="C36" s="21">
        <f>IF(RemboursementN[[#This Row],[Remboursement N°]]&lt;&gt;"",EOMONTH(DateDébutPrêt,ROW(RemboursementN[[#This Row],[Remboursement N°]])-ROW(RemboursementN[[#Headers],[Remboursement N°]])-2)+DAY(DateDébutPrêt),"")</f>
        <v>45232</v>
      </c>
      <c r="D36" s="22">
        <f>IF(RemboursementN[[#This Row],[Remboursement N°]]&lt;&gt;"",IF(ROW()-ROW(RemboursementN[[#Headers],[Solde de départ]])=1,MontantDuPrêt,INDEX(RemboursementN[Solde restant dû],ROW()-ROW(RemboursementN[[#Headers],[Solde de départ]])-1)),"")</f>
        <v>249791.66666666677</v>
      </c>
      <c r="E36" s="22">
        <f>IF(RemboursementN[[#This Row],[Remboursement N°]]&lt;&gt;"",PaiementProgrammé,"")</f>
        <v>1145.8333333333333</v>
      </c>
      <c r="F36" s="22">
        <f>IF(RemboursementN[[#This Row],[Remboursement N°]]&lt;&gt;"",RemboursementN[[#This Row],[Solde de départ]]*(TauxIntérêt/PaiementsParAn),"")</f>
        <v>437.13541666666686</v>
      </c>
      <c r="G36" s="23">
        <f>IF(RemboursementN[[#This Row],[Remboursement N°]]&lt;&gt;"",RemboursementN[[#This Row],[Remboursement du capital]]+RemboursementN[[#This Row],[Intérêts]],"")</f>
        <v>1582.96875</v>
      </c>
      <c r="H36" s="22">
        <f>IF(RemboursementN[[#This Row],[Remboursement N°]]&lt;&gt;"",IF(RemboursementN[[#This Row],[Montant du remboursement]]&lt;=RemboursementN[[#This Row],[Solde de départ]],RemboursementN[[#This Row],[Solde de départ]]-RemboursementN[[#This Row],[Remboursement du capital]],0),"")</f>
        <v>248645.83333333343</v>
      </c>
      <c r="I36" s="22">
        <f>IF(RemboursementN[[#This Row],[Remboursement N°]]&lt;&gt;"",SUM(INDEX(RemboursementN[Intérêts],1,1):RemboursementN[[#This Row],[Intérêts]]),"")</f>
        <v>10561.43229166667</v>
      </c>
    </row>
    <row r="37" spans="2:9" ht="15" x14ac:dyDescent="0.25">
      <c r="B37" s="20">
        <f>IF(PrêtOK,IF(ROW()-ROW(RemboursementN[[#Headers],[Remboursement N°]])&gt;NombreDePaiementsPrévu,"",ROW()-ROW(RemboursementN[[#Headers],[Remboursement N°]])),"")</f>
        <v>24</v>
      </c>
      <c r="C37" s="21">
        <f>IF(RemboursementN[[#This Row],[Remboursement N°]]&lt;&gt;"",EOMONTH(DateDébutPrêt,ROW(RemboursementN[[#This Row],[Remboursement N°]])-ROW(RemboursementN[[#Headers],[Remboursement N°]])-2)+DAY(DateDébutPrêt),"")</f>
        <v>45262</v>
      </c>
      <c r="D37" s="22">
        <f>IF(RemboursementN[[#This Row],[Remboursement N°]]&lt;&gt;"",IF(ROW()-ROW(RemboursementN[[#Headers],[Solde de départ]])=1,MontantDuPrêt,INDEX(RemboursementN[Solde restant dû],ROW()-ROW(RemboursementN[[#Headers],[Solde de départ]])-1)),"")</f>
        <v>248645.83333333343</v>
      </c>
      <c r="E37" s="22">
        <f>IF(RemboursementN[[#This Row],[Remboursement N°]]&lt;&gt;"",PaiementProgrammé,"")</f>
        <v>1145.8333333333333</v>
      </c>
      <c r="F37" s="22">
        <f>IF(RemboursementN[[#This Row],[Remboursement N°]]&lt;&gt;"",RemboursementN[[#This Row],[Solde de départ]]*(TauxIntérêt/PaiementsParAn),"")</f>
        <v>435.13020833333348</v>
      </c>
      <c r="G37" s="23">
        <f>IF(RemboursementN[[#This Row],[Remboursement N°]]&lt;&gt;"",RemboursementN[[#This Row],[Remboursement du capital]]+RemboursementN[[#This Row],[Intérêts]],"")</f>
        <v>1580.9635416666667</v>
      </c>
      <c r="H37" s="22">
        <f>IF(RemboursementN[[#This Row],[Remboursement N°]]&lt;&gt;"",IF(RemboursementN[[#This Row],[Montant du remboursement]]&lt;=RemboursementN[[#This Row],[Solde de départ]],RemboursementN[[#This Row],[Solde de départ]]-RemboursementN[[#This Row],[Remboursement du capital]],0),"")</f>
        <v>247500.00000000009</v>
      </c>
      <c r="I37" s="22">
        <f>IF(RemboursementN[[#This Row],[Remboursement N°]]&lt;&gt;"",SUM(INDEX(RemboursementN[Intérêts],1,1):RemboursementN[[#This Row],[Intérêts]]),"")</f>
        <v>10996.562500000004</v>
      </c>
    </row>
    <row r="38" spans="2:9" ht="15" x14ac:dyDescent="0.25">
      <c r="B38" s="20">
        <f>IF(PrêtOK,IF(ROW()-ROW(RemboursementN[[#Headers],[Remboursement N°]])&gt;NombreDePaiementsPrévu,"",ROW()-ROW(RemboursementN[[#Headers],[Remboursement N°]])),"")</f>
        <v>25</v>
      </c>
      <c r="C38" s="21">
        <f>IF(RemboursementN[[#This Row],[Remboursement N°]]&lt;&gt;"",EOMONTH(DateDébutPrêt,ROW(RemboursementN[[#This Row],[Remboursement N°]])-ROW(RemboursementN[[#Headers],[Remboursement N°]])-2)+DAY(DateDébutPrêt),"")</f>
        <v>45293</v>
      </c>
      <c r="D38" s="22">
        <f>IF(RemboursementN[[#This Row],[Remboursement N°]]&lt;&gt;"",IF(ROW()-ROW(RemboursementN[[#Headers],[Solde de départ]])=1,MontantDuPrêt,INDEX(RemboursementN[Solde restant dû],ROW()-ROW(RemboursementN[[#Headers],[Solde de départ]])-1)),"")</f>
        <v>247500.00000000009</v>
      </c>
      <c r="E38" s="22">
        <f>IF(RemboursementN[[#This Row],[Remboursement N°]]&lt;&gt;"",PaiementProgrammé,"")</f>
        <v>1145.8333333333333</v>
      </c>
      <c r="F38" s="22">
        <f>IF(RemboursementN[[#This Row],[Remboursement N°]]&lt;&gt;"",RemboursementN[[#This Row],[Solde de départ]]*(TauxIntérêt/PaiementsParAn),"")</f>
        <v>433.12500000000017</v>
      </c>
      <c r="G38" s="23">
        <f>IF(RemboursementN[[#This Row],[Remboursement N°]]&lt;&gt;"",RemboursementN[[#This Row],[Remboursement du capital]]+RemboursementN[[#This Row],[Intérêts]],"")</f>
        <v>1578.9583333333335</v>
      </c>
      <c r="H38" s="22">
        <f>IF(RemboursementN[[#This Row],[Remboursement N°]]&lt;&gt;"",IF(RemboursementN[[#This Row],[Montant du remboursement]]&lt;=RemboursementN[[#This Row],[Solde de départ]],RemboursementN[[#This Row],[Solde de départ]]-RemboursementN[[#This Row],[Remboursement du capital]],0),"")</f>
        <v>246354.16666666674</v>
      </c>
      <c r="I38" s="22">
        <f>IF(RemboursementN[[#This Row],[Remboursement N°]]&lt;&gt;"",SUM(INDEX(RemboursementN[Intérêts],1,1):RemboursementN[[#This Row],[Intérêts]]),"")</f>
        <v>11429.687500000004</v>
      </c>
    </row>
    <row r="39" spans="2:9" ht="15" x14ac:dyDescent="0.25">
      <c r="B39" s="20">
        <f>IF(PrêtOK,IF(ROW()-ROW(RemboursementN[[#Headers],[Remboursement N°]])&gt;NombreDePaiementsPrévu,"",ROW()-ROW(RemboursementN[[#Headers],[Remboursement N°]])),"")</f>
        <v>26</v>
      </c>
      <c r="C39" s="21">
        <f>IF(RemboursementN[[#This Row],[Remboursement N°]]&lt;&gt;"",EOMONTH(DateDébutPrêt,ROW(RemboursementN[[#This Row],[Remboursement N°]])-ROW(RemboursementN[[#Headers],[Remboursement N°]])-2)+DAY(DateDébutPrêt),"")</f>
        <v>45324</v>
      </c>
      <c r="D39" s="22">
        <f>IF(RemboursementN[[#This Row],[Remboursement N°]]&lt;&gt;"",IF(ROW()-ROW(RemboursementN[[#Headers],[Solde de départ]])=1,MontantDuPrêt,INDEX(RemboursementN[Solde restant dû],ROW()-ROW(RemboursementN[[#Headers],[Solde de départ]])-1)),"")</f>
        <v>246354.16666666674</v>
      </c>
      <c r="E39" s="22">
        <f>IF(RemboursementN[[#This Row],[Remboursement N°]]&lt;&gt;"",PaiementProgrammé,"")</f>
        <v>1145.8333333333333</v>
      </c>
      <c r="F39" s="22">
        <f>IF(RemboursementN[[#This Row],[Remboursement N°]]&lt;&gt;"",RemboursementN[[#This Row],[Solde de départ]]*(TauxIntérêt/PaiementsParAn),"")</f>
        <v>431.1197916666668</v>
      </c>
      <c r="G39" s="23">
        <f>IF(RemboursementN[[#This Row],[Remboursement N°]]&lt;&gt;"",RemboursementN[[#This Row],[Remboursement du capital]]+RemboursementN[[#This Row],[Intérêts]],"")</f>
        <v>1576.953125</v>
      </c>
      <c r="H39" s="22">
        <f>IF(RemboursementN[[#This Row],[Remboursement N°]]&lt;&gt;"",IF(RemboursementN[[#This Row],[Montant du remboursement]]&lt;=RemboursementN[[#This Row],[Solde de départ]],RemboursementN[[#This Row],[Solde de départ]]-RemboursementN[[#This Row],[Remboursement du capital]],0),"")</f>
        <v>245208.3333333334</v>
      </c>
      <c r="I39" s="22">
        <f>IF(RemboursementN[[#This Row],[Remboursement N°]]&lt;&gt;"",SUM(INDEX(RemboursementN[Intérêts],1,1):RemboursementN[[#This Row],[Intérêts]]),"")</f>
        <v>11860.80729166667</v>
      </c>
    </row>
    <row r="40" spans="2:9" ht="15" x14ac:dyDescent="0.25">
      <c r="B40" s="20">
        <f>IF(PrêtOK,IF(ROW()-ROW(RemboursementN[[#Headers],[Remboursement N°]])&gt;NombreDePaiementsPrévu,"",ROW()-ROW(RemboursementN[[#Headers],[Remboursement N°]])),"")</f>
        <v>27</v>
      </c>
      <c r="C40" s="21">
        <f>IF(RemboursementN[[#This Row],[Remboursement N°]]&lt;&gt;"",EOMONTH(DateDébutPrêt,ROW(RemboursementN[[#This Row],[Remboursement N°]])-ROW(RemboursementN[[#Headers],[Remboursement N°]])-2)+DAY(DateDébutPrêt),"")</f>
        <v>45353</v>
      </c>
      <c r="D40" s="22">
        <f>IF(RemboursementN[[#This Row],[Remboursement N°]]&lt;&gt;"",IF(ROW()-ROW(RemboursementN[[#Headers],[Solde de départ]])=1,MontantDuPrêt,INDEX(RemboursementN[Solde restant dû],ROW()-ROW(RemboursementN[[#Headers],[Solde de départ]])-1)),"")</f>
        <v>245208.3333333334</v>
      </c>
      <c r="E40" s="22">
        <f>IF(RemboursementN[[#This Row],[Remboursement N°]]&lt;&gt;"",PaiementProgrammé,"")</f>
        <v>1145.8333333333333</v>
      </c>
      <c r="F40" s="22">
        <f>IF(RemboursementN[[#This Row],[Remboursement N°]]&lt;&gt;"",RemboursementN[[#This Row],[Solde de départ]]*(TauxIntérêt/PaiementsParAn),"")</f>
        <v>429.11458333333348</v>
      </c>
      <c r="G40" s="23">
        <f>IF(RemboursementN[[#This Row],[Remboursement N°]]&lt;&gt;"",RemboursementN[[#This Row],[Remboursement du capital]]+RemboursementN[[#This Row],[Intérêts]],"")</f>
        <v>1574.9479166666667</v>
      </c>
      <c r="H40" s="22">
        <f>IF(RemboursementN[[#This Row],[Remboursement N°]]&lt;&gt;"",IF(RemboursementN[[#This Row],[Montant du remboursement]]&lt;=RemboursementN[[#This Row],[Solde de départ]],RemboursementN[[#This Row],[Solde de départ]]-RemboursementN[[#This Row],[Remboursement du capital]],0),"")</f>
        <v>244062.50000000006</v>
      </c>
      <c r="I40" s="22">
        <f>IF(RemboursementN[[#This Row],[Remboursement N°]]&lt;&gt;"",SUM(INDEX(RemboursementN[Intérêts],1,1):RemboursementN[[#This Row],[Intérêts]]),"")</f>
        <v>12289.921875000004</v>
      </c>
    </row>
    <row r="41" spans="2:9" ht="15" x14ac:dyDescent="0.25">
      <c r="B41" s="20">
        <f>IF(PrêtOK,IF(ROW()-ROW(RemboursementN[[#Headers],[Remboursement N°]])&gt;NombreDePaiementsPrévu,"",ROW()-ROW(RemboursementN[[#Headers],[Remboursement N°]])),"")</f>
        <v>28</v>
      </c>
      <c r="C41" s="21">
        <f>IF(RemboursementN[[#This Row],[Remboursement N°]]&lt;&gt;"",EOMONTH(DateDébutPrêt,ROW(RemboursementN[[#This Row],[Remboursement N°]])-ROW(RemboursementN[[#Headers],[Remboursement N°]])-2)+DAY(DateDébutPrêt),"")</f>
        <v>45384</v>
      </c>
      <c r="D41" s="22">
        <f>IF(RemboursementN[[#This Row],[Remboursement N°]]&lt;&gt;"",IF(ROW()-ROW(RemboursementN[[#Headers],[Solde de départ]])=1,MontantDuPrêt,INDEX(RemboursementN[Solde restant dû],ROW()-ROW(RemboursementN[[#Headers],[Solde de départ]])-1)),"")</f>
        <v>244062.50000000006</v>
      </c>
      <c r="E41" s="22">
        <f>IF(RemboursementN[[#This Row],[Remboursement N°]]&lt;&gt;"",PaiementProgrammé,"")</f>
        <v>1145.8333333333333</v>
      </c>
      <c r="F41" s="22">
        <f>IF(RemboursementN[[#This Row],[Remboursement N°]]&lt;&gt;"",RemboursementN[[#This Row],[Solde de départ]]*(TauxIntérêt/PaiementsParAn),"")</f>
        <v>427.10937500000011</v>
      </c>
      <c r="G41" s="23">
        <f>IF(RemboursementN[[#This Row],[Remboursement N°]]&lt;&gt;"",RemboursementN[[#This Row],[Remboursement du capital]]+RemboursementN[[#This Row],[Intérêts]],"")</f>
        <v>1572.9427083333335</v>
      </c>
      <c r="H41" s="22">
        <f>IF(RemboursementN[[#This Row],[Remboursement N°]]&lt;&gt;"",IF(RemboursementN[[#This Row],[Montant du remboursement]]&lt;=RemboursementN[[#This Row],[Solde de départ]],RemboursementN[[#This Row],[Solde de départ]]-RemboursementN[[#This Row],[Remboursement du capital]],0),"")</f>
        <v>242916.66666666672</v>
      </c>
      <c r="I41" s="22">
        <f>IF(RemboursementN[[#This Row],[Remboursement N°]]&lt;&gt;"",SUM(INDEX(RemboursementN[Intérêts],1,1):RemboursementN[[#This Row],[Intérêts]]),"")</f>
        <v>12717.031250000004</v>
      </c>
    </row>
    <row r="42" spans="2:9" ht="15" x14ac:dyDescent="0.25">
      <c r="B42" s="20">
        <f>IF(PrêtOK,IF(ROW()-ROW(RemboursementN[[#Headers],[Remboursement N°]])&gt;NombreDePaiementsPrévu,"",ROW()-ROW(RemboursementN[[#Headers],[Remboursement N°]])),"")</f>
        <v>29</v>
      </c>
      <c r="C42" s="21">
        <f>IF(RemboursementN[[#This Row],[Remboursement N°]]&lt;&gt;"",EOMONTH(DateDébutPrêt,ROW(RemboursementN[[#This Row],[Remboursement N°]])-ROW(RemboursementN[[#Headers],[Remboursement N°]])-2)+DAY(DateDébutPrêt),"")</f>
        <v>45414</v>
      </c>
      <c r="D42" s="22">
        <f>IF(RemboursementN[[#This Row],[Remboursement N°]]&lt;&gt;"",IF(ROW()-ROW(RemboursementN[[#Headers],[Solde de départ]])=1,MontantDuPrêt,INDEX(RemboursementN[Solde restant dû],ROW()-ROW(RemboursementN[[#Headers],[Solde de départ]])-1)),"")</f>
        <v>242916.66666666672</v>
      </c>
      <c r="E42" s="22">
        <f>IF(RemboursementN[[#This Row],[Remboursement N°]]&lt;&gt;"",PaiementProgrammé,"")</f>
        <v>1145.8333333333333</v>
      </c>
      <c r="F42" s="22">
        <f>IF(RemboursementN[[#This Row],[Remboursement N°]]&lt;&gt;"",RemboursementN[[#This Row],[Solde de départ]]*(TauxIntérêt/PaiementsParAn),"")</f>
        <v>425.10416666666674</v>
      </c>
      <c r="G42" s="23">
        <f>IF(RemboursementN[[#This Row],[Remboursement N°]]&lt;&gt;"",RemboursementN[[#This Row],[Remboursement du capital]]+RemboursementN[[#This Row],[Intérêts]],"")</f>
        <v>1570.9375</v>
      </c>
      <c r="H42" s="22">
        <f>IF(RemboursementN[[#This Row],[Remboursement N°]]&lt;&gt;"",IF(RemboursementN[[#This Row],[Montant du remboursement]]&lt;=RemboursementN[[#This Row],[Solde de départ]],RemboursementN[[#This Row],[Solde de départ]]-RemboursementN[[#This Row],[Remboursement du capital]],0),"")</f>
        <v>241770.83333333337</v>
      </c>
      <c r="I42" s="22">
        <f>IF(RemboursementN[[#This Row],[Remboursement N°]]&lt;&gt;"",SUM(INDEX(RemboursementN[Intérêts],1,1):RemboursementN[[#This Row],[Intérêts]]),"")</f>
        <v>13142.13541666667</v>
      </c>
    </row>
    <row r="43" spans="2:9" ht="15" x14ac:dyDescent="0.25">
      <c r="B43" s="20">
        <f>IF(PrêtOK,IF(ROW()-ROW(RemboursementN[[#Headers],[Remboursement N°]])&gt;NombreDePaiementsPrévu,"",ROW()-ROW(RemboursementN[[#Headers],[Remboursement N°]])),"")</f>
        <v>30</v>
      </c>
      <c r="C43" s="21">
        <f>IF(RemboursementN[[#This Row],[Remboursement N°]]&lt;&gt;"",EOMONTH(DateDébutPrêt,ROW(RemboursementN[[#This Row],[Remboursement N°]])-ROW(RemboursementN[[#Headers],[Remboursement N°]])-2)+DAY(DateDébutPrêt),"")</f>
        <v>45445</v>
      </c>
      <c r="D43" s="22">
        <f>IF(RemboursementN[[#This Row],[Remboursement N°]]&lt;&gt;"",IF(ROW()-ROW(RemboursementN[[#Headers],[Solde de départ]])=1,MontantDuPrêt,INDEX(RemboursementN[Solde restant dû],ROW()-ROW(RemboursementN[[#Headers],[Solde de départ]])-1)),"")</f>
        <v>241770.83333333337</v>
      </c>
      <c r="E43" s="22">
        <f>IF(RemboursementN[[#This Row],[Remboursement N°]]&lt;&gt;"",PaiementProgrammé,"")</f>
        <v>1145.8333333333333</v>
      </c>
      <c r="F43" s="22">
        <f>IF(RemboursementN[[#This Row],[Remboursement N°]]&lt;&gt;"",RemboursementN[[#This Row],[Solde de départ]]*(TauxIntérêt/PaiementsParAn),"")</f>
        <v>423.09895833333343</v>
      </c>
      <c r="G43" s="23">
        <f>IF(RemboursementN[[#This Row],[Remboursement N°]]&lt;&gt;"",RemboursementN[[#This Row],[Remboursement du capital]]+RemboursementN[[#This Row],[Intérêts]],"")</f>
        <v>1568.9322916666667</v>
      </c>
      <c r="H43" s="22">
        <f>IF(RemboursementN[[#This Row],[Remboursement N°]]&lt;&gt;"",IF(RemboursementN[[#This Row],[Montant du remboursement]]&lt;=RemboursementN[[#This Row],[Solde de départ]],RemboursementN[[#This Row],[Solde de départ]]-RemboursementN[[#This Row],[Remboursement du capital]],0),"")</f>
        <v>240625.00000000003</v>
      </c>
      <c r="I43" s="22">
        <f>IF(RemboursementN[[#This Row],[Remboursement N°]]&lt;&gt;"",SUM(INDEX(RemboursementN[Intérêts],1,1):RemboursementN[[#This Row],[Intérêts]]),"")</f>
        <v>13565.234375000004</v>
      </c>
    </row>
    <row r="44" spans="2:9" ht="15" x14ac:dyDescent="0.25">
      <c r="B44" s="20">
        <f>IF(PrêtOK,IF(ROW()-ROW(RemboursementN[[#Headers],[Remboursement N°]])&gt;NombreDePaiementsPrévu,"",ROW()-ROW(RemboursementN[[#Headers],[Remboursement N°]])),"")</f>
        <v>31</v>
      </c>
      <c r="C44" s="21">
        <f>IF(RemboursementN[[#This Row],[Remboursement N°]]&lt;&gt;"",EOMONTH(DateDébutPrêt,ROW(RemboursementN[[#This Row],[Remboursement N°]])-ROW(RemboursementN[[#Headers],[Remboursement N°]])-2)+DAY(DateDébutPrêt),"")</f>
        <v>45475</v>
      </c>
      <c r="D44" s="22">
        <f>IF(RemboursementN[[#This Row],[Remboursement N°]]&lt;&gt;"",IF(ROW()-ROW(RemboursementN[[#Headers],[Solde de départ]])=1,MontantDuPrêt,INDEX(RemboursementN[Solde restant dû],ROW()-ROW(RemboursementN[[#Headers],[Solde de départ]])-1)),"")</f>
        <v>240625.00000000003</v>
      </c>
      <c r="E44" s="22">
        <f>IF(RemboursementN[[#This Row],[Remboursement N°]]&lt;&gt;"",PaiementProgrammé,"")</f>
        <v>1145.8333333333333</v>
      </c>
      <c r="F44" s="22">
        <f>IF(RemboursementN[[#This Row],[Remboursement N°]]&lt;&gt;"",RemboursementN[[#This Row],[Solde de départ]]*(TauxIntérêt/PaiementsParAn),"")</f>
        <v>421.09375000000006</v>
      </c>
      <c r="G44" s="23">
        <f>IF(RemboursementN[[#This Row],[Remboursement N°]]&lt;&gt;"",RemboursementN[[#This Row],[Remboursement du capital]]+RemboursementN[[#This Row],[Intérêts]],"")</f>
        <v>1566.9270833333333</v>
      </c>
      <c r="H44" s="22">
        <f>IF(RemboursementN[[#This Row],[Remboursement N°]]&lt;&gt;"",IF(RemboursementN[[#This Row],[Montant du remboursement]]&lt;=RemboursementN[[#This Row],[Solde de départ]],RemboursementN[[#This Row],[Solde de départ]]-RemboursementN[[#This Row],[Remboursement du capital]],0),"")</f>
        <v>239479.16666666669</v>
      </c>
      <c r="I44" s="22">
        <f>IF(RemboursementN[[#This Row],[Remboursement N°]]&lt;&gt;"",SUM(INDEX(RemboursementN[Intérêts],1,1):RemboursementN[[#This Row],[Intérêts]]),"")</f>
        <v>13986.328125000004</v>
      </c>
    </row>
    <row r="45" spans="2:9" ht="15" x14ac:dyDescent="0.25">
      <c r="B45" s="20">
        <f>IF(PrêtOK,IF(ROW()-ROW(RemboursementN[[#Headers],[Remboursement N°]])&gt;NombreDePaiementsPrévu,"",ROW()-ROW(RemboursementN[[#Headers],[Remboursement N°]])),"")</f>
        <v>32</v>
      </c>
      <c r="C45" s="21">
        <f>IF(RemboursementN[[#This Row],[Remboursement N°]]&lt;&gt;"",EOMONTH(DateDébutPrêt,ROW(RemboursementN[[#This Row],[Remboursement N°]])-ROW(RemboursementN[[#Headers],[Remboursement N°]])-2)+DAY(DateDébutPrêt),"")</f>
        <v>45506</v>
      </c>
      <c r="D45" s="22">
        <f>IF(RemboursementN[[#This Row],[Remboursement N°]]&lt;&gt;"",IF(ROW()-ROW(RemboursementN[[#Headers],[Solde de départ]])=1,MontantDuPrêt,INDEX(RemboursementN[Solde restant dû],ROW()-ROW(RemboursementN[[#Headers],[Solde de départ]])-1)),"")</f>
        <v>239479.16666666669</v>
      </c>
      <c r="E45" s="22">
        <f>IF(RemboursementN[[#This Row],[Remboursement N°]]&lt;&gt;"",PaiementProgrammé,"")</f>
        <v>1145.8333333333333</v>
      </c>
      <c r="F45" s="22">
        <f>IF(RemboursementN[[#This Row],[Remboursement N°]]&lt;&gt;"",RemboursementN[[#This Row],[Solde de départ]]*(TauxIntérêt/PaiementsParAn),"")</f>
        <v>419.08854166666669</v>
      </c>
      <c r="G45" s="23">
        <f>IF(RemboursementN[[#This Row],[Remboursement N°]]&lt;&gt;"",RemboursementN[[#This Row],[Remboursement du capital]]+RemboursementN[[#This Row],[Intérêts]],"")</f>
        <v>1564.921875</v>
      </c>
      <c r="H45" s="22">
        <f>IF(RemboursementN[[#This Row],[Remboursement N°]]&lt;&gt;"",IF(RemboursementN[[#This Row],[Montant du remboursement]]&lt;=RemboursementN[[#This Row],[Solde de départ]],RemboursementN[[#This Row],[Solde de départ]]-RemboursementN[[#This Row],[Remboursement du capital]],0),"")</f>
        <v>238333.33333333334</v>
      </c>
      <c r="I45" s="22">
        <f>IF(RemboursementN[[#This Row],[Remboursement N°]]&lt;&gt;"",SUM(INDEX(RemboursementN[Intérêts],1,1):RemboursementN[[#This Row],[Intérêts]]),"")</f>
        <v>14405.41666666667</v>
      </c>
    </row>
    <row r="46" spans="2:9" ht="15" x14ac:dyDescent="0.25">
      <c r="B46" s="20">
        <f>IF(PrêtOK,IF(ROW()-ROW(RemboursementN[[#Headers],[Remboursement N°]])&gt;NombreDePaiementsPrévu,"",ROW()-ROW(RemboursementN[[#Headers],[Remboursement N°]])),"")</f>
        <v>33</v>
      </c>
      <c r="C46" s="21">
        <f>IF(RemboursementN[[#This Row],[Remboursement N°]]&lt;&gt;"",EOMONTH(DateDébutPrêt,ROW(RemboursementN[[#This Row],[Remboursement N°]])-ROW(RemboursementN[[#Headers],[Remboursement N°]])-2)+DAY(DateDébutPrêt),"")</f>
        <v>45537</v>
      </c>
      <c r="D46" s="22">
        <f>IF(RemboursementN[[#This Row],[Remboursement N°]]&lt;&gt;"",IF(ROW()-ROW(RemboursementN[[#Headers],[Solde de départ]])=1,MontantDuPrêt,INDEX(RemboursementN[Solde restant dû],ROW()-ROW(RemboursementN[[#Headers],[Solde de départ]])-1)),"")</f>
        <v>238333.33333333334</v>
      </c>
      <c r="E46" s="22">
        <f>IF(RemboursementN[[#This Row],[Remboursement N°]]&lt;&gt;"",PaiementProgrammé,"")</f>
        <v>1145.8333333333333</v>
      </c>
      <c r="F46" s="22">
        <f>IF(RemboursementN[[#This Row],[Remboursement N°]]&lt;&gt;"",RemboursementN[[#This Row],[Solde de départ]]*(TauxIntérêt/PaiementsParAn),"")</f>
        <v>417.08333333333337</v>
      </c>
      <c r="G46" s="23">
        <f>IF(RemboursementN[[#This Row],[Remboursement N°]]&lt;&gt;"",RemboursementN[[#This Row],[Remboursement du capital]]+RemboursementN[[#This Row],[Intérêts]],"")</f>
        <v>1562.9166666666665</v>
      </c>
      <c r="H46" s="22">
        <f>IF(RemboursementN[[#This Row],[Remboursement N°]]&lt;&gt;"",IF(RemboursementN[[#This Row],[Montant du remboursement]]&lt;=RemboursementN[[#This Row],[Solde de départ]],RemboursementN[[#This Row],[Solde de départ]]-RemboursementN[[#This Row],[Remboursement du capital]],0),"")</f>
        <v>237187.5</v>
      </c>
      <c r="I46" s="22">
        <f>IF(RemboursementN[[#This Row],[Remboursement N°]]&lt;&gt;"",SUM(INDEX(RemboursementN[Intérêts],1,1):RemboursementN[[#This Row],[Intérêts]]),"")</f>
        <v>14822.500000000004</v>
      </c>
    </row>
    <row r="47" spans="2:9" ht="15" x14ac:dyDescent="0.25">
      <c r="B47" s="20">
        <f>IF(PrêtOK,IF(ROW()-ROW(RemboursementN[[#Headers],[Remboursement N°]])&gt;NombreDePaiementsPrévu,"",ROW()-ROW(RemboursementN[[#Headers],[Remboursement N°]])),"")</f>
        <v>34</v>
      </c>
      <c r="C47" s="21">
        <f>IF(RemboursementN[[#This Row],[Remboursement N°]]&lt;&gt;"",EOMONTH(DateDébutPrêt,ROW(RemboursementN[[#This Row],[Remboursement N°]])-ROW(RemboursementN[[#Headers],[Remboursement N°]])-2)+DAY(DateDébutPrêt),"")</f>
        <v>45567</v>
      </c>
      <c r="D47" s="22">
        <f>IF(RemboursementN[[#This Row],[Remboursement N°]]&lt;&gt;"",IF(ROW()-ROW(RemboursementN[[#Headers],[Solde de départ]])=1,MontantDuPrêt,INDEX(RemboursementN[Solde restant dû],ROW()-ROW(RemboursementN[[#Headers],[Solde de départ]])-1)),"")</f>
        <v>237187.5</v>
      </c>
      <c r="E47" s="22">
        <f>IF(RemboursementN[[#This Row],[Remboursement N°]]&lt;&gt;"",PaiementProgrammé,"")</f>
        <v>1145.8333333333333</v>
      </c>
      <c r="F47" s="22">
        <f>IF(RemboursementN[[#This Row],[Remboursement N°]]&lt;&gt;"",RemboursementN[[#This Row],[Solde de départ]]*(TauxIntérêt/PaiementsParAn),"")</f>
        <v>415.078125</v>
      </c>
      <c r="G47" s="23">
        <f>IF(RemboursementN[[#This Row],[Remboursement N°]]&lt;&gt;"",RemboursementN[[#This Row],[Remboursement du capital]]+RemboursementN[[#This Row],[Intérêts]],"")</f>
        <v>1560.9114583333333</v>
      </c>
      <c r="H47" s="22">
        <f>IF(RemboursementN[[#This Row],[Remboursement N°]]&lt;&gt;"",IF(RemboursementN[[#This Row],[Montant du remboursement]]&lt;=RemboursementN[[#This Row],[Solde de départ]],RemboursementN[[#This Row],[Solde de départ]]-RemboursementN[[#This Row],[Remboursement du capital]],0),"")</f>
        <v>236041.66666666666</v>
      </c>
      <c r="I47" s="22">
        <f>IF(RemboursementN[[#This Row],[Remboursement N°]]&lt;&gt;"",SUM(INDEX(RemboursementN[Intérêts],1,1):RemboursementN[[#This Row],[Intérêts]]),"")</f>
        <v>15237.578125000004</v>
      </c>
    </row>
    <row r="48" spans="2:9" ht="15" x14ac:dyDescent="0.25">
      <c r="B48" s="20">
        <f>IF(PrêtOK,IF(ROW()-ROW(RemboursementN[[#Headers],[Remboursement N°]])&gt;NombreDePaiementsPrévu,"",ROW()-ROW(RemboursementN[[#Headers],[Remboursement N°]])),"")</f>
        <v>35</v>
      </c>
      <c r="C48" s="21">
        <f>IF(RemboursementN[[#This Row],[Remboursement N°]]&lt;&gt;"",EOMONTH(DateDébutPrêt,ROW(RemboursementN[[#This Row],[Remboursement N°]])-ROW(RemboursementN[[#Headers],[Remboursement N°]])-2)+DAY(DateDébutPrêt),"")</f>
        <v>45598</v>
      </c>
      <c r="D48" s="22">
        <f>IF(RemboursementN[[#This Row],[Remboursement N°]]&lt;&gt;"",IF(ROW()-ROW(RemboursementN[[#Headers],[Solde de départ]])=1,MontantDuPrêt,INDEX(RemboursementN[Solde restant dû],ROW()-ROW(RemboursementN[[#Headers],[Solde de départ]])-1)),"")</f>
        <v>236041.66666666666</v>
      </c>
      <c r="E48" s="22">
        <f>IF(RemboursementN[[#This Row],[Remboursement N°]]&lt;&gt;"",PaiementProgrammé,"")</f>
        <v>1145.8333333333333</v>
      </c>
      <c r="F48" s="22">
        <f>IF(RemboursementN[[#This Row],[Remboursement N°]]&lt;&gt;"",RemboursementN[[#This Row],[Solde de départ]]*(TauxIntérêt/PaiementsParAn),"")</f>
        <v>413.07291666666669</v>
      </c>
      <c r="G48" s="23">
        <f>IF(RemboursementN[[#This Row],[Remboursement N°]]&lt;&gt;"",RemboursementN[[#This Row],[Remboursement du capital]]+RemboursementN[[#This Row],[Intérêts]],"")</f>
        <v>1558.90625</v>
      </c>
      <c r="H48" s="22">
        <f>IF(RemboursementN[[#This Row],[Remboursement N°]]&lt;&gt;"",IF(RemboursementN[[#This Row],[Montant du remboursement]]&lt;=RemboursementN[[#This Row],[Solde de départ]],RemboursementN[[#This Row],[Solde de départ]]-RemboursementN[[#This Row],[Remboursement du capital]],0),"")</f>
        <v>234895.83333333331</v>
      </c>
      <c r="I48" s="22">
        <f>IF(RemboursementN[[#This Row],[Remboursement N°]]&lt;&gt;"",SUM(INDEX(RemboursementN[Intérêts],1,1):RemboursementN[[#This Row],[Intérêts]]),"")</f>
        <v>15650.65104166667</v>
      </c>
    </row>
    <row r="49" spans="2:9" ht="15" x14ac:dyDescent="0.25">
      <c r="B49" s="20">
        <f>IF(PrêtOK,IF(ROW()-ROW(RemboursementN[[#Headers],[Remboursement N°]])&gt;NombreDePaiementsPrévu,"",ROW()-ROW(RemboursementN[[#Headers],[Remboursement N°]])),"")</f>
        <v>36</v>
      </c>
      <c r="C49" s="21">
        <f>IF(RemboursementN[[#This Row],[Remboursement N°]]&lt;&gt;"",EOMONTH(DateDébutPrêt,ROW(RemboursementN[[#This Row],[Remboursement N°]])-ROW(RemboursementN[[#Headers],[Remboursement N°]])-2)+DAY(DateDébutPrêt),"")</f>
        <v>45628</v>
      </c>
      <c r="D49" s="22">
        <f>IF(RemboursementN[[#This Row],[Remboursement N°]]&lt;&gt;"",IF(ROW()-ROW(RemboursementN[[#Headers],[Solde de départ]])=1,MontantDuPrêt,INDEX(RemboursementN[Solde restant dû],ROW()-ROW(RemboursementN[[#Headers],[Solde de départ]])-1)),"")</f>
        <v>234895.83333333331</v>
      </c>
      <c r="E49" s="22">
        <f>IF(RemboursementN[[#This Row],[Remboursement N°]]&lt;&gt;"",PaiementProgrammé,"")</f>
        <v>1145.8333333333333</v>
      </c>
      <c r="F49" s="22">
        <f>IF(RemboursementN[[#This Row],[Remboursement N°]]&lt;&gt;"",RemboursementN[[#This Row],[Solde de départ]]*(TauxIntérêt/PaiementsParAn),"")</f>
        <v>411.06770833333331</v>
      </c>
      <c r="G49" s="23">
        <f>IF(RemboursementN[[#This Row],[Remboursement N°]]&lt;&gt;"",RemboursementN[[#This Row],[Remboursement du capital]]+RemboursementN[[#This Row],[Intérêts]],"")</f>
        <v>1556.9010416666665</v>
      </c>
      <c r="H49" s="22">
        <f>IF(RemboursementN[[#This Row],[Remboursement N°]]&lt;&gt;"",IF(RemboursementN[[#This Row],[Montant du remboursement]]&lt;=RemboursementN[[#This Row],[Solde de départ]],RemboursementN[[#This Row],[Solde de départ]]-RemboursementN[[#This Row],[Remboursement du capital]],0),"")</f>
        <v>233749.99999999997</v>
      </c>
      <c r="I49" s="22">
        <f>IF(RemboursementN[[#This Row],[Remboursement N°]]&lt;&gt;"",SUM(INDEX(RemboursementN[Intérêts],1,1):RemboursementN[[#This Row],[Intérêts]]),"")</f>
        <v>16061.718750000004</v>
      </c>
    </row>
    <row r="50" spans="2:9" ht="15" x14ac:dyDescent="0.25">
      <c r="B50" s="20">
        <f>IF(PrêtOK,IF(ROW()-ROW(RemboursementN[[#Headers],[Remboursement N°]])&gt;NombreDePaiementsPrévu,"",ROW()-ROW(RemboursementN[[#Headers],[Remboursement N°]])),"")</f>
        <v>37</v>
      </c>
      <c r="C50" s="21">
        <f>IF(RemboursementN[[#This Row],[Remboursement N°]]&lt;&gt;"",EOMONTH(DateDébutPrêt,ROW(RemboursementN[[#This Row],[Remboursement N°]])-ROW(RemboursementN[[#Headers],[Remboursement N°]])-2)+DAY(DateDébutPrêt),"")</f>
        <v>45659</v>
      </c>
      <c r="D50" s="22">
        <f>IF(RemboursementN[[#This Row],[Remboursement N°]]&lt;&gt;"",IF(ROW()-ROW(RemboursementN[[#Headers],[Solde de départ]])=1,MontantDuPrêt,INDEX(RemboursementN[Solde restant dû],ROW()-ROW(RemboursementN[[#Headers],[Solde de départ]])-1)),"")</f>
        <v>233749.99999999997</v>
      </c>
      <c r="E50" s="22">
        <f>IF(RemboursementN[[#This Row],[Remboursement N°]]&lt;&gt;"",PaiementProgrammé,"")</f>
        <v>1145.8333333333333</v>
      </c>
      <c r="F50" s="22">
        <f>IF(RemboursementN[[#This Row],[Remboursement N°]]&lt;&gt;"",RemboursementN[[#This Row],[Solde de départ]]*(TauxIntérêt/PaiementsParAn),"")</f>
        <v>409.06249999999994</v>
      </c>
      <c r="G50" s="23">
        <f>IF(RemboursementN[[#This Row],[Remboursement N°]]&lt;&gt;"",RemboursementN[[#This Row],[Remboursement du capital]]+RemboursementN[[#This Row],[Intérêts]],"")</f>
        <v>1554.8958333333333</v>
      </c>
      <c r="H50" s="22">
        <f>IF(RemboursementN[[#This Row],[Remboursement N°]]&lt;&gt;"",IF(RemboursementN[[#This Row],[Montant du remboursement]]&lt;=RemboursementN[[#This Row],[Solde de départ]],RemboursementN[[#This Row],[Solde de départ]]-RemboursementN[[#This Row],[Remboursement du capital]],0),"")</f>
        <v>232604.16666666663</v>
      </c>
      <c r="I50" s="22">
        <f>IF(RemboursementN[[#This Row],[Remboursement N°]]&lt;&gt;"",SUM(INDEX(RemboursementN[Intérêts],1,1):RemboursementN[[#This Row],[Intérêts]]),"")</f>
        <v>16470.781250000004</v>
      </c>
    </row>
    <row r="51" spans="2:9" ht="15" x14ac:dyDescent="0.25">
      <c r="B51" s="20">
        <f>IF(PrêtOK,IF(ROW()-ROW(RemboursementN[[#Headers],[Remboursement N°]])&gt;NombreDePaiementsPrévu,"",ROW()-ROW(RemboursementN[[#Headers],[Remboursement N°]])),"")</f>
        <v>38</v>
      </c>
      <c r="C51" s="21">
        <f>IF(RemboursementN[[#This Row],[Remboursement N°]]&lt;&gt;"",EOMONTH(DateDébutPrêt,ROW(RemboursementN[[#This Row],[Remboursement N°]])-ROW(RemboursementN[[#Headers],[Remboursement N°]])-2)+DAY(DateDébutPrêt),"")</f>
        <v>45690</v>
      </c>
      <c r="D51" s="22">
        <f>IF(RemboursementN[[#This Row],[Remboursement N°]]&lt;&gt;"",IF(ROW()-ROW(RemboursementN[[#Headers],[Solde de départ]])=1,MontantDuPrêt,INDEX(RemboursementN[Solde restant dû],ROW()-ROW(RemboursementN[[#Headers],[Solde de départ]])-1)),"")</f>
        <v>232604.16666666663</v>
      </c>
      <c r="E51" s="22">
        <f>IF(RemboursementN[[#This Row],[Remboursement N°]]&lt;&gt;"",PaiementProgrammé,"")</f>
        <v>1145.8333333333333</v>
      </c>
      <c r="F51" s="22">
        <f>IF(RemboursementN[[#This Row],[Remboursement N°]]&lt;&gt;"",RemboursementN[[#This Row],[Solde de départ]]*(TauxIntérêt/PaiementsParAn),"")</f>
        <v>407.05729166666663</v>
      </c>
      <c r="G51" s="23">
        <f>IF(RemboursementN[[#This Row],[Remboursement N°]]&lt;&gt;"",RemboursementN[[#This Row],[Remboursement du capital]]+RemboursementN[[#This Row],[Intérêts]],"")</f>
        <v>1552.890625</v>
      </c>
      <c r="H51" s="22">
        <f>IF(RemboursementN[[#This Row],[Remboursement N°]]&lt;&gt;"",IF(RemboursementN[[#This Row],[Montant du remboursement]]&lt;=RemboursementN[[#This Row],[Solde de départ]],RemboursementN[[#This Row],[Solde de départ]]-RemboursementN[[#This Row],[Remboursement du capital]],0),"")</f>
        <v>231458.33333333328</v>
      </c>
      <c r="I51" s="22">
        <f>IF(RemboursementN[[#This Row],[Remboursement N°]]&lt;&gt;"",SUM(INDEX(RemboursementN[Intérêts],1,1):RemboursementN[[#This Row],[Intérêts]]),"")</f>
        <v>16877.838541666672</v>
      </c>
    </row>
    <row r="52" spans="2:9" ht="15" x14ac:dyDescent="0.25">
      <c r="B52" s="20">
        <f>IF(PrêtOK,IF(ROW()-ROW(RemboursementN[[#Headers],[Remboursement N°]])&gt;NombreDePaiementsPrévu,"",ROW()-ROW(RemboursementN[[#Headers],[Remboursement N°]])),"")</f>
        <v>39</v>
      </c>
      <c r="C52" s="21">
        <f>IF(RemboursementN[[#This Row],[Remboursement N°]]&lt;&gt;"",EOMONTH(DateDébutPrêt,ROW(RemboursementN[[#This Row],[Remboursement N°]])-ROW(RemboursementN[[#Headers],[Remboursement N°]])-2)+DAY(DateDébutPrêt),"")</f>
        <v>45718</v>
      </c>
      <c r="D52" s="22">
        <f>IF(RemboursementN[[#This Row],[Remboursement N°]]&lt;&gt;"",IF(ROW()-ROW(RemboursementN[[#Headers],[Solde de départ]])=1,MontantDuPrêt,INDEX(RemboursementN[Solde restant dû],ROW()-ROW(RemboursementN[[#Headers],[Solde de départ]])-1)),"")</f>
        <v>231458.33333333328</v>
      </c>
      <c r="E52" s="22">
        <f>IF(RemboursementN[[#This Row],[Remboursement N°]]&lt;&gt;"",PaiementProgrammé,"")</f>
        <v>1145.8333333333333</v>
      </c>
      <c r="F52" s="22">
        <f>IF(RemboursementN[[#This Row],[Remboursement N°]]&lt;&gt;"",RemboursementN[[#This Row],[Solde de départ]]*(TauxIntérêt/PaiementsParAn),"")</f>
        <v>405.05208333333326</v>
      </c>
      <c r="G52" s="23">
        <f>IF(RemboursementN[[#This Row],[Remboursement N°]]&lt;&gt;"",RemboursementN[[#This Row],[Remboursement du capital]]+RemboursementN[[#This Row],[Intérêts]],"")</f>
        <v>1550.8854166666665</v>
      </c>
      <c r="H52" s="22">
        <f>IF(RemboursementN[[#This Row],[Remboursement N°]]&lt;&gt;"",IF(RemboursementN[[#This Row],[Montant du remboursement]]&lt;=RemboursementN[[#This Row],[Solde de départ]],RemboursementN[[#This Row],[Solde de départ]]-RemboursementN[[#This Row],[Remboursement du capital]],0),"")</f>
        <v>230312.49999999994</v>
      </c>
      <c r="I52" s="22">
        <f>IF(RemboursementN[[#This Row],[Remboursement N°]]&lt;&gt;"",SUM(INDEX(RemboursementN[Intérêts],1,1):RemboursementN[[#This Row],[Intérêts]]),"")</f>
        <v>17282.890625000004</v>
      </c>
    </row>
    <row r="53" spans="2:9" ht="15" x14ac:dyDescent="0.25">
      <c r="B53" s="20">
        <f>IF(PrêtOK,IF(ROW()-ROW(RemboursementN[[#Headers],[Remboursement N°]])&gt;NombreDePaiementsPrévu,"",ROW()-ROW(RemboursementN[[#Headers],[Remboursement N°]])),"")</f>
        <v>40</v>
      </c>
      <c r="C53" s="21">
        <f>IF(RemboursementN[[#This Row],[Remboursement N°]]&lt;&gt;"",EOMONTH(DateDébutPrêt,ROW(RemboursementN[[#This Row],[Remboursement N°]])-ROW(RemboursementN[[#Headers],[Remboursement N°]])-2)+DAY(DateDébutPrêt),"")</f>
        <v>45749</v>
      </c>
      <c r="D53" s="22">
        <f>IF(RemboursementN[[#This Row],[Remboursement N°]]&lt;&gt;"",IF(ROW()-ROW(RemboursementN[[#Headers],[Solde de départ]])=1,MontantDuPrêt,INDEX(RemboursementN[Solde restant dû],ROW()-ROW(RemboursementN[[#Headers],[Solde de départ]])-1)),"")</f>
        <v>230312.49999999994</v>
      </c>
      <c r="E53" s="22">
        <f>IF(RemboursementN[[#This Row],[Remboursement N°]]&lt;&gt;"",PaiementProgrammé,"")</f>
        <v>1145.8333333333333</v>
      </c>
      <c r="F53" s="22">
        <f>IF(RemboursementN[[#This Row],[Remboursement N°]]&lt;&gt;"",RemboursementN[[#This Row],[Solde de départ]]*(TauxIntérêt/PaiementsParAn),"")</f>
        <v>403.04687499999989</v>
      </c>
      <c r="G53" s="23">
        <f>IF(RemboursementN[[#This Row],[Remboursement N°]]&lt;&gt;"",RemboursementN[[#This Row],[Remboursement du capital]]+RemboursementN[[#This Row],[Intérêts]],"")</f>
        <v>1548.880208333333</v>
      </c>
      <c r="H53" s="22">
        <f>IF(RemboursementN[[#This Row],[Remboursement N°]]&lt;&gt;"",IF(RemboursementN[[#This Row],[Montant du remboursement]]&lt;=RemboursementN[[#This Row],[Solde de départ]],RemboursementN[[#This Row],[Solde de départ]]-RemboursementN[[#This Row],[Remboursement du capital]],0),"")</f>
        <v>229166.6666666666</v>
      </c>
      <c r="I53" s="22">
        <f>IF(RemboursementN[[#This Row],[Remboursement N°]]&lt;&gt;"",SUM(INDEX(RemboursementN[Intérêts],1,1):RemboursementN[[#This Row],[Intérêts]]),"")</f>
        <v>17685.937500000004</v>
      </c>
    </row>
    <row r="54" spans="2:9" ht="15" x14ac:dyDescent="0.25">
      <c r="B54" s="20">
        <f>IF(PrêtOK,IF(ROW()-ROW(RemboursementN[[#Headers],[Remboursement N°]])&gt;NombreDePaiementsPrévu,"",ROW()-ROW(RemboursementN[[#Headers],[Remboursement N°]])),"")</f>
        <v>41</v>
      </c>
      <c r="C54" s="21">
        <f>IF(RemboursementN[[#This Row],[Remboursement N°]]&lt;&gt;"",EOMONTH(DateDébutPrêt,ROW(RemboursementN[[#This Row],[Remboursement N°]])-ROW(RemboursementN[[#Headers],[Remboursement N°]])-2)+DAY(DateDébutPrêt),"")</f>
        <v>45779</v>
      </c>
      <c r="D54" s="22">
        <f>IF(RemboursementN[[#This Row],[Remboursement N°]]&lt;&gt;"",IF(ROW()-ROW(RemboursementN[[#Headers],[Solde de départ]])=1,MontantDuPrêt,INDEX(RemboursementN[Solde restant dû],ROW()-ROW(RemboursementN[[#Headers],[Solde de départ]])-1)),"")</f>
        <v>229166.6666666666</v>
      </c>
      <c r="E54" s="22">
        <f>IF(RemboursementN[[#This Row],[Remboursement N°]]&lt;&gt;"",PaiementProgrammé,"")</f>
        <v>1145.8333333333333</v>
      </c>
      <c r="F54" s="22">
        <f>IF(RemboursementN[[#This Row],[Remboursement N°]]&lt;&gt;"",RemboursementN[[#This Row],[Solde de départ]]*(TauxIntérêt/PaiementsParAn),"")</f>
        <v>401.04166666666657</v>
      </c>
      <c r="G54" s="23">
        <f>IF(RemboursementN[[#This Row],[Remboursement N°]]&lt;&gt;"",RemboursementN[[#This Row],[Remboursement du capital]]+RemboursementN[[#This Row],[Intérêts]],"")</f>
        <v>1546.8749999999998</v>
      </c>
      <c r="H54" s="22">
        <f>IF(RemboursementN[[#This Row],[Remboursement N°]]&lt;&gt;"",IF(RemboursementN[[#This Row],[Montant du remboursement]]&lt;=RemboursementN[[#This Row],[Solde de départ]],RemboursementN[[#This Row],[Solde de départ]]-RemboursementN[[#This Row],[Remboursement du capital]],0),"")</f>
        <v>228020.83333333326</v>
      </c>
      <c r="I54" s="22">
        <f>IF(RemboursementN[[#This Row],[Remboursement N°]]&lt;&gt;"",SUM(INDEX(RemboursementN[Intérêts],1,1):RemboursementN[[#This Row],[Intérêts]]),"")</f>
        <v>18086.979166666672</v>
      </c>
    </row>
    <row r="55" spans="2:9" ht="15" x14ac:dyDescent="0.25">
      <c r="B55" s="20">
        <f>IF(PrêtOK,IF(ROW()-ROW(RemboursementN[[#Headers],[Remboursement N°]])&gt;NombreDePaiementsPrévu,"",ROW()-ROW(RemboursementN[[#Headers],[Remboursement N°]])),"")</f>
        <v>42</v>
      </c>
      <c r="C55" s="21">
        <f>IF(RemboursementN[[#This Row],[Remboursement N°]]&lt;&gt;"",EOMONTH(DateDébutPrêt,ROW(RemboursementN[[#This Row],[Remboursement N°]])-ROW(RemboursementN[[#Headers],[Remboursement N°]])-2)+DAY(DateDébutPrêt),"")</f>
        <v>45810</v>
      </c>
      <c r="D55" s="22">
        <f>IF(RemboursementN[[#This Row],[Remboursement N°]]&lt;&gt;"",IF(ROW()-ROW(RemboursementN[[#Headers],[Solde de départ]])=1,MontantDuPrêt,INDEX(RemboursementN[Solde restant dû],ROW()-ROW(RemboursementN[[#Headers],[Solde de départ]])-1)),"")</f>
        <v>228020.83333333326</v>
      </c>
      <c r="E55" s="22">
        <f>IF(RemboursementN[[#This Row],[Remboursement N°]]&lt;&gt;"",PaiementProgrammé,"")</f>
        <v>1145.8333333333333</v>
      </c>
      <c r="F55" s="22">
        <f>IF(RemboursementN[[#This Row],[Remboursement N°]]&lt;&gt;"",RemboursementN[[#This Row],[Solde de départ]]*(TauxIntérêt/PaiementsParAn),"")</f>
        <v>399.0364583333332</v>
      </c>
      <c r="G55" s="23">
        <f>IF(RemboursementN[[#This Row],[Remboursement N°]]&lt;&gt;"",RemboursementN[[#This Row],[Remboursement du capital]]+RemboursementN[[#This Row],[Intérêts]],"")</f>
        <v>1544.8697916666665</v>
      </c>
      <c r="H55" s="22">
        <f>IF(RemboursementN[[#This Row],[Remboursement N°]]&lt;&gt;"",IF(RemboursementN[[#This Row],[Montant du remboursement]]&lt;=RemboursementN[[#This Row],[Solde de départ]],RemboursementN[[#This Row],[Solde de départ]]-RemboursementN[[#This Row],[Remboursement du capital]],0),"")</f>
        <v>226874.99999999991</v>
      </c>
      <c r="I55" s="22">
        <f>IF(RemboursementN[[#This Row],[Remboursement N°]]&lt;&gt;"",SUM(INDEX(RemboursementN[Intérêts],1,1):RemboursementN[[#This Row],[Intérêts]]),"")</f>
        <v>18486.015625000004</v>
      </c>
    </row>
    <row r="56" spans="2:9" ht="15" x14ac:dyDescent="0.25">
      <c r="B56" s="20">
        <f>IF(PrêtOK,IF(ROW()-ROW(RemboursementN[[#Headers],[Remboursement N°]])&gt;NombreDePaiementsPrévu,"",ROW()-ROW(RemboursementN[[#Headers],[Remboursement N°]])),"")</f>
        <v>43</v>
      </c>
      <c r="C56" s="21">
        <f>IF(RemboursementN[[#This Row],[Remboursement N°]]&lt;&gt;"",EOMONTH(DateDébutPrêt,ROW(RemboursementN[[#This Row],[Remboursement N°]])-ROW(RemboursementN[[#Headers],[Remboursement N°]])-2)+DAY(DateDébutPrêt),"")</f>
        <v>45840</v>
      </c>
      <c r="D56" s="22">
        <f>IF(RemboursementN[[#This Row],[Remboursement N°]]&lt;&gt;"",IF(ROW()-ROW(RemboursementN[[#Headers],[Solde de départ]])=1,MontantDuPrêt,INDEX(RemboursementN[Solde restant dû],ROW()-ROW(RemboursementN[[#Headers],[Solde de départ]])-1)),"")</f>
        <v>226874.99999999991</v>
      </c>
      <c r="E56" s="22">
        <f>IF(RemboursementN[[#This Row],[Remboursement N°]]&lt;&gt;"",PaiementProgrammé,"")</f>
        <v>1145.8333333333333</v>
      </c>
      <c r="F56" s="22">
        <f>IF(RemboursementN[[#This Row],[Remboursement N°]]&lt;&gt;"",RemboursementN[[#This Row],[Solde de départ]]*(TauxIntérêt/PaiementsParAn),"")</f>
        <v>397.03124999999983</v>
      </c>
      <c r="G56" s="23">
        <f>IF(RemboursementN[[#This Row],[Remboursement N°]]&lt;&gt;"",RemboursementN[[#This Row],[Remboursement du capital]]+RemboursementN[[#This Row],[Intérêts]],"")</f>
        <v>1542.864583333333</v>
      </c>
      <c r="H56" s="22">
        <f>IF(RemboursementN[[#This Row],[Remboursement N°]]&lt;&gt;"",IF(RemboursementN[[#This Row],[Montant du remboursement]]&lt;=RemboursementN[[#This Row],[Solde de départ]],RemboursementN[[#This Row],[Solde de départ]]-RemboursementN[[#This Row],[Remboursement du capital]],0),"")</f>
        <v>225729.16666666657</v>
      </c>
      <c r="I56" s="22">
        <f>IF(RemboursementN[[#This Row],[Remboursement N°]]&lt;&gt;"",SUM(INDEX(RemboursementN[Intérêts],1,1):RemboursementN[[#This Row],[Intérêts]]),"")</f>
        <v>18883.046875000004</v>
      </c>
    </row>
    <row r="57" spans="2:9" ht="15" x14ac:dyDescent="0.25">
      <c r="B57" s="20">
        <f>IF(PrêtOK,IF(ROW()-ROW(RemboursementN[[#Headers],[Remboursement N°]])&gt;NombreDePaiementsPrévu,"",ROW()-ROW(RemboursementN[[#Headers],[Remboursement N°]])),"")</f>
        <v>44</v>
      </c>
      <c r="C57" s="21">
        <f>IF(RemboursementN[[#This Row],[Remboursement N°]]&lt;&gt;"",EOMONTH(DateDébutPrêt,ROW(RemboursementN[[#This Row],[Remboursement N°]])-ROW(RemboursementN[[#Headers],[Remboursement N°]])-2)+DAY(DateDébutPrêt),"")</f>
        <v>45871</v>
      </c>
      <c r="D57" s="22">
        <f>IF(RemboursementN[[#This Row],[Remboursement N°]]&lt;&gt;"",IF(ROW()-ROW(RemboursementN[[#Headers],[Solde de départ]])=1,MontantDuPrêt,INDEX(RemboursementN[Solde restant dû],ROW()-ROW(RemboursementN[[#Headers],[Solde de départ]])-1)),"")</f>
        <v>225729.16666666657</v>
      </c>
      <c r="E57" s="22">
        <f>IF(RemboursementN[[#This Row],[Remboursement N°]]&lt;&gt;"",PaiementProgrammé,"")</f>
        <v>1145.8333333333333</v>
      </c>
      <c r="F57" s="22">
        <f>IF(RemboursementN[[#This Row],[Remboursement N°]]&lt;&gt;"",RemboursementN[[#This Row],[Solde de départ]]*(TauxIntérêt/PaiementsParAn),"")</f>
        <v>395.02604166666652</v>
      </c>
      <c r="G57" s="23">
        <f>IF(RemboursementN[[#This Row],[Remboursement N°]]&lt;&gt;"",RemboursementN[[#This Row],[Remboursement du capital]]+RemboursementN[[#This Row],[Intérêts]],"")</f>
        <v>1540.8593749999998</v>
      </c>
      <c r="H57" s="22">
        <f>IF(RemboursementN[[#This Row],[Remboursement N°]]&lt;&gt;"",IF(RemboursementN[[#This Row],[Montant du remboursement]]&lt;=RemboursementN[[#This Row],[Solde de départ]],RemboursementN[[#This Row],[Solde de départ]]-RemboursementN[[#This Row],[Remboursement du capital]],0),"")</f>
        <v>224583.33333333323</v>
      </c>
      <c r="I57" s="22">
        <f>IF(RemboursementN[[#This Row],[Remboursement N°]]&lt;&gt;"",SUM(INDEX(RemboursementN[Intérêts],1,1):RemboursementN[[#This Row],[Intérêts]]),"")</f>
        <v>19278.072916666672</v>
      </c>
    </row>
    <row r="58" spans="2:9" ht="15" x14ac:dyDescent="0.25">
      <c r="B58" s="20">
        <f>IF(PrêtOK,IF(ROW()-ROW(RemboursementN[[#Headers],[Remboursement N°]])&gt;NombreDePaiementsPrévu,"",ROW()-ROW(RemboursementN[[#Headers],[Remboursement N°]])),"")</f>
        <v>45</v>
      </c>
      <c r="C58" s="21">
        <f>IF(RemboursementN[[#This Row],[Remboursement N°]]&lt;&gt;"",EOMONTH(DateDébutPrêt,ROW(RemboursementN[[#This Row],[Remboursement N°]])-ROW(RemboursementN[[#Headers],[Remboursement N°]])-2)+DAY(DateDébutPrêt),"")</f>
        <v>45902</v>
      </c>
      <c r="D58" s="22">
        <f>IF(RemboursementN[[#This Row],[Remboursement N°]]&lt;&gt;"",IF(ROW()-ROW(RemboursementN[[#Headers],[Solde de départ]])=1,MontantDuPrêt,INDEX(RemboursementN[Solde restant dû],ROW()-ROW(RemboursementN[[#Headers],[Solde de départ]])-1)),"")</f>
        <v>224583.33333333323</v>
      </c>
      <c r="E58" s="22">
        <f>IF(RemboursementN[[#This Row],[Remboursement N°]]&lt;&gt;"",PaiementProgrammé,"")</f>
        <v>1145.8333333333333</v>
      </c>
      <c r="F58" s="22">
        <f>IF(RemboursementN[[#This Row],[Remboursement N°]]&lt;&gt;"",RemboursementN[[#This Row],[Solde de départ]]*(TauxIntérêt/PaiementsParAn),"")</f>
        <v>393.02083333333314</v>
      </c>
      <c r="G58" s="23">
        <f>IF(RemboursementN[[#This Row],[Remboursement N°]]&lt;&gt;"",RemboursementN[[#This Row],[Remboursement du capital]]+RemboursementN[[#This Row],[Intérêts]],"")</f>
        <v>1538.8541666666665</v>
      </c>
      <c r="H58" s="22">
        <f>IF(RemboursementN[[#This Row],[Remboursement N°]]&lt;&gt;"",IF(RemboursementN[[#This Row],[Montant du remboursement]]&lt;=RemboursementN[[#This Row],[Solde de départ]],RemboursementN[[#This Row],[Solde de départ]]-RemboursementN[[#This Row],[Remboursement du capital]],0),"")</f>
        <v>223437.49999999988</v>
      </c>
      <c r="I58" s="22">
        <f>IF(RemboursementN[[#This Row],[Remboursement N°]]&lt;&gt;"",SUM(INDEX(RemboursementN[Intérêts],1,1):RemboursementN[[#This Row],[Intérêts]]),"")</f>
        <v>19671.093750000004</v>
      </c>
    </row>
    <row r="59" spans="2:9" ht="15" x14ac:dyDescent="0.25">
      <c r="B59" s="20">
        <f>IF(PrêtOK,IF(ROW()-ROW(RemboursementN[[#Headers],[Remboursement N°]])&gt;NombreDePaiementsPrévu,"",ROW()-ROW(RemboursementN[[#Headers],[Remboursement N°]])),"")</f>
        <v>46</v>
      </c>
      <c r="C59" s="21">
        <f>IF(RemboursementN[[#This Row],[Remboursement N°]]&lt;&gt;"",EOMONTH(DateDébutPrêt,ROW(RemboursementN[[#This Row],[Remboursement N°]])-ROW(RemboursementN[[#Headers],[Remboursement N°]])-2)+DAY(DateDébutPrêt),"")</f>
        <v>45932</v>
      </c>
      <c r="D59" s="22">
        <f>IF(RemboursementN[[#This Row],[Remboursement N°]]&lt;&gt;"",IF(ROW()-ROW(RemboursementN[[#Headers],[Solde de départ]])=1,MontantDuPrêt,INDEX(RemboursementN[Solde restant dû],ROW()-ROW(RemboursementN[[#Headers],[Solde de départ]])-1)),"")</f>
        <v>223437.49999999988</v>
      </c>
      <c r="E59" s="22">
        <f>IF(RemboursementN[[#This Row],[Remboursement N°]]&lt;&gt;"",PaiementProgrammé,"")</f>
        <v>1145.8333333333333</v>
      </c>
      <c r="F59" s="22">
        <f>IF(RemboursementN[[#This Row],[Remboursement N°]]&lt;&gt;"",RemboursementN[[#This Row],[Solde de départ]]*(TauxIntérêt/PaiementsParAn),"")</f>
        <v>391.01562499999983</v>
      </c>
      <c r="G59" s="23">
        <f>IF(RemboursementN[[#This Row],[Remboursement N°]]&lt;&gt;"",RemboursementN[[#This Row],[Remboursement du capital]]+RemboursementN[[#This Row],[Intérêts]],"")</f>
        <v>1536.848958333333</v>
      </c>
      <c r="H59" s="22">
        <f>IF(RemboursementN[[#This Row],[Remboursement N°]]&lt;&gt;"",IF(RemboursementN[[#This Row],[Montant du remboursement]]&lt;=RemboursementN[[#This Row],[Solde de départ]],RemboursementN[[#This Row],[Solde de départ]]-RemboursementN[[#This Row],[Remboursement du capital]],0),"")</f>
        <v>222291.66666666654</v>
      </c>
      <c r="I59" s="22">
        <f>IF(RemboursementN[[#This Row],[Remboursement N°]]&lt;&gt;"",SUM(INDEX(RemboursementN[Intérêts],1,1):RemboursementN[[#This Row],[Intérêts]]),"")</f>
        <v>20062.109375000004</v>
      </c>
    </row>
    <row r="60" spans="2:9" ht="15" x14ac:dyDescent="0.25">
      <c r="B60" s="20">
        <f>IF(PrêtOK,IF(ROW()-ROW(RemboursementN[[#Headers],[Remboursement N°]])&gt;NombreDePaiementsPrévu,"",ROW()-ROW(RemboursementN[[#Headers],[Remboursement N°]])),"")</f>
        <v>47</v>
      </c>
      <c r="C60" s="21">
        <f>IF(RemboursementN[[#This Row],[Remboursement N°]]&lt;&gt;"",EOMONTH(DateDébutPrêt,ROW(RemboursementN[[#This Row],[Remboursement N°]])-ROW(RemboursementN[[#Headers],[Remboursement N°]])-2)+DAY(DateDébutPrêt),"")</f>
        <v>45963</v>
      </c>
      <c r="D60" s="22">
        <f>IF(RemboursementN[[#This Row],[Remboursement N°]]&lt;&gt;"",IF(ROW()-ROW(RemboursementN[[#Headers],[Solde de départ]])=1,MontantDuPrêt,INDEX(RemboursementN[Solde restant dû],ROW()-ROW(RemboursementN[[#Headers],[Solde de départ]])-1)),"")</f>
        <v>222291.66666666654</v>
      </c>
      <c r="E60" s="22">
        <f>IF(RemboursementN[[#This Row],[Remboursement N°]]&lt;&gt;"",PaiementProgrammé,"")</f>
        <v>1145.8333333333333</v>
      </c>
      <c r="F60" s="22">
        <f>IF(RemboursementN[[#This Row],[Remboursement N°]]&lt;&gt;"",RemboursementN[[#This Row],[Solde de départ]]*(TauxIntérêt/PaiementsParAn),"")</f>
        <v>389.01041666666646</v>
      </c>
      <c r="G60" s="23">
        <f>IF(RemboursementN[[#This Row],[Remboursement N°]]&lt;&gt;"",RemboursementN[[#This Row],[Remboursement du capital]]+RemboursementN[[#This Row],[Intérêts]],"")</f>
        <v>1534.8437499999998</v>
      </c>
      <c r="H60" s="22">
        <f>IF(RemboursementN[[#This Row],[Remboursement N°]]&lt;&gt;"",IF(RemboursementN[[#This Row],[Montant du remboursement]]&lt;=RemboursementN[[#This Row],[Solde de départ]],RemboursementN[[#This Row],[Solde de départ]]-RemboursementN[[#This Row],[Remboursement du capital]],0),"")</f>
        <v>221145.8333333332</v>
      </c>
      <c r="I60" s="22">
        <f>IF(RemboursementN[[#This Row],[Remboursement N°]]&lt;&gt;"",SUM(INDEX(RemboursementN[Intérêts],1,1):RemboursementN[[#This Row],[Intérêts]]),"")</f>
        <v>20451.119791666672</v>
      </c>
    </row>
    <row r="61" spans="2:9" ht="15" x14ac:dyDescent="0.25">
      <c r="B61" s="20">
        <f>IF(PrêtOK,IF(ROW()-ROW(RemboursementN[[#Headers],[Remboursement N°]])&gt;NombreDePaiementsPrévu,"",ROW()-ROW(RemboursementN[[#Headers],[Remboursement N°]])),"")</f>
        <v>48</v>
      </c>
      <c r="C61" s="21">
        <f>IF(RemboursementN[[#This Row],[Remboursement N°]]&lt;&gt;"",EOMONTH(DateDébutPrêt,ROW(RemboursementN[[#This Row],[Remboursement N°]])-ROW(RemboursementN[[#Headers],[Remboursement N°]])-2)+DAY(DateDébutPrêt),"")</f>
        <v>45993</v>
      </c>
      <c r="D61" s="22">
        <f>IF(RemboursementN[[#This Row],[Remboursement N°]]&lt;&gt;"",IF(ROW()-ROW(RemboursementN[[#Headers],[Solde de départ]])=1,MontantDuPrêt,INDEX(RemboursementN[Solde restant dû],ROW()-ROW(RemboursementN[[#Headers],[Solde de départ]])-1)),"")</f>
        <v>221145.8333333332</v>
      </c>
      <c r="E61" s="22">
        <f>IF(RemboursementN[[#This Row],[Remboursement N°]]&lt;&gt;"",PaiementProgrammé,"")</f>
        <v>1145.8333333333333</v>
      </c>
      <c r="F61" s="22">
        <f>IF(RemboursementN[[#This Row],[Remboursement N°]]&lt;&gt;"",RemboursementN[[#This Row],[Solde de départ]]*(TauxIntérêt/PaiementsParAn),"")</f>
        <v>387.00520833333309</v>
      </c>
      <c r="G61" s="23">
        <f>IF(RemboursementN[[#This Row],[Remboursement N°]]&lt;&gt;"",RemboursementN[[#This Row],[Remboursement du capital]]+RemboursementN[[#This Row],[Intérêts]],"")</f>
        <v>1532.8385416666663</v>
      </c>
      <c r="H61" s="22">
        <f>IF(RemboursementN[[#This Row],[Remboursement N°]]&lt;&gt;"",IF(RemboursementN[[#This Row],[Montant du remboursement]]&lt;=RemboursementN[[#This Row],[Solde de départ]],RemboursementN[[#This Row],[Solde de départ]]-RemboursementN[[#This Row],[Remboursement du capital]],0),"")</f>
        <v>219999.99999999985</v>
      </c>
      <c r="I61" s="22">
        <f>IF(RemboursementN[[#This Row],[Remboursement N°]]&lt;&gt;"",SUM(INDEX(RemboursementN[Intérêts],1,1):RemboursementN[[#This Row],[Intérêts]]),"")</f>
        <v>20838.125000000004</v>
      </c>
    </row>
    <row r="62" spans="2:9" ht="15" x14ac:dyDescent="0.25">
      <c r="B62" s="20">
        <f>IF(PrêtOK,IF(ROW()-ROW(RemboursementN[[#Headers],[Remboursement N°]])&gt;NombreDePaiementsPrévu,"",ROW()-ROW(RemboursementN[[#Headers],[Remboursement N°]])),"")</f>
        <v>49</v>
      </c>
      <c r="C62" s="21">
        <f>IF(RemboursementN[[#This Row],[Remboursement N°]]&lt;&gt;"",EOMONTH(DateDébutPrêt,ROW(RemboursementN[[#This Row],[Remboursement N°]])-ROW(RemboursementN[[#Headers],[Remboursement N°]])-2)+DAY(DateDébutPrêt),"")</f>
        <v>46024</v>
      </c>
      <c r="D62" s="22">
        <f>IF(RemboursementN[[#This Row],[Remboursement N°]]&lt;&gt;"",IF(ROW()-ROW(RemboursementN[[#Headers],[Solde de départ]])=1,MontantDuPrêt,INDEX(RemboursementN[Solde restant dû],ROW()-ROW(RemboursementN[[#Headers],[Solde de départ]])-1)),"")</f>
        <v>219999.99999999985</v>
      </c>
      <c r="E62" s="22">
        <f>IF(RemboursementN[[#This Row],[Remboursement N°]]&lt;&gt;"",PaiementProgrammé,"")</f>
        <v>1145.8333333333333</v>
      </c>
      <c r="F62" s="22">
        <f>IF(RemboursementN[[#This Row],[Remboursement N°]]&lt;&gt;"",RemboursementN[[#This Row],[Solde de départ]]*(TauxIntérêt/PaiementsParAn),"")</f>
        <v>384.99999999999977</v>
      </c>
      <c r="G62" s="23">
        <f>IF(RemboursementN[[#This Row],[Remboursement N°]]&lt;&gt;"",RemboursementN[[#This Row],[Remboursement du capital]]+RemboursementN[[#This Row],[Intérêts]],"")</f>
        <v>1530.833333333333</v>
      </c>
      <c r="H62" s="22">
        <f>IF(RemboursementN[[#This Row],[Remboursement N°]]&lt;&gt;"",IF(RemboursementN[[#This Row],[Montant du remboursement]]&lt;=RemboursementN[[#This Row],[Solde de départ]],RemboursementN[[#This Row],[Solde de départ]]-RemboursementN[[#This Row],[Remboursement du capital]],0),"")</f>
        <v>218854.16666666651</v>
      </c>
      <c r="I62" s="22">
        <f>IF(RemboursementN[[#This Row],[Remboursement N°]]&lt;&gt;"",SUM(INDEX(RemboursementN[Intérêts],1,1):RemboursementN[[#This Row],[Intérêts]]),"")</f>
        <v>21223.125000000004</v>
      </c>
    </row>
    <row r="63" spans="2:9" ht="15" x14ac:dyDescent="0.25">
      <c r="B63" s="20">
        <f>IF(PrêtOK,IF(ROW()-ROW(RemboursementN[[#Headers],[Remboursement N°]])&gt;NombreDePaiementsPrévu,"",ROW()-ROW(RemboursementN[[#Headers],[Remboursement N°]])),"")</f>
        <v>50</v>
      </c>
      <c r="C63" s="21">
        <f>IF(RemboursementN[[#This Row],[Remboursement N°]]&lt;&gt;"",EOMONTH(DateDébutPrêt,ROW(RemboursementN[[#This Row],[Remboursement N°]])-ROW(RemboursementN[[#Headers],[Remboursement N°]])-2)+DAY(DateDébutPrêt),"")</f>
        <v>46055</v>
      </c>
      <c r="D63" s="22">
        <f>IF(RemboursementN[[#This Row],[Remboursement N°]]&lt;&gt;"",IF(ROW()-ROW(RemboursementN[[#Headers],[Solde de départ]])=1,MontantDuPrêt,INDEX(RemboursementN[Solde restant dû],ROW()-ROW(RemboursementN[[#Headers],[Solde de départ]])-1)),"")</f>
        <v>218854.16666666651</v>
      </c>
      <c r="E63" s="22">
        <f>IF(RemboursementN[[#This Row],[Remboursement N°]]&lt;&gt;"",PaiementProgrammé,"")</f>
        <v>1145.8333333333333</v>
      </c>
      <c r="F63" s="22">
        <f>IF(RemboursementN[[#This Row],[Remboursement N°]]&lt;&gt;"",RemboursementN[[#This Row],[Solde de départ]]*(TauxIntérêt/PaiementsParAn),"")</f>
        <v>382.9947916666664</v>
      </c>
      <c r="G63" s="23">
        <f>IF(RemboursementN[[#This Row],[Remboursement N°]]&lt;&gt;"",RemboursementN[[#This Row],[Remboursement du capital]]+RemboursementN[[#This Row],[Intérêts]],"")</f>
        <v>1528.8281249999995</v>
      </c>
      <c r="H63" s="22">
        <f>IF(RemboursementN[[#This Row],[Remboursement N°]]&lt;&gt;"",IF(RemboursementN[[#This Row],[Montant du remboursement]]&lt;=RemboursementN[[#This Row],[Solde de départ]],RemboursementN[[#This Row],[Solde de départ]]-RemboursementN[[#This Row],[Remboursement du capital]],0),"")</f>
        <v>217708.33333333317</v>
      </c>
      <c r="I63" s="22">
        <f>IF(RemboursementN[[#This Row],[Remboursement N°]]&lt;&gt;"",SUM(INDEX(RemboursementN[Intérêts],1,1):RemboursementN[[#This Row],[Intérêts]]),"")</f>
        <v>21606.119791666672</v>
      </c>
    </row>
    <row r="64" spans="2:9" ht="15" x14ac:dyDescent="0.25">
      <c r="B64" s="20">
        <f>IF(PrêtOK,IF(ROW()-ROW(RemboursementN[[#Headers],[Remboursement N°]])&gt;NombreDePaiementsPrévu,"",ROW()-ROW(RemboursementN[[#Headers],[Remboursement N°]])),"")</f>
        <v>51</v>
      </c>
      <c r="C64" s="21">
        <f>IF(RemboursementN[[#This Row],[Remboursement N°]]&lt;&gt;"",EOMONTH(DateDébutPrêt,ROW(RemboursementN[[#This Row],[Remboursement N°]])-ROW(RemboursementN[[#Headers],[Remboursement N°]])-2)+DAY(DateDébutPrêt),"")</f>
        <v>46083</v>
      </c>
      <c r="D64" s="22">
        <f>IF(RemboursementN[[#This Row],[Remboursement N°]]&lt;&gt;"",IF(ROW()-ROW(RemboursementN[[#Headers],[Solde de départ]])=1,MontantDuPrêt,INDEX(RemboursementN[Solde restant dû],ROW()-ROW(RemboursementN[[#Headers],[Solde de départ]])-1)),"")</f>
        <v>217708.33333333317</v>
      </c>
      <c r="E64" s="22">
        <f>IF(RemboursementN[[#This Row],[Remboursement N°]]&lt;&gt;"",PaiementProgrammé,"")</f>
        <v>1145.8333333333333</v>
      </c>
      <c r="F64" s="22">
        <f>IF(RemboursementN[[#This Row],[Remboursement N°]]&lt;&gt;"",RemboursementN[[#This Row],[Solde de départ]]*(TauxIntérêt/PaiementsParAn),"")</f>
        <v>380.98958333333303</v>
      </c>
      <c r="G64" s="23">
        <f>IF(RemboursementN[[#This Row],[Remboursement N°]]&lt;&gt;"",RemboursementN[[#This Row],[Remboursement du capital]]+RemboursementN[[#This Row],[Intérêts]],"")</f>
        <v>1526.8229166666663</v>
      </c>
      <c r="H64" s="22">
        <f>IF(RemboursementN[[#This Row],[Remboursement N°]]&lt;&gt;"",IF(RemboursementN[[#This Row],[Montant du remboursement]]&lt;=RemboursementN[[#This Row],[Solde de départ]],RemboursementN[[#This Row],[Solde de départ]]-RemboursementN[[#This Row],[Remboursement du capital]],0),"")</f>
        <v>216562.49999999983</v>
      </c>
      <c r="I64" s="22">
        <f>IF(RemboursementN[[#This Row],[Remboursement N°]]&lt;&gt;"",SUM(INDEX(RemboursementN[Intérêts],1,1):RemboursementN[[#This Row],[Intérêts]]),"")</f>
        <v>21987.109375000004</v>
      </c>
    </row>
    <row r="65" spans="2:9" ht="15" x14ac:dyDescent="0.25">
      <c r="B65" s="20">
        <f>IF(PrêtOK,IF(ROW()-ROW(RemboursementN[[#Headers],[Remboursement N°]])&gt;NombreDePaiementsPrévu,"",ROW()-ROW(RemboursementN[[#Headers],[Remboursement N°]])),"")</f>
        <v>52</v>
      </c>
      <c r="C65" s="21">
        <f>IF(RemboursementN[[#This Row],[Remboursement N°]]&lt;&gt;"",EOMONTH(DateDébutPrêt,ROW(RemboursementN[[#This Row],[Remboursement N°]])-ROW(RemboursementN[[#Headers],[Remboursement N°]])-2)+DAY(DateDébutPrêt),"")</f>
        <v>46114</v>
      </c>
      <c r="D65" s="22">
        <f>IF(RemboursementN[[#This Row],[Remboursement N°]]&lt;&gt;"",IF(ROW()-ROW(RemboursementN[[#Headers],[Solde de départ]])=1,MontantDuPrêt,INDEX(RemboursementN[Solde restant dû],ROW()-ROW(RemboursementN[[#Headers],[Solde de départ]])-1)),"")</f>
        <v>216562.49999999983</v>
      </c>
      <c r="E65" s="22">
        <f>IF(RemboursementN[[#This Row],[Remboursement N°]]&lt;&gt;"",PaiementProgrammé,"")</f>
        <v>1145.8333333333333</v>
      </c>
      <c r="F65" s="22">
        <f>IF(RemboursementN[[#This Row],[Remboursement N°]]&lt;&gt;"",RemboursementN[[#This Row],[Solde de départ]]*(TauxIntérêt/PaiementsParAn),"")</f>
        <v>378.98437499999972</v>
      </c>
      <c r="G65" s="23">
        <f>IF(RemboursementN[[#This Row],[Remboursement N°]]&lt;&gt;"",RemboursementN[[#This Row],[Remboursement du capital]]+RemboursementN[[#This Row],[Intérêts]],"")</f>
        <v>1524.817708333333</v>
      </c>
      <c r="H65" s="22">
        <f>IF(RemboursementN[[#This Row],[Remboursement N°]]&lt;&gt;"",IF(RemboursementN[[#This Row],[Montant du remboursement]]&lt;=RemboursementN[[#This Row],[Solde de départ]],RemboursementN[[#This Row],[Solde de départ]]-RemboursementN[[#This Row],[Remboursement du capital]],0),"")</f>
        <v>215416.66666666648</v>
      </c>
      <c r="I65" s="22">
        <f>IF(RemboursementN[[#This Row],[Remboursement N°]]&lt;&gt;"",SUM(INDEX(RemboursementN[Intérêts],1,1):RemboursementN[[#This Row],[Intérêts]]),"")</f>
        <v>22366.093750000004</v>
      </c>
    </row>
    <row r="66" spans="2:9" ht="15" x14ac:dyDescent="0.25">
      <c r="B66" s="20">
        <f>IF(PrêtOK,IF(ROW()-ROW(RemboursementN[[#Headers],[Remboursement N°]])&gt;NombreDePaiementsPrévu,"",ROW()-ROW(RemboursementN[[#Headers],[Remboursement N°]])),"")</f>
        <v>53</v>
      </c>
      <c r="C66" s="21">
        <f>IF(RemboursementN[[#This Row],[Remboursement N°]]&lt;&gt;"",EOMONTH(DateDébutPrêt,ROW(RemboursementN[[#This Row],[Remboursement N°]])-ROW(RemboursementN[[#Headers],[Remboursement N°]])-2)+DAY(DateDébutPrêt),"")</f>
        <v>46144</v>
      </c>
      <c r="D66" s="22">
        <f>IF(RemboursementN[[#This Row],[Remboursement N°]]&lt;&gt;"",IF(ROW()-ROW(RemboursementN[[#Headers],[Solde de départ]])=1,MontantDuPrêt,INDEX(RemboursementN[Solde restant dû],ROW()-ROW(RemboursementN[[#Headers],[Solde de départ]])-1)),"")</f>
        <v>215416.66666666648</v>
      </c>
      <c r="E66" s="22">
        <f>IF(RemboursementN[[#This Row],[Remboursement N°]]&lt;&gt;"",PaiementProgrammé,"")</f>
        <v>1145.8333333333333</v>
      </c>
      <c r="F66" s="22">
        <f>IF(RemboursementN[[#This Row],[Remboursement N°]]&lt;&gt;"",RemboursementN[[#This Row],[Solde de départ]]*(TauxIntérêt/PaiementsParAn),"")</f>
        <v>376.97916666666634</v>
      </c>
      <c r="G66" s="23">
        <f>IF(RemboursementN[[#This Row],[Remboursement N°]]&lt;&gt;"",RemboursementN[[#This Row],[Remboursement du capital]]+RemboursementN[[#This Row],[Intérêts]],"")</f>
        <v>1522.8124999999995</v>
      </c>
      <c r="H66" s="22">
        <f>IF(RemboursementN[[#This Row],[Remboursement N°]]&lt;&gt;"",IF(RemboursementN[[#This Row],[Montant du remboursement]]&lt;=RemboursementN[[#This Row],[Solde de départ]],RemboursementN[[#This Row],[Solde de départ]]-RemboursementN[[#This Row],[Remboursement du capital]],0),"")</f>
        <v>214270.83333333314</v>
      </c>
      <c r="I66" s="22">
        <f>IF(RemboursementN[[#This Row],[Remboursement N°]]&lt;&gt;"",SUM(INDEX(RemboursementN[Intérêts],1,1):RemboursementN[[#This Row],[Intérêts]]),"")</f>
        <v>22743.072916666672</v>
      </c>
    </row>
    <row r="67" spans="2:9" ht="15" x14ac:dyDescent="0.25">
      <c r="B67" s="20">
        <f>IF(PrêtOK,IF(ROW()-ROW(RemboursementN[[#Headers],[Remboursement N°]])&gt;NombreDePaiementsPrévu,"",ROW()-ROW(RemboursementN[[#Headers],[Remboursement N°]])),"")</f>
        <v>54</v>
      </c>
      <c r="C67" s="21">
        <f>IF(RemboursementN[[#This Row],[Remboursement N°]]&lt;&gt;"",EOMONTH(DateDébutPrêt,ROW(RemboursementN[[#This Row],[Remboursement N°]])-ROW(RemboursementN[[#Headers],[Remboursement N°]])-2)+DAY(DateDébutPrêt),"")</f>
        <v>46175</v>
      </c>
      <c r="D67" s="22">
        <f>IF(RemboursementN[[#This Row],[Remboursement N°]]&lt;&gt;"",IF(ROW()-ROW(RemboursementN[[#Headers],[Solde de départ]])=1,MontantDuPrêt,INDEX(RemboursementN[Solde restant dû],ROW()-ROW(RemboursementN[[#Headers],[Solde de départ]])-1)),"")</f>
        <v>214270.83333333314</v>
      </c>
      <c r="E67" s="22">
        <f>IF(RemboursementN[[#This Row],[Remboursement N°]]&lt;&gt;"",PaiementProgrammé,"")</f>
        <v>1145.8333333333333</v>
      </c>
      <c r="F67" s="22">
        <f>IF(RemboursementN[[#This Row],[Remboursement N°]]&lt;&gt;"",RemboursementN[[#This Row],[Solde de départ]]*(TauxIntérêt/PaiementsParAn),"")</f>
        <v>374.97395833333297</v>
      </c>
      <c r="G67" s="23">
        <f>IF(RemboursementN[[#This Row],[Remboursement N°]]&lt;&gt;"",RemboursementN[[#This Row],[Remboursement du capital]]+RemboursementN[[#This Row],[Intérêts]],"")</f>
        <v>1520.8072916666663</v>
      </c>
      <c r="H67" s="22">
        <f>IF(RemboursementN[[#This Row],[Remboursement N°]]&lt;&gt;"",IF(RemboursementN[[#This Row],[Montant du remboursement]]&lt;=RemboursementN[[#This Row],[Solde de départ]],RemboursementN[[#This Row],[Solde de départ]]-RemboursementN[[#This Row],[Remboursement du capital]],0),"")</f>
        <v>213124.9999999998</v>
      </c>
      <c r="I67" s="22">
        <f>IF(RemboursementN[[#This Row],[Remboursement N°]]&lt;&gt;"",SUM(INDEX(RemboursementN[Intérêts],1,1):RemboursementN[[#This Row],[Intérêts]]),"")</f>
        <v>23118.046875000004</v>
      </c>
    </row>
    <row r="68" spans="2:9" ht="15" x14ac:dyDescent="0.25">
      <c r="B68" s="20">
        <f>IF(PrêtOK,IF(ROW()-ROW(RemboursementN[[#Headers],[Remboursement N°]])&gt;NombreDePaiementsPrévu,"",ROW()-ROW(RemboursementN[[#Headers],[Remboursement N°]])),"")</f>
        <v>55</v>
      </c>
      <c r="C68" s="21">
        <f>IF(RemboursementN[[#This Row],[Remboursement N°]]&lt;&gt;"",EOMONTH(DateDébutPrêt,ROW(RemboursementN[[#This Row],[Remboursement N°]])-ROW(RemboursementN[[#Headers],[Remboursement N°]])-2)+DAY(DateDébutPrêt),"")</f>
        <v>46205</v>
      </c>
      <c r="D68" s="22">
        <f>IF(RemboursementN[[#This Row],[Remboursement N°]]&lt;&gt;"",IF(ROW()-ROW(RemboursementN[[#Headers],[Solde de départ]])=1,MontantDuPrêt,INDEX(RemboursementN[Solde restant dû],ROW()-ROW(RemboursementN[[#Headers],[Solde de départ]])-1)),"")</f>
        <v>213124.9999999998</v>
      </c>
      <c r="E68" s="22">
        <f>IF(RemboursementN[[#This Row],[Remboursement N°]]&lt;&gt;"",PaiementProgrammé,"")</f>
        <v>1145.8333333333333</v>
      </c>
      <c r="F68" s="22">
        <f>IF(RemboursementN[[#This Row],[Remboursement N°]]&lt;&gt;"",RemboursementN[[#This Row],[Solde de départ]]*(TauxIntérêt/PaiementsParAn),"")</f>
        <v>372.96874999999966</v>
      </c>
      <c r="G68" s="23">
        <f>IF(RemboursementN[[#This Row],[Remboursement N°]]&lt;&gt;"",RemboursementN[[#This Row],[Remboursement du capital]]+RemboursementN[[#This Row],[Intérêts]],"")</f>
        <v>1518.802083333333</v>
      </c>
      <c r="H68" s="22">
        <f>IF(RemboursementN[[#This Row],[Remboursement N°]]&lt;&gt;"",IF(RemboursementN[[#This Row],[Montant du remboursement]]&lt;=RemboursementN[[#This Row],[Solde de départ]],RemboursementN[[#This Row],[Solde de départ]]-RemboursementN[[#This Row],[Remboursement du capital]],0),"")</f>
        <v>211979.16666666645</v>
      </c>
      <c r="I68" s="22">
        <f>IF(RemboursementN[[#This Row],[Remboursement N°]]&lt;&gt;"",SUM(INDEX(RemboursementN[Intérêts],1,1):RemboursementN[[#This Row],[Intérêts]]),"")</f>
        <v>23491.015625000004</v>
      </c>
    </row>
    <row r="69" spans="2:9" ht="15" x14ac:dyDescent="0.25">
      <c r="B69" s="20">
        <f>IF(PrêtOK,IF(ROW()-ROW(RemboursementN[[#Headers],[Remboursement N°]])&gt;NombreDePaiementsPrévu,"",ROW()-ROW(RemboursementN[[#Headers],[Remboursement N°]])),"")</f>
        <v>56</v>
      </c>
      <c r="C69" s="21">
        <f>IF(RemboursementN[[#This Row],[Remboursement N°]]&lt;&gt;"",EOMONTH(DateDébutPrêt,ROW(RemboursementN[[#This Row],[Remboursement N°]])-ROW(RemboursementN[[#Headers],[Remboursement N°]])-2)+DAY(DateDébutPrêt),"")</f>
        <v>46236</v>
      </c>
      <c r="D69" s="22">
        <f>IF(RemboursementN[[#This Row],[Remboursement N°]]&lt;&gt;"",IF(ROW()-ROW(RemboursementN[[#Headers],[Solde de départ]])=1,MontantDuPrêt,INDEX(RemboursementN[Solde restant dû],ROW()-ROW(RemboursementN[[#Headers],[Solde de départ]])-1)),"")</f>
        <v>211979.16666666645</v>
      </c>
      <c r="E69" s="22">
        <f>IF(RemboursementN[[#This Row],[Remboursement N°]]&lt;&gt;"",PaiementProgrammé,"")</f>
        <v>1145.8333333333333</v>
      </c>
      <c r="F69" s="22">
        <f>IF(RemboursementN[[#This Row],[Remboursement N°]]&lt;&gt;"",RemboursementN[[#This Row],[Solde de départ]]*(TauxIntérêt/PaiementsParAn),"")</f>
        <v>370.96354166666629</v>
      </c>
      <c r="G69" s="23">
        <f>IF(RemboursementN[[#This Row],[Remboursement N°]]&lt;&gt;"",RemboursementN[[#This Row],[Remboursement du capital]]+RemboursementN[[#This Row],[Intérêts]],"")</f>
        <v>1516.7968749999995</v>
      </c>
      <c r="H69" s="22">
        <f>IF(RemboursementN[[#This Row],[Remboursement N°]]&lt;&gt;"",IF(RemboursementN[[#This Row],[Montant du remboursement]]&lt;=RemboursementN[[#This Row],[Solde de départ]],RemboursementN[[#This Row],[Solde de départ]]-RemboursementN[[#This Row],[Remboursement du capital]],0),"")</f>
        <v>210833.33333333311</v>
      </c>
      <c r="I69" s="22">
        <f>IF(RemboursementN[[#This Row],[Remboursement N°]]&lt;&gt;"",SUM(INDEX(RemboursementN[Intérêts],1,1):RemboursementN[[#This Row],[Intérêts]]),"")</f>
        <v>23861.979166666672</v>
      </c>
    </row>
    <row r="70" spans="2:9" ht="15" x14ac:dyDescent="0.25">
      <c r="B70" s="20">
        <f>IF(PrêtOK,IF(ROW()-ROW(RemboursementN[[#Headers],[Remboursement N°]])&gt;NombreDePaiementsPrévu,"",ROW()-ROW(RemboursementN[[#Headers],[Remboursement N°]])),"")</f>
        <v>57</v>
      </c>
      <c r="C70" s="21">
        <f>IF(RemboursementN[[#This Row],[Remboursement N°]]&lt;&gt;"",EOMONTH(DateDébutPrêt,ROW(RemboursementN[[#This Row],[Remboursement N°]])-ROW(RemboursementN[[#Headers],[Remboursement N°]])-2)+DAY(DateDébutPrêt),"")</f>
        <v>46267</v>
      </c>
      <c r="D70" s="22">
        <f>IF(RemboursementN[[#This Row],[Remboursement N°]]&lt;&gt;"",IF(ROW()-ROW(RemboursementN[[#Headers],[Solde de départ]])=1,MontantDuPrêt,INDEX(RemboursementN[Solde restant dû],ROW()-ROW(RemboursementN[[#Headers],[Solde de départ]])-1)),"")</f>
        <v>210833.33333333311</v>
      </c>
      <c r="E70" s="22">
        <f>IF(RemboursementN[[#This Row],[Remboursement N°]]&lt;&gt;"",PaiementProgrammé,"")</f>
        <v>1145.8333333333333</v>
      </c>
      <c r="F70" s="22">
        <f>IF(RemboursementN[[#This Row],[Remboursement N°]]&lt;&gt;"",RemboursementN[[#This Row],[Solde de départ]]*(TauxIntérêt/PaiementsParAn),"")</f>
        <v>368.95833333333297</v>
      </c>
      <c r="G70" s="23">
        <f>IF(RemboursementN[[#This Row],[Remboursement N°]]&lt;&gt;"",RemboursementN[[#This Row],[Remboursement du capital]]+RemboursementN[[#This Row],[Intérêts]],"")</f>
        <v>1514.7916666666663</v>
      </c>
      <c r="H70" s="22">
        <f>IF(RemboursementN[[#This Row],[Remboursement N°]]&lt;&gt;"",IF(RemboursementN[[#This Row],[Montant du remboursement]]&lt;=RemboursementN[[#This Row],[Solde de départ]],RemboursementN[[#This Row],[Solde de départ]]-RemboursementN[[#This Row],[Remboursement du capital]],0),"")</f>
        <v>209687.49999999977</v>
      </c>
      <c r="I70" s="22">
        <f>IF(RemboursementN[[#This Row],[Remboursement N°]]&lt;&gt;"",SUM(INDEX(RemboursementN[Intérêts],1,1):RemboursementN[[#This Row],[Intérêts]]),"")</f>
        <v>24230.937500000004</v>
      </c>
    </row>
    <row r="71" spans="2:9" ht="15" x14ac:dyDescent="0.25">
      <c r="B71" s="20">
        <f>IF(PrêtOK,IF(ROW()-ROW(RemboursementN[[#Headers],[Remboursement N°]])&gt;NombreDePaiementsPrévu,"",ROW()-ROW(RemboursementN[[#Headers],[Remboursement N°]])),"")</f>
        <v>58</v>
      </c>
      <c r="C71" s="21">
        <f>IF(RemboursementN[[#This Row],[Remboursement N°]]&lt;&gt;"",EOMONTH(DateDébutPrêt,ROW(RemboursementN[[#This Row],[Remboursement N°]])-ROW(RemboursementN[[#Headers],[Remboursement N°]])-2)+DAY(DateDébutPrêt),"")</f>
        <v>46297</v>
      </c>
      <c r="D71" s="22">
        <f>IF(RemboursementN[[#This Row],[Remboursement N°]]&lt;&gt;"",IF(ROW()-ROW(RemboursementN[[#Headers],[Solde de départ]])=1,MontantDuPrêt,INDEX(RemboursementN[Solde restant dû],ROW()-ROW(RemboursementN[[#Headers],[Solde de départ]])-1)),"")</f>
        <v>209687.49999999977</v>
      </c>
      <c r="E71" s="22">
        <f>IF(RemboursementN[[#This Row],[Remboursement N°]]&lt;&gt;"",PaiementProgrammé,"")</f>
        <v>1145.8333333333333</v>
      </c>
      <c r="F71" s="22">
        <f>IF(RemboursementN[[#This Row],[Remboursement N°]]&lt;&gt;"",RemboursementN[[#This Row],[Solde de départ]]*(TauxIntérêt/PaiementsParAn),"")</f>
        <v>366.9531249999996</v>
      </c>
      <c r="G71" s="23">
        <f>IF(RemboursementN[[#This Row],[Remboursement N°]]&lt;&gt;"",RemboursementN[[#This Row],[Remboursement du capital]]+RemboursementN[[#This Row],[Intérêts]],"")</f>
        <v>1512.7864583333328</v>
      </c>
      <c r="H71" s="22">
        <f>IF(RemboursementN[[#This Row],[Remboursement N°]]&lt;&gt;"",IF(RemboursementN[[#This Row],[Montant du remboursement]]&lt;=RemboursementN[[#This Row],[Solde de départ]],RemboursementN[[#This Row],[Solde de départ]]-RemboursementN[[#This Row],[Remboursement du capital]],0),"")</f>
        <v>208541.66666666642</v>
      </c>
      <c r="I71" s="22">
        <f>IF(RemboursementN[[#This Row],[Remboursement N°]]&lt;&gt;"",SUM(INDEX(RemboursementN[Intérêts],1,1):RemboursementN[[#This Row],[Intérêts]]),"")</f>
        <v>24597.890625000004</v>
      </c>
    </row>
    <row r="72" spans="2:9" ht="15" x14ac:dyDescent="0.25">
      <c r="B72" s="20">
        <f>IF(PrêtOK,IF(ROW()-ROW(RemboursementN[[#Headers],[Remboursement N°]])&gt;NombreDePaiementsPrévu,"",ROW()-ROW(RemboursementN[[#Headers],[Remboursement N°]])),"")</f>
        <v>59</v>
      </c>
      <c r="C72" s="21">
        <f>IF(RemboursementN[[#This Row],[Remboursement N°]]&lt;&gt;"",EOMONTH(DateDébutPrêt,ROW(RemboursementN[[#This Row],[Remboursement N°]])-ROW(RemboursementN[[#Headers],[Remboursement N°]])-2)+DAY(DateDébutPrêt),"")</f>
        <v>46328</v>
      </c>
      <c r="D72" s="22">
        <f>IF(RemboursementN[[#This Row],[Remboursement N°]]&lt;&gt;"",IF(ROW()-ROW(RemboursementN[[#Headers],[Solde de départ]])=1,MontantDuPrêt,INDEX(RemboursementN[Solde restant dû],ROW()-ROW(RemboursementN[[#Headers],[Solde de départ]])-1)),"")</f>
        <v>208541.66666666642</v>
      </c>
      <c r="E72" s="22">
        <f>IF(RemboursementN[[#This Row],[Remboursement N°]]&lt;&gt;"",PaiementProgrammé,"")</f>
        <v>1145.8333333333333</v>
      </c>
      <c r="F72" s="22">
        <f>IF(RemboursementN[[#This Row],[Remboursement N°]]&lt;&gt;"",RemboursementN[[#This Row],[Solde de départ]]*(TauxIntérêt/PaiementsParAn),"")</f>
        <v>364.94791666666623</v>
      </c>
      <c r="G72" s="23">
        <f>IF(RemboursementN[[#This Row],[Remboursement N°]]&lt;&gt;"",RemboursementN[[#This Row],[Remboursement du capital]]+RemboursementN[[#This Row],[Intérêts]],"")</f>
        <v>1510.7812499999995</v>
      </c>
      <c r="H72" s="22">
        <f>IF(RemboursementN[[#This Row],[Remboursement N°]]&lt;&gt;"",IF(RemboursementN[[#This Row],[Montant du remboursement]]&lt;=RemboursementN[[#This Row],[Solde de départ]],RemboursementN[[#This Row],[Solde de départ]]-RemboursementN[[#This Row],[Remboursement du capital]],0),"")</f>
        <v>207395.83333333308</v>
      </c>
      <c r="I72" s="22">
        <f>IF(RemboursementN[[#This Row],[Remboursement N°]]&lt;&gt;"",SUM(INDEX(RemboursementN[Intérêts],1,1):RemboursementN[[#This Row],[Intérêts]]),"")</f>
        <v>24962.838541666672</v>
      </c>
    </row>
    <row r="73" spans="2:9" ht="15" x14ac:dyDescent="0.25">
      <c r="B73" s="20">
        <f>IF(PrêtOK,IF(ROW()-ROW(RemboursementN[[#Headers],[Remboursement N°]])&gt;NombreDePaiementsPrévu,"",ROW()-ROW(RemboursementN[[#Headers],[Remboursement N°]])),"")</f>
        <v>60</v>
      </c>
      <c r="C73" s="21">
        <f>IF(RemboursementN[[#This Row],[Remboursement N°]]&lt;&gt;"",EOMONTH(DateDébutPrêt,ROW(RemboursementN[[#This Row],[Remboursement N°]])-ROW(RemboursementN[[#Headers],[Remboursement N°]])-2)+DAY(DateDébutPrêt),"")</f>
        <v>46358</v>
      </c>
      <c r="D73" s="22">
        <f>IF(RemboursementN[[#This Row],[Remboursement N°]]&lt;&gt;"",IF(ROW()-ROW(RemboursementN[[#Headers],[Solde de départ]])=1,MontantDuPrêt,INDEX(RemboursementN[Solde restant dû],ROW()-ROW(RemboursementN[[#Headers],[Solde de départ]])-1)),"")</f>
        <v>207395.83333333308</v>
      </c>
      <c r="E73" s="22">
        <f>IF(RemboursementN[[#This Row],[Remboursement N°]]&lt;&gt;"",PaiementProgrammé,"")</f>
        <v>1145.8333333333333</v>
      </c>
      <c r="F73" s="22">
        <f>IF(RemboursementN[[#This Row],[Remboursement N°]]&lt;&gt;"",RemboursementN[[#This Row],[Solde de départ]]*(TauxIntérêt/PaiementsParAn),"")</f>
        <v>362.94270833333292</v>
      </c>
      <c r="G73" s="23">
        <f>IF(RemboursementN[[#This Row],[Remboursement N°]]&lt;&gt;"",RemboursementN[[#This Row],[Remboursement du capital]]+RemboursementN[[#This Row],[Intérêts]],"")</f>
        <v>1508.7760416666661</v>
      </c>
      <c r="H73" s="22">
        <f>IF(RemboursementN[[#This Row],[Remboursement N°]]&lt;&gt;"",IF(RemboursementN[[#This Row],[Montant du remboursement]]&lt;=RemboursementN[[#This Row],[Solde de départ]],RemboursementN[[#This Row],[Solde de départ]]-RemboursementN[[#This Row],[Remboursement du capital]],0),"")</f>
        <v>206249.99999999974</v>
      </c>
      <c r="I73" s="22">
        <f>IF(RemboursementN[[#This Row],[Remboursement N°]]&lt;&gt;"",SUM(INDEX(RemboursementN[Intérêts],1,1):RemboursementN[[#This Row],[Intérêts]]),"")</f>
        <v>25325.781250000004</v>
      </c>
    </row>
    <row r="74" spans="2:9" ht="15" x14ac:dyDescent="0.25">
      <c r="B74" s="20">
        <f>IF(PrêtOK,IF(ROW()-ROW(RemboursementN[[#Headers],[Remboursement N°]])&gt;NombreDePaiementsPrévu,"",ROW()-ROW(RemboursementN[[#Headers],[Remboursement N°]])),"")</f>
        <v>61</v>
      </c>
      <c r="C74" s="21">
        <f>IF(RemboursementN[[#This Row],[Remboursement N°]]&lt;&gt;"",EOMONTH(DateDébutPrêt,ROW(RemboursementN[[#This Row],[Remboursement N°]])-ROW(RemboursementN[[#Headers],[Remboursement N°]])-2)+DAY(DateDébutPrêt),"")</f>
        <v>46389</v>
      </c>
      <c r="D74" s="22">
        <f>IF(RemboursementN[[#This Row],[Remboursement N°]]&lt;&gt;"",IF(ROW()-ROW(RemboursementN[[#Headers],[Solde de départ]])=1,MontantDuPrêt,INDEX(RemboursementN[Solde restant dû],ROW()-ROW(RemboursementN[[#Headers],[Solde de départ]])-1)),"")</f>
        <v>206249.99999999974</v>
      </c>
      <c r="E74" s="22">
        <f>IF(RemboursementN[[#This Row],[Remboursement N°]]&lt;&gt;"",PaiementProgrammé,"")</f>
        <v>1145.8333333333333</v>
      </c>
      <c r="F74" s="22">
        <f>IF(RemboursementN[[#This Row],[Remboursement N°]]&lt;&gt;"",RemboursementN[[#This Row],[Solde de départ]]*(TauxIntérêt/PaiementsParAn),"")</f>
        <v>360.93749999999955</v>
      </c>
      <c r="G74" s="23">
        <f>IF(RemboursementN[[#This Row],[Remboursement N°]]&lt;&gt;"",RemboursementN[[#This Row],[Remboursement du capital]]+RemboursementN[[#This Row],[Intérêts]],"")</f>
        <v>1506.7708333333328</v>
      </c>
      <c r="H74" s="22">
        <f>IF(RemboursementN[[#This Row],[Remboursement N°]]&lt;&gt;"",IF(RemboursementN[[#This Row],[Montant du remboursement]]&lt;=RemboursementN[[#This Row],[Solde de départ]],RemboursementN[[#This Row],[Solde de départ]]-RemboursementN[[#This Row],[Remboursement du capital]],0),"")</f>
        <v>205104.1666666664</v>
      </c>
      <c r="I74" s="22">
        <f>IF(RemboursementN[[#This Row],[Remboursement N°]]&lt;&gt;"",SUM(INDEX(RemboursementN[Intérêts],1,1):RemboursementN[[#This Row],[Intérêts]]),"")</f>
        <v>25686.718750000004</v>
      </c>
    </row>
    <row r="75" spans="2:9" ht="15" x14ac:dyDescent="0.25">
      <c r="B75" s="20">
        <f>IF(PrêtOK,IF(ROW()-ROW(RemboursementN[[#Headers],[Remboursement N°]])&gt;NombreDePaiementsPrévu,"",ROW()-ROW(RemboursementN[[#Headers],[Remboursement N°]])),"")</f>
        <v>62</v>
      </c>
      <c r="C75" s="21">
        <f>IF(RemboursementN[[#This Row],[Remboursement N°]]&lt;&gt;"",EOMONTH(DateDébutPrêt,ROW(RemboursementN[[#This Row],[Remboursement N°]])-ROW(RemboursementN[[#Headers],[Remboursement N°]])-2)+DAY(DateDébutPrêt),"")</f>
        <v>46420</v>
      </c>
      <c r="D75" s="22">
        <f>IF(RemboursementN[[#This Row],[Remboursement N°]]&lt;&gt;"",IF(ROW()-ROW(RemboursementN[[#Headers],[Solde de départ]])=1,MontantDuPrêt,INDEX(RemboursementN[Solde restant dû],ROW()-ROW(RemboursementN[[#Headers],[Solde de départ]])-1)),"")</f>
        <v>205104.1666666664</v>
      </c>
      <c r="E75" s="22">
        <f>IF(RemboursementN[[#This Row],[Remboursement N°]]&lt;&gt;"",PaiementProgrammé,"")</f>
        <v>1145.8333333333333</v>
      </c>
      <c r="F75" s="22">
        <f>IF(RemboursementN[[#This Row],[Remboursement N°]]&lt;&gt;"",RemboursementN[[#This Row],[Solde de départ]]*(TauxIntérêt/PaiementsParAn),"")</f>
        <v>358.93229166666617</v>
      </c>
      <c r="G75" s="23">
        <f>IF(RemboursementN[[#This Row],[Remboursement N°]]&lt;&gt;"",RemboursementN[[#This Row],[Remboursement du capital]]+RemboursementN[[#This Row],[Intérêts]],"")</f>
        <v>1504.7656249999995</v>
      </c>
      <c r="H75" s="22">
        <f>IF(RemboursementN[[#This Row],[Remboursement N°]]&lt;&gt;"",IF(RemboursementN[[#This Row],[Montant du remboursement]]&lt;=RemboursementN[[#This Row],[Solde de départ]],RemboursementN[[#This Row],[Solde de départ]]-RemboursementN[[#This Row],[Remboursement du capital]],0),"")</f>
        <v>203958.33333333305</v>
      </c>
      <c r="I75" s="22">
        <f>IF(RemboursementN[[#This Row],[Remboursement N°]]&lt;&gt;"",SUM(INDEX(RemboursementN[Intérêts],1,1):RemboursementN[[#This Row],[Intérêts]]),"")</f>
        <v>26045.651041666672</v>
      </c>
    </row>
    <row r="76" spans="2:9" ht="15" x14ac:dyDescent="0.25">
      <c r="B76" s="20">
        <f>IF(PrêtOK,IF(ROW()-ROW(RemboursementN[[#Headers],[Remboursement N°]])&gt;NombreDePaiementsPrévu,"",ROW()-ROW(RemboursementN[[#Headers],[Remboursement N°]])),"")</f>
        <v>63</v>
      </c>
      <c r="C76" s="21">
        <f>IF(RemboursementN[[#This Row],[Remboursement N°]]&lt;&gt;"",EOMONTH(DateDébutPrêt,ROW(RemboursementN[[#This Row],[Remboursement N°]])-ROW(RemboursementN[[#Headers],[Remboursement N°]])-2)+DAY(DateDébutPrêt),"")</f>
        <v>46448</v>
      </c>
      <c r="D76" s="22">
        <f>IF(RemboursementN[[#This Row],[Remboursement N°]]&lt;&gt;"",IF(ROW()-ROW(RemboursementN[[#Headers],[Solde de départ]])=1,MontantDuPrêt,INDEX(RemboursementN[Solde restant dû],ROW()-ROW(RemboursementN[[#Headers],[Solde de départ]])-1)),"")</f>
        <v>203958.33333333305</v>
      </c>
      <c r="E76" s="22">
        <f>IF(RemboursementN[[#This Row],[Remboursement N°]]&lt;&gt;"",PaiementProgrammé,"")</f>
        <v>1145.8333333333333</v>
      </c>
      <c r="F76" s="22">
        <f>IF(RemboursementN[[#This Row],[Remboursement N°]]&lt;&gt;"",RemboursementN[[#This Row],[Solde de départ]]*(TauxIntérêt/PaiementsParAn),"")</f>
        <v>356.92708333333286</v>
      </c>
      <c r="G76" s="23">
        <f>IF(RemboursementN[[#This Row],[Remboursement N°]]&lt;&gt;"",RemboursementN[[#This Row],[Remboursement du capital]]+RemboursementN[[#This Row],[Intérêts]],"")</f>
        <v>1502.7604166666661</v>
      </c>
      <c r="H76" s="22">
        <f>IF(RemboursementN[[#This Row],[Remboursement N°]]&lt;&gt;"",IF(RemboursementN[[#This Row],[Montant du remboursement]]&lt;=RemboursementN[[#This Row],[Solde de départ]],RemboursementN[[#This Row],[Solde de départ]]-RemboursementN[[#This Row],[Remboursement du capital]],0),"")</f>
        <v>202812.49999999971</v>
      </c>
      <c r="I76" s="22">
        <f>IF(RemboursementN[[#This Row],[Remboursement N°]]&lt;&gt;"",SUM(INDEX(RemboursementN[Intérêts],1,1):RemboursementN[[#This Row],[Intérêts]]),"")</f>
        <v>26402.578125000004</v>
      </c>
    </row>
    <row r="77" spans="2:9" ht="15" x14ac:dyDescent="0.25">
      <c r="B77" s="20">
        <f>IF(PrêtOK,IF(ROW()-ROW(RemboursementN[[#Headers],[Remboursement N°]])&gt;NombreDePaiementsPrévu,"",ROW()-ROW(RemboursementN[[#Headers],[Remboursement N°]])),"")</f>
        <v>64</v>
      </c>
      <c r="C77" s="21">
        <f>IF(RemboursementN[[#This Row],[Remboursement N°]]&lt;&gt;"",EOMONTH(DateDébutPrêt,ROW(RemboursementN[[#This Row],[Remboursement N°]])-ROW(RemboursementN[[#Headers],[Remboursement N°]])-2)+DAY(DateDébutPrêt),"")</f>
        <v>46479</v>
      </c>
      <c r="D77" s="22">
        <f>IF(RemboursementN[[#This Row],[Remboursement N°]]&lt;&gt;"",IF(ROW()-ROW(RemboursementN[[#Headers],[Solde de départ]])=1,MontantDuPrêt,INDEX(RemboursementN[Solde restant dû],ROW()-ROW(RemboursementN[[#Headers],[Solde de départ]])-1)),"")</f>
        <v>202812.49999999971</v>
      </c>
      <c r="E77" s="22">
        <f>IF(RemboursementN[[#This Row],[Remboursement N°]]&lt;&gt;"",PaiementProgrammé,"")</f>
        <v>1145.8333333333333</v>
      </c>
      <c r="F77" s="22">
        <f>IF(RemboursementN[[#This Row],[Remboursement N°]]&lt;&gt;"",RemboursementN[[#This Row],[Solde de départ]]*(TauxIntérêt/PaiementsParAn),"")</f>
        <v>354.92187499999949</v>
      </c>
      <c r="G77" s="23">
        <f>IF(RemboursementN[[#This Row],[Remboursement N°]]&lt;&gt;"",RemboursementN[[#This Row],[Remboursement du capital]]+RemboursementN[[#This Row],[Intérêts]],"")</f>
        <v>1500.7552083333328</v>
      </c>
      <c r="H77" s="22">
        <f>IF(RemboursementN[[#This Row],[Remboursement N°]]&lt;&gt;"",IF(RemboursementN[[#This Row],[Montant du remboursement]]&lt;=RemboursementN[[#This Row],[Solde de départ]],RemboursementN[[#This Row],[Solde de départ]]-RemboursementN[[#This Row],[Remboursement du capital]],0),"")</f>
        <v>201666.66666666637</v>
      </c>
      <c r="I77" s="22">
        <f>IF(RemboursementN[[#This Row],[Remboursement N°]]&lt;&gt;"",SUM(INDEX(RemboursementN[Intérêts],1,1):RemboursementN[[#This Row],[Intérêts]]),"")</f>
        <v>26757.500000000004</v>
      </c>
    </row>
    <row r="78" spans="2:9" ht="15" x14ac:dyDescent="0.25">
      <c r="B78" s="20">
        <f>IF(PrêtOK,IF(ROW()-ROW(RemboursementN[[#Headers],[Remboursement N°]])&gt;NombreDePaiementsPrévu,"",ROW()-ROW(RemboursementN[[#Headers],[Remboursement N°]])),"")</f>
        <v>65</v>
      </c>
      <c r="C78" s="21">
        <f>IF(RemboursementN[[#This Row],[Remboursement N°]]&lt;&gt;"",EOMONTH(DateDébutPrêt,ROW(RemboursementN[[#This Row],[Remboursement N°]])-ROW(RemboursementN[[#Headers],[Remboursement N°]])-2)+DAY(DateDébutPrêt),"")</f>
        <v>46509</v>
      </c>
      <c r="D78" s="22">
        <f>IF(RemboursementN[[#This Row],[Remboursement N°]]&lt;&gt;"",IF(ROW()-ROW(RemboursementN[[#Headers],[Solde de départ]])=1,MontantDuPrêt,INDEX(RemboursementN[Solde restant dû],ROW()-ROW(RemboursementN[[#Headers],[Solde de départ]])-1)),"")</f>
        <v>201666.66666666637</v>
      </c>
      <c r="E78" s="22">
        <f>IF(RemboursementN[[#This Row],[Remboursement N°]]&lt;&gt;"",PaiementProgrammé,"")</f>
        <v>1145.8333333333333</v>
      </c>
      <c r="F78" s="22">
        <f>IF(RemboursementN[[#This Row],[Remboursement N°]]&lt;&gt;"",RemboursementN[[#This Row],[Solde de départ]]*(TauxIntérêt/PaiementsParAn),"")</f>
        <v>352.91666666666617</v>
      </c>
      <c r="G78" s="23">
        <f>IF(RemboursementN[[#This Row],[Remboursement N°]]&lt;&gt;"",RemboursementN[[#This Row],[Remboursement du capital]]+RemboursementN[[#This Row],[Intérêts]],"")</f>
        <v>1498.7499999999995</v>
      </c>
      <c r="H78" s="22">
        <f>IF(RemboursementN[[#This Row],[Remboursement N°]]&lt;&gt;"",IF(RemboursementN[[#This Row],[Montant du remboursement]]&lt;=RemboursementN[[#This Row],[Solde de départ]],RemboursementN[[#This Row],[Solde de départ]]-RemboursementN[[#This Row],[Remboursement du capital]],0),"")</f>
        <v>200520.83333333302</v>
      </c>
      <c r="I78" s="22">
        <f>IF(RemboursementN[[#This Row],[Remboursement N°]]&lt;&gt;"",SUM(INDEX(RemboursementN[Intérêts],1,1):RemboursementN[[#This Row],[Intérêts]]),"")</f>
        <v>27110.416666666672</v>
      </c>
    </row>
    <row r="79" spans="2:9" ht="15" x14ac:dyDescent="0.25">
      <c r="B79" s="20">
        <f>IF(PrêtOK,IF(ROW()-ROW(RemboursementN[[#Headers],[Remboursement N°]])&gt;NombreDePaiementsPrévu,"",ROW()-ROW(RemboursementN[[#Headers],[Remboursement N°]])),"")</f>
        <v>66</v>
      </c>
      <c r="C79" s="21">
        <f>IF(RemboursementN[[#This Row],[Remboursement N°]]&lt;&gt;"",EOMONTH(DateDébutPrêt,ROW(RemboursementN[[#This Row],[Remboursement N°]])-ROW(RemboursementN[[#Headers],[Remboursement N°]])-2)+DAY(DateDébutPrêt),"")</f>
        <v>46540</v>
      </c>
      <c r="D79" s="22">
        <f>IF(RemboursementN[[#This Row],[Remboursement N°]]&lt;&gt;"",IF(ROW()-ROW(RemboursementN[[#Headers],[Solde de départ]])=1,MontantDuPrêt,INDEX(RemboursementN[Solde restant dû],ROW()-ROW(RemboursementN[[#Headers],[Solde de départ]])-1)),"")</f>
        <v>200520.83333333302</v>
      </c>
      <c r="E79" s="22">
        <f>IF(RemboursementN[[#This Row],[Remboursement N°]]&lt;&gt;"",PaiementProgrammé,"")</f>
        <v>1145.8333333333333</v>
      </c>
      <c r="F79" s="22">
        <f>IF(RemboursementN[[#This Row],[Remboursement N°]]&lt;&gt;"",RemboursementN[[#This Row],[Solde de départ]]*(TauxIntérêt/PaiementsParAn),"")</f>
        <v>350.9114583333328</v>
      </c>
      <c r="G79" s="23">
        <f>IF(RemboursementN[[#This Row],[Remboursement N°]]&lt;&gt;"",RemboursementN[[#This Row],[Remboursement du capital]]+RemboursementN[[#This Row],[Intérêts]],"")</f>
        <v>1496.7447916666661</v>
      </c>
      <c r="H79" s="22">
        <f>IF(RemboursementN[[#This Row],[Remboursement N°]]&lt;&gt;"",IF(RemboursementN[[#This Row],[Montant du remboursement]]&lt;=RemboursementN[[#This Row],[Solde de départ]],RemboursementN[[#This Row],[Solde de départ]]-RemboursementN[[#This Row],[Remboursement du capital]],0),"")</f>
        <v>199374.99999999968</v>
      </c>
      <c r="I79" s="22">
        <f>IF(RemboursementN[[#This Row],[Remboursement N°]]&lt;&gt;"",SUM(INDEX(RemboursementN[Intérêts],1,1):RemboursementN[[#This Row],[Intérêts]]),"")</f>
        <v>27461.328125000004</v>
      </c>
    </row>
    <row r="80" spans="2:9" ht="15" x14ac:dyDescent="0.25">
      <c r="B80" s="20">
        <f>IF(PrêtOK,IF(ROW()-ROW(RemboursementN[[#Headers],[Remboursement N°]])&gt;NombreDePaiementsPrévu,"",ROW()-ROW(RemboursementN[[#Headers],[Remboursement N°]])),"")</f>
        <v>67</v>
      </c>
      <c r="C80" s="21">
        <f>IF(RemboursementN[[#This Row],[Remboursement N°]]&lt;&gt;"",EOMONTH(DateDébutPrêt,ROW(RemboursementN[[#This Row],[Remboursement N°]])-ROW(RemboursementN[[#Headers],[Remboursement N°]])-2)+DAY(DateDébutPrêt),"")</f>
        <v>46570</v>
      </c>
      <c r="D80" s="22">
        <f>IF(RemboursementN[[#This Row],[Remboursement N°]]&lt;&gt;"",IF(ROW()-ROW(RemboursementN[[#Headers],[Solde de départ]])=1,MontantDuPrêt,INDEX(RemboursementN[Solde restant dû],ROW()-ROW(RemboursementN[[#Headers],[Solde de départ]])-1)),"")</f>
        <v>199374.99999999968</v>
      </c>
      <c r="E80" s="22">
        <f>IF(RemboursementN[[#This Row],[Remboursement N°]]&lt;&gt;"",PaiementProgrammé,"")</f>
        <v>1145.8333333333333</v>
      </c>
      <c r="F80" s="22">
        <f>IF(RemboursementN[[#This Row],[Remboursement N°]]&lt;&gt;"",RemboursementN[[#This Row],[Solde de départ]]*(TauxIntérêt/PaiementsParAn),"")</f>
        <v>348.90624999999943</v>
      </c>
      <c r="G80" s="23">
        <f>IF(RemboursementN[[#This Row],[Remboursement N°]]&lt;&gt;"",RemboursementN[[#This Row],[Remboursement du capital]]+RemboursementN[[#This Row],[Intérêts]],"")</f>
        <v>1494.7395833333326</v>
      </c>
      <c r="H80" s="22">
        <f>IF(RemboursementN[[#This Row],[Remboursement N°]]&lt;&gt;"",IF(RemboursementN[[#This Row],[Montant du remboursement]]&lt;=RemboursementN[[#This Row],[Solde de départ]],RemboursementN[[#This Row],[Solde de départ]]-RemboursementN[[#This Row],[Remboursement du capital]],0),"")</f>
        <v>198229.16666666634</v>
      </c>
      <c r="I80" s="22">
        <f>IF(RemboursementN[[#This Row],[Remboursement N°]]&lt;&gt;"",SUM(INDEX(RemboursementN[Intérêts],1,1):RemboursementN[[#This Row],[Intérêts]]),"")</f>
        <v>27810.234375000004</v>
      </c>
    </row>
    <row r="81" spans="2:9" ht="15" x14ac:dyDescent="0.25">
      <c r="B81" s="20">
        <f>IF(PrêtOK,IF(ROW()-ROW(RemboursementN[[#Headers],[Remboursement N°]])&gt;NombreDePaiementsPrévu,"",ROW()-ROW(RemboursementN[[#Headers],[Remboursement N°]])),"")</f>
        <v>68</v>
      </c>
      <c r="C81" s="21">
        <f>IF(RemboursementN[[#This Row],[Remboursement N°]]&lt;&gt;"",EOMONTH(DateDébutPrêt,ROW(RemboursementN[[#This Row],[Remboursement N°]])-ROW(RemboursementN[[#Headers],[Remboursement N°]])-2)+DAY(DateDébutPrêt),"")</f>
        <v>46601</v>
      </c>
      <c r="D81" s="22">
        <f>IF(RemboursementN[[#This Row],[Remboursement N°]]&lt;&gt;"",IF(ROW()-ROW(RemboursementN[[#Headers],[Solde de départ]])=1,MontantDuPrêt,INDEX(RemboursementN[Solde restant dû],ROW()-ROW(RemboursementN[[#Headers],[Solde de départ]])-1)),"")</f>
        <v>198229.16666666634</v>
      </c>
      <c r="E81" s="22">
        <f>IF(RemboursementN[[#This Row],[Remboursement N°]]&lt;&gt;"",PaiementProgrammé,"")</f>
        <v>1145.8333333333333</v>
      </c>
      <c r="F81" s="22">
        <f>IF(RemboursementN[[#This Row],[Remboursement N°]]&lt;&gt;"",RemboursementN[[#This Row],[Solde de départ]]*(TauxIntérêt/PaiementsParAn),"")</f>
        <v>346.90104166666612</v>
      </c>
      <c r="G81" s="23">
        <f>IF(RemboursementN[[#This Row],[Remboursement N°]]&lt;&gt;"",RemboursementN[[#This Row],[Remboursement du capital]]+RemboursementN[[#This Row],[Intérêts]],"")</f>
        <v>1492.7343749999993</v>
      </c>
      <c r="H81" s="22">
        <f>IF(RemboursementN[[#This Row],[Remboursement N°]]&lt;&gt;"",IF(RemboursementN[[#This Row],[Montant du remboursement]]&lt;=RemboursementN[[#This Row],[Solde de départ]],RemboursementN[[#This Row],[Solde de départ]]-RemboursementN[[#This Row],[Remboursement du capital]],0),"")</f>
        <v>197083.33333333299</v>
      </c>
      <c r="I81" s="22">
        <f>IF(RemboursementN[[#This Row],[Remboursement N°]]&lt;&gt;"",SUM(INDEX(RemboursementN[Intérêts],1,1):RemboursementN[[#This Row],[Intérêts]]),"")</f>
        <v>28157.135416666672</v>
      </c>
    </row>
    <row r="82" spans="2:9" ht="15" x14ac:dyDescent="0.25">
      <c r="B82" s="20">
        <f>IF(PrêtOK,IF(ROW()-ROW(RemboursementN[[#Headers],[Remboursement N°]])&gt;NombreDePaiementsPrévu,"",ROW()-ROW(RemboursementN[[#Headers],[Remboursement N°]])),"")</f>
        <v>69</v>
      </c>
      <c r="C82" s="21">
        <f>IF(RemboursementN[[#This Row],[Remboursement N°]]&lt;&gt;"",EOMONTH(DateDébutPrêt,ROW(RemboursementN[[#This Row],[Remboursement N°]])-ROW(RemboursementN[[#Headers],[Remboursement N°]])-2)+DAY(DateDébutPrêt),"")</f>
        <v>46632</v>
      </c>
      <c r="D82" s="22">
        <f>IF(RemboursementN[[#This Row],[Remboursement N°]]&lt;&gt;"",IF(ROW()-ROW(RemboursementN[[#Headers],[Solde de départ]])=1,MontantDuPrêt,INDEX(RemboursementN[Solde restant dû],ROW()-ROW(RemboursementN[[#Headers],[Solde de départ]])-1)),"")</f>
        <v>197083.33333333299</v>
      </c>
      <c r="E82" s="22">
        <f>IF(RemboursementN[[#This Row],[Remboursement N°]]&lt;&gt;"",PaiementProgrammé,"")</f>
        <v>1145.8333333333333</v>
      </c>
      <c r="F82" s="22">
        <f>IF(RemboursementN[[#This Row],[Remboursement N°]]&lt;&gt;"",RemboursementN[[#This Row],[Solde de départ]]*(TauxIntérêt/PaiementsParAn),"")</f>
        <v>344.89583333333275</v>
      </c>
      <c r="G82" s="23">
        <f>IF(RemboursementN[[#This Row],[Remboursement N°]]&lt;&gt;"",RemboursementN[[#This Row],[Remboursement du capital]]+RemboursementN[[#This Row],[Intérêts]],"")</f>
        <v>1490.7291666666661</v>
      </c>
      <c r="H82" s="22">
        <f>IF(RemboursementN[[#This Row],[Remboursement N°]]&lt;&gt;"",IF(RemboursementN[[#This Row],[Montant du remboursement]]&lt;=RemboursementN[[#This Row],[Solde de départ]],RemboursementN[[#This Row],[Solde de départ]]-RemboursementN[[#This Row],[Remboursement du capital]],0),"")</f>
        <v>195937.49999999965</v>
      </c>
      <c r="I82" s="22">
        <f>IF(RemboursementN[[#This Row],[Remboursement N°]]&lt;&gt;"",SUM(INDEX(RemboursementN[Intérêts],1,1):RemboursementN[[#This Row],[Intérêts]]),"")</f>
        <v>28502.031250000004</v>
      </c>
    </row>
    <row r="83" spans="2:9" ht="15" x14ac:dyDescent="0.25">
      <c r="B83" s="20">
        <f>IF(PrêtOK,IF(ROW()-ROW(RemboursementN[[#Headers],[Remboursement N°]])&gt;NombreDePaiementsPrévu,"",ROW()-ROW(RemboursementN[[#Headers],[Remboursement N°]])),"")</f>
        <v>70</v>
      </c>
      <c r="C83" s="21">
        <f>IF(RemboursementN[[#This Row],[Remboursement N°]]&lt;&gt;"",EOMONTH(DateDébutPrêt,ROW(RemboursementN[[#This Row],[Remboursement N°]])-ROW(RemboursementN[[#Headers],[Remboursement N°]])-2)+DAY(DateDébutPrêt),"")</f>
        <v>46662</v>
      </c>
      <c r="D83" s="22">
        <f>IF(RemboursementN[[#This Row],[Remboursement N°]]&lt;&gt;"",IF(ROW()-ROW(RemboursementN[[#Headers],[Solde de départ]])=1,MontantDuPrêt,INDEX(RemboursementN[Solde restant dû],ROW()-ROW(RemboursementN[[#Headers],[Solde de départ]])-1)),"")</f>
        <v>195937.49999999965</v>
      </c>
      <c r="E83" s="22">
        <f>IF(RemboursementN[[#This Row],[Remboursement N°]]&lt;&gt;"",PaiementProgrammé,"")</f>
        <v>1145.8333333333333</v>
      </c>
      <c r="F83" s="22">
        <f>IF(RemboursementN[[#This Row],[Remboursement N°]]&lt;&gt;"",RemboursementN[[#This Row],[Solde de départ]]*(TauxIntérêt/PaiementsParAn),"")</f>
        <v>342.89062499999937</v>
      </c>
      <c r="G83" s="23">
        <f>IF(RemboursementN[[#This Row],[Remboursement N°]]&lt;&gt;"",RemboursementN[[#This Row],[Remboursement du capital]]+RemboursementN[[#This Row],[Intérêts]],"")</f>
        <v>1488.7239583333326</v>
      </c>
      <c r="H83" s="22">
        <f>IF(RemboursementN[[#This Row],[Remboursement N°]]&lt;&gt;"",IF(RemboursementN[[#This Row],[Montant du remboursement]]&lt;=RemboursementN[[#This Row],[Solde de départ]],RemboursementN[[#This Row],[Solde de départ]]-RemboursementN[[#This Row],[Remboursement du capital]],0),"")</f>
        <v>194791.66666666631</v>
      </c>
      <c r="I83" s="22">
        <f>IF(RemboursementN[[#This Row],[Remboursement N°]]&lt;&gt;"",SUM(INDEX(RemboursementN[Intérêts],1,1):RemboursementN[[#This Row],[Intérêts]]),"")</f>
        <v>28844.921875000004</v>
      </c>
    </row>
    <row r="84" spans="2:9" ht="15" x14ac:dyDescent="0.25">
      <c r="B84" s="20">
        <f>IF(PrêtOK,IF(ROW()-ROW(RemboursementN[[#Headers],[Remboursement N°]])&gt;NombreDePaiementsPrévu,"",ROW()-ROW(RemboursementN[[#Headers],[Remboursement N°]])),"")</f>
        <v>71</v>
      </c>
      <c r="C84" s="21">
        <f>IF(RemboursementN[[#This Row],[Remboursement N°]]&lt;&gt;"",EOMONTH(DateDébutPrêt,ROW(RemboursementN[[#This Row],[Remboursement N°]])-ROW(RemboursementN[[#Headers],[Remboursement N°]])-2)+DAY(DateDébutPrêt),"")</f>
        <v>46693</v>
      </c>
      <c r="D84" s="22">
        <f>IF(RemboursementN[[#This Row],[Remboursement N°]]&lt;&gt;"",IF(ROW()-ROW(RemboursementN[[#Headers],[Solde de départ]])=1,MontantDuPrêt,INDEX(RemboursementN[Solde restant dû],ROW()-ROW(RemboursementN[[#Headers],[Solde de départ]])-1)),"")</f>
        <v>194791.66666666631</v>
      </c>
      <c r="E84" s="22">
        <f>IF(RemboursementN[[#This Row],[Remboursement N°]]&lt;&gt;"",PaiementProgrammé,"")</f>
        <v>1145.8333333333333</v>
      </c>
      <c r="F84" s="22">
        <f>IF(RemboursementN[[#This Row],[Remboursement N°]]&lt;&gt;"",RemboursementN[[#This Row],[Solde de départ]]*(TauxIntérêt/PaiementsParAn),"")</f>
        <v>340.88541666666606</v>
      </c>
      <c r="G84" s="23">
        <f>IF(RemboursementN[[#This Row],[Remboursement N°]]&lt;&gt;"",RemboursementN[[#This Row],[Remboursement du capital]]+RemboursementN[[#This Row],[Intérêts]],"")</f>
        <v>1486.7187499999993</v>
      </c>
      <c r="H84" s="22">
        <f>IF(RemboursementN[[#This Row],[Remboursement N°]]&lt;&gt;"",IF(RemboursementN[[#This Row],[Montant du remboursement]]&lt;=RemboursementN[[#This Row],[Solde de départ]],RemboursementN[[#This Row],[Solde de départ]]-RemboursementN[[#This Row],[Remboursement du capital]],0),"")</f>
        <v>193645.83333333296</v>
      </c>
      <c r="I84" s="22">
        <f>IF(RemboursementN[[#This Row],[Remboursement N°]]&lt;&gt;"",SUM(INDEX(RemboursementN[Intérêts],1,1):RemboursementN[[#This Row],[Intérêts]]),"")</f>
        <v>29185.807291666672</v>
      </c>
    </row>
    <row r="85" spans="2:9" ht="15" x14ac:dyDescent="0.25">
      <c r="B85" s="20">
        <f>IF(PrêtOK,IF(ROW()-ROW(RemboursementN[[#Headers],[Remboursement N°]])&gt;NombreDePaiementsPrévu,"",ROW()-ROW(RemboursementN[[#Headers],[Remboursement N°]])),"")</f>
        <v>72</v>
      </c>
      <c r="C85" s="21">
        <f>IF(RemboursementN[[#This Row],[Remboursement N°]]&lt;&gt;"",EOMONTH(DateDébutPrêt,ROW(RemboursementN[[#This Row],[Remboursement N°]])-ROW(RemboursementN[[#Headers],[Remboursement N°]])-2)+DAY(DateDébutPrêt),"")</f>
        <v>46723</v>
      </c>
      <c r="D85" s="22">
        <f>IF(RemboursementN[[#This Row],[Remboursement N°]]&lt;&gt;"",IF(ROW()-ROW(RemboursementN[[#Headers],[Solde de départ]])=1,MontantDuPrêt,INDEX(RemboursementN[Solde restant dû],ROW()-ROW(RemboursementN[[#Headers],[Solde de départ]])-1)),"")</f>
        <v>193645.83333333296</v>
      </c>
      <c r="E85" s="22">
        <f>IF(RemboursementN[[#This Row],[Remboursement N°]]&lt;&gt;"",PaiementProgrammé,"")</f>
        <v>1145.8333333333333</v>
      </c>
      <c r="F85" s="22">
        <f>IF(RemboursementN[[#This Row],[Remboursement N°]]&lt;&gt;"",RemboursementN[[#This Row],[Solde de départ]]*(TauxIntérêt/PaiementsParAn),"")</f>
        <v>338.88020833333269</v>
      </c>
      <c r="G85" s="23">
        <f>IF(RemboursementN[[#This Row],[Remboursement N°]]&lt;&gt;"",RemboursementN[[#This Row],[Remboursement du capital]]+RemboursementN[[#This Row],[Intérêts]],"")</f>
        <v>1484.7135416666661</v>
      </c>
      <c r="H85" s="22">
        <f>IF(RemboursementN[[#This Row],[Remboursement N°]]&lt;&gt;"",IF(RemboursementN[[#This Row],[Montant du remboursement]]&lt;=RemboursementN[[#This Row],[Solde de départ]],RemboursementN[[#This Row],[Solde de départ]]-RemboursementN[[#This Row],[Remboursement du capital]],0),"")</f>
        <v>192499.99999999962</v>
      </c>
      <c r="I85" s="22">
        <f>IF(RemboursementN[[#This Row],[Remboursement N°]]&lt;&gt;"",SUM(INDEX(RemboursementN[Intérêts],1,1):RemboursementN[[#This Row],[Intérêts]]),"")</f>
        <v>29524.687500000004</v>
      </c>
    </row>
    <row r="86" spans="2:9" ht="15" x14ac:dyDescent="0.25">
      <c r="B86" s="20">
        <f>IF(PrêtOK,IF(ROW()-ROW(RemboursementN[[#Headers],[Remboursement N°]])&gt;NombreDePaiementsPrévu,"",ROW()-ROW(RemboursementN[[#Headers],[Remboursement N°]])),"")</f>
        <v>73</v>
      </c>
      <c r="C86" s="21">
        <f>IF(RemboursementN[[#This Row],[Remboursement N°]]&lt;&gt;"",EOMONTH(DateDébutPrêt,ROW(RemboursementN[[#This Row],[Remboursement N°]])-ROW(RemboursementN[[#Headers],[Remboursement N°]])-2)+DAY(DateDébutPrêt),"")</f>
        <v>46754</v>
      </c>
      <c r="D86" s="22">
        <f>IF(RemboursementN[[#This Row],[Remboursement N°]]&lt;&gt;"",IF(ROW()-ROW(RemboursementN[[#Headers],[Solde de départ]])=1,MontantDuPrêt,INDEX(RemboursementN[Solde restant dû],ROW()-ROW(RemboursementN[[#Headers],[Solde de départ]])-1)),"")</f>
        <v>192499.99999999962</v>
      </c>
      <c r="E86" s="22">
        <f>IF(RemboursementN[[#This Row],[Remboursement N°]]&lt;&gt;"",PaiementProgrammé,"")</f>
        <v>1145.8333333333333</v>
      </c>
      <c r="F86" s="22">
        <f>IF(RemboursementN[[#This Row],[Remboursement N°]]&lt;&gt;"",RemboursementN[[#This Row],[Solde de départ]]*(TauxIntérêt/PaiementsParAn),"")</f>
        <v>336.87499999999932</v>
      </c>
      <c r="G86" s="23">
        <f>IF(RemboursementN[[#This Row],[Remboursement N°]]&lt;&gt;"",RemboursementN[[#This Row],[Remboursement du capital]]+RemboursementN[[#This Row],[Intérêts]],"")</f>
        <v>1482.7083333333326</v>
      </c>
      <c r="H86" s="22">
        <f>IF(RemboursementN[[#This Row],[Remboursement N°]]&lt;&gt;"",IF(RemboursementN[[#This Row],[Montant du remboursement]]&lt;=RemboursementN[[#This Row],[Solde de départ]],RemboursementN[[#This Row],[Solde de départ]]-RemboursementN[[#This Row],[Remboursement du capital]],0),"")</f>
        <v>191354.16666666628</v>
      </c>
      <c r="I86" s="22">
        <f>IF(RemboursementN[[#This Row],[Remboursement N°]]&lt;&gt;"",SUM(INDEX(RemboursementN[Intérêts],1,1):RemboursementN[[#This Row],[Intérêts]]),"")</f>
        <v>29861.562500000004</v>
      </c>
    </row>
    <row r="87" spans="2:9" ht="15" x14ac:dyDescent="0.25">
      <c r="B87" s="20">
        <f>IF(PrêtOK,IF(ROW()-ROW(RemboursementN[[#Headers],[Remboursement N°]])&gt;NombreDePaiementsPrévu,"",ROW()-ROW(RemboursementN[[#Headers],[Remboursement N°]])),"")</f>
        <v>74</v>
      </c>
      <c r="C87" s="21">
        <f>IF(RemboursementN[[#This Row],[Remboursement N°]]&lt;&gt;"",EOMONTH(DateDébutPrêt,ROW(RemboursementN[[#This Row],[Remboursement N°]])-ROW(RemboursementN[[#Headers],[Remboursement N°]])-2)+DAY(DateDébutPrêt),"")</f>
        <v>46785</v>
      </c>
      <c r="D87" s="22">
        <f>IF(RemboursementN[[#This Row],[Remboursement N°]]&lt;&gt;"",IF(ROW()-ROW(RemboursementN[[#Headers],[Solde de départ]])=1,MontantDuPrêt,INDEX(RemboursementN[Solde restant dû],ROW()-ROW(RemboursementN[[#Headers],[Solde de départ]])-1)),"")</f>
        <v>191354.16666666628</v>
      </c>
      <c r="E87" s="22">
        <f>IF(RemboursementN[[#This Row],[Remboursement N°]]&lt;&gt;"",PaiementProgrammé,"")</f>
        <v>1145.8333333333333</v>
      </c>
      <c r="F87" s="22">
        <f>IF(RemboursementN[[#This Row],[Remboursement N°]]&lt;&gt;"",RemboursementN[[#This Row],[Solde de départ]]*(TauxIntérêt/PaiementsParAn),"")</f>
        <v>334.869791666666</v>
      </c>
      <c r="G87" s="23">
        <f>IF(RemboursementN[[#This Row],[Remboursement N°]]&lt;&gt;"",RemboursementN[[#This Row],[Remboursement du capital]]+RemboursementN[[#This Row],[Intérêts]],"")</f>
        <v>1480.7031249999993</v>
      </c>
      <c r="H87" s="22">
        <f>IF(RemboursementN[[#This Row],[Remboursement N°]]&lt;&gt;"",IF(RemboursementN[[#This Row],[Montant du remboursement]]&lt;=RemboursementN[[#This Row],[Solde de départ]],RemboursementN[[#This Row],[Solde de départ]]-RemboursementN[[#This Row],[Remboursement du capital]],0),"")</f>
        <v>190208.33333333294</v>
      </c>
      <c r="I87" s="22">
        <f>IF(RemboursementN[[#This Row],[Remboursement N°]]&lt;&gt;"",SUM(INDEX(RemboursementN[Intérêts],1,1):RemboursementN[[#This Row],[Intérêts]]),"")</f>
        <v>30196.432291666668</v>
      </c>
    </row>
    <row r="88" spans="2:9" ht="15" x14ac:dyDescent="0.25">
      <c r="B88" s="20">
        <f>IF(PrêtOK,IF(ROW()-ROW(RemboursementN[[#Headers],[Remboursement N°]])&gt;NombreDePaiementsPrévu,"",ROW()-ROW(RemboursementN[[#Headers],[Remboursement N°]])),"")</f>
        <v>75</v>
      </c>
      <c r="C88" s="21">
        <f>IF(RemboursementN[[#This Row],[Remboursement N°]]&lt;&gt;"",EOMONTH(DateDébutPrêt,ROW(RemboursementN[[#This Row],[Remboursement N°]])-ROW(RemboursementN[[#Headers],[Remboursement N°]])-2)+DAY(DateDébutPrêt),"")</f>
        <v>46814</v>
      </c>
      <c r="D88" s="22">
        <f>IF(RemboursementN[[#This Row],[Remboursement N°]]&lt;&gt;"",IF(ROW()-ROW(RemboursementN[[#Headers],[Solde de départ]])=1,MontantDuPrêt,INDEX(RemboursementN[Solde restant dû],ROW()-ROW(RemboursementN[[#Headers],[Solde de départ]])-1)),"")</f>
        <v>190208.33333333294</v>
      </c>
      <c r="E88" s="22">
        <f>IF(RemboursementN[[#This Row],[Remboursement N°]]&lt;&gt;"",PaiementProgrammé,"")</f>
        <v>1145.8333333333333</v>
      </c>
      <c r="F88" s="22">
        <f>IF(RemboursementN[[#This Row],[Remboursement N°]]&lt;&gt;"",RemboursementN[[#This Row],[Solde de départ]]*(TauxIntérêt/PaiementsParAn),"")</f>
        <v>332.86458333333263</v>
      </c>
      <c r="G88" s="23">
        <f>IF(RemboursementN[[#This Row],[Remboursement N°]]&lt;&gt;"",RemboursementN[[#This Row],[Remboursement du capital]]+RemboursementN[[#This Row],[Intérêts]],"")</f>
        <v>1478.6979166666658</v>
      </c>
      <c r="H88" s="22">
        <f>IF(RemboursementN[[#This Row],[Remboursement N°]]&lt;&gt;"",IF(RemboursementN[[#This Row],[Montant du remboursement]]&lt;=RemboursementN[[#This Row],[Solde de départ]],RemboursementN[[#This Row],[Solde de départ]]-RemboursementN[[#This Row],[Remboursement du capital]],0),"")</f>
        <v>189062.49999999959</v>
      </c>
      <c r="I88" s="22">
        <f>IF(RemboursementN[[#This Row],[Remboursement N°]]&lt;&gt;"",SUM(INDEX(RemboursementN[Intérêts],1,1):RemboursementN[[#This Row],[Intérêts]]),"")</f>
        <v>30529.296875</v>
      </c>
    </row>
    <row r="89" spans="2:9" ht="15" x14ac:dyDescent="0.25">
      <c r="B89" s="20">
        <f>IF(PrêtOK,IF(ROW()-ROW(RemboursementN[[#Headers],[Remboursement N°]])&gt;NombreDePaiementsPrévu,"",ROW()-ROW(RemboursementN[[#Headers],[Remboursement N°]])),"")</f>
        <v>76</v>
      </c>
      <c r="C89" s="21">
        <f>IF(RemboursementN[[#This Row],[Remboursement N°]]&lt;&gt;"",EOMONTH(DateDébutPrêt,ROW(RemboursementN[[#This Row],[Remboursement N°]])-ROW(RemboursementN[[#Headers],[Remboursement N°]])-2)+DAY(DateDébutPrêt),"")</f>
        <v>46845</v>
      </c>
      <c r="D89" s="22">
        <f>IF(RemboursementN[[#This Row],[Remboursement N°]]&lt;&gt;"",IF(ROW()-ROW(RemboursementN[[#Headers],[Solde de départ]])=1,MontantDuPrêt,INDEX(RemboursementN[Solde restant dû],ROW()-ROW(RemboursementN[[#Headers],[Solde de départ]])-1)),"")</f>
        <v>189062.49999999959</v>
      </c>
      <c r="E89" s="22">
        <f>IF(RemboursementN[[#This Row],[Remboursement N°]]&lt;&gt;"",PaiementProgrammé,"")</f>
        <v>1145.8333333333333</v>
      </c>
      <c r="F89" s="22">
        <f>IF(RemboursementN[[#This Row],[Remboursement N°]]&lt;&gt;"",RemboursementN[[#This Row],[Solde de départ]]*(TauxIntérêt/PaiementsParAn),"")</f>
        <v>330.85937499999932</v>
      </c>
      <c r="G89" s="23">
        <f>IF(RemboursementN[[#This Row],[Remboursement N°]]&lt;&gt;"",RemboursementN[[#This Row],[Remboursement du capital]]+RemboursementN[[#This Row],[Intérêts]],"")</f>
        <v>1476.6927083333326</v>
      </c>
      <c r="H89" s="22">
        <f>IF(RemboursementN[[#This Row],[Remboursement N°]]&lt;&gt;"",IF(RemboursementN[[#This Row],[Montant du remboursement]]&lt;=RemboursementN[[#This Row],[Solde de départ]],RemboursementN[[#This Row],[Solde de départ]]-RemboursementN[[#This Row],[Remboursement du capital]],0),"")</f>
        <v>187916.66666666625</v>
      </c>
      <c r="I89" s="22">
        <f>IF(RemboursementN[[#This Row],[Remboursement N°]]&lt;&gt;"",SUM(INDEX(RemboursementN[Intérêts],1,1):RemboursementN[[#This Row],[Intérêts]]),"")</f>
        <v>30860.15625</v>
      </c>
    </row>
    <row r="90" spans="2:9" ht="15" x14ac:dyDescent="0.25">
      <c r="B90" s="20">
        <f>IF(PrêtOK,IF(ROW()-ROW(RemboursementN[[#Headers],[Remboursement N°]])&gt;NombreDePaiementsPrévu,"",ROW()-ROW(RemboursementN[[#Headers],[Remboursement N°]])),"")</f>
        <v>77</v>
      </c>
      <c r="C90" s="21">
        <f>IF(RemboursementN[[#This Row],[Remboursement N°]]&lt;&gt;"",EOMONTH(DateDébutPrêt,ROW(RemboursementN[[#This Row],[Remboursement N°]])-ROW(RemboursementN[[#Headers],[Remboursement N°]])-2)+DAY(DateDébutPrêt),"")</f>
        <v>46875</v>
      </c>
      <c r="D90" s="22">
        <f>IF(RemboursementN[[#This Row],[Remboursement N°]]&lt;&gt;"",IF(ROW()-ROW(RemboursementN[[#Headers],[Solde de départ]])=1,MontantDuPrêt,INDEX(RemboursementN[Solde restant dû],ROW()-ROW(RemboursementN[[#Headers],[Solde de départ]])-1)),"")</f>
        <v>187916.66666666625</v>
      </c>
      <c r="E90" s="22">
        <f>IF(RemboursementN[[#This Row],[Remboursement N°]]&lt;&gt;"",PaiementProgrammé,"")</f>
        <v>1145.8333333333333</v>
      </c>
      <c r="F90" s="22">
        <f>IF(RemboursementN[[#This Row],[Remboursement N°]]&lt;&gt;"",RemboursementN[[#This Row],[Solde de départ]]*(TauxIntérêt/PaiementsParAn),"")</f>
        <v>328.85416666666595</v>
      </c>
      <c r="G90" s="23">
        <f>IF(RemboursementN[[#This Row],[Remboursement N°]]&lt;&gt;"",RemboursementN[[#This Row],[Remboursement du capital]]+RemboursementN[[#This Row],[Intérêts]],"")</f>
        <v>1474.6874999999991</v>
      </c>
      <c r="H90" s="22">
        <f>IF(RemboursementN[[#This Row],[Remboursement N°]]&lt;&gt;"",IF(RemboursementN[[#This Row],[Montant du remboursement]]&lt;=RemboursementN[[#This Row],[Solde de départ]],RemboursementN[[#This Row],[Solde de départ]]-RemboursementN[[#This Row],[Remboursement du capital]],0),"")</f>
        <v>186770.83333333291</v>
      </c>
      <c r="I90" s="22">
        <f>IF(RemboursementN[[#This Row],[Remboursement N°]]&lt;&gt;"",SUM(INDEX(RemboursementN[Intérêts],1,1):RemboursementN[[#This Row],[Intérêts]]),"")</f>
        <v>31189.010416666664</v>
      </c>
    </row>
    <row r="91" spans="2:9" ht="15" x14ac:dyDescent="0.25">
      <c r="B91" s="20">
        <f>IF(PrêtOK,IF(ROW()-ROW(RemboursementN[[#Headers],[Remboursement N°]])&gt;NombreDePaiementsPrévu,"",ROW()-ROW(RemboursementN[[#Headers],[Remboursement N°]])),"")</f>
        <v>78</v>
      </c>
      <c r="C91" s="21">
        <f>IF(RemboursementN[[#This Row],[Remboursement N°]]&lt;&gt;"",EOMONTH(DateDébutPrêt,ROW(RemboursementN[[#This Row],[Remboursement N°]])-ROW(RemboursementN[[#Headers],[Remboursement N°]])-2)+DAY(DateDébutPrêt),"")</f>
        <v>46906</v>
      </c>
      <c r="D91" s="22">
        <f>IF(RemboursementN[[#This Row],[Remboursement N°]]&lt;&gt;"",IF(ROW()-ROW(RemboursementN[[#Headers],[Solde de départ]])=1,MontantDuPrêt,INDEX(RemboursementN[Solde restant dû],ROW()-ROW(RemboursementN[[#Headers],[Solde de départ]])-1)),"")</f>
        <v>186770.83333333291</v>
      </c>
      <c r="E91" s="22">
        <f>IF(RemboursementN[[#This Row],[Remboursement N°]]&lt;&gt;"",PaiementProgrammé,"")</f>
        <v>1145.8333333333333</v>
      </c>
      <c r="F91" s="22">
        <f>IF(RemboursementN[[#This Row],[Remboursement N°]]&lt;&gt;"",RemboursementN[[#This Row],[Solde de départ]]*(TauxIntérêt/PaiementsParAn),"")</f>
        <v>326.84895833333258</v>
      </c>
      <c r="G91" s="23">
        <f>IF(RemboursementN[[#This Row],[Remboursement N°]]&lt;&gt;"",RemboursementN[[#This Row],[Remboursement du capital]]+RemboursementN[[#This Row],[Intérêts]],"")</f>
        <v>1472.6822916666658</v>
      </c>
      <c r="H91" s="22">
        <f>IF(RemboursementN[[#This Row],[Remboursement N°]]&lt;&gt;"",IF(RemboursementN[[#This Row],[Montant du remboursement]]&lt;=RemboursementN[[#This Row],[Solde de départ]],RemboursementN[[#This Row],[Solde de départ]]-RemboursementN[[#This Row],[Remboursement du capital]],0),"")</f>
        <v>185624.99999999956</v>
      </c>
      <c r="I91" s="22">
        <f>IF(RemboursementN[[#This Row],[Remboursement N°]]&lt;&gt;"",SUM(INDEX(RemboursementN[Intérêts],1,1):RemboursementN[[#This Row],[Intérêts]]),"")</f>
        <v>31515.859374999996</v>
      </c>
    </row>
    <row r="92" spans="2:9" ht="15" x14ac:dyDescent="0.25">
      <c r="B92" s="20">
        <f>IF(PrêtOK,IF(ROW()-ROW(RemboursementN[[#Headers],[Remboursement N°]])&gt;NombreDePaiementsPrévu,"",ROW()-ROW(RemboursementN[[#Headers],[Remboursement N°]])),"")</f>
        <v>79</v>
      </c>
      <c r="C92" s="21">
        <f>IF(RemboursementN[[#This Row],[Remboursement N°]]&lt;&gt;"",EOMONTH(DateDébutPrêt,ROW(RemboursementN[[#This Row],[Remboursement N°]])-ROW(RemboursementN[[#Headers],[Remboursement N°]])-2)+DAY(DateDébutPrêt),"")</f>
        <v>46936</v>
      </c>
      <c r="D92" s="22">
        <f>IF(RemboursementN[[#This Row],[Remboursement N°]]&lt;&gt;"",IF(ROW()-ROW(RemboursementN[[#Headers],[Solde de départ]])=1,MontantDuPrêt,INDEX(RemboursementN[Solde restant dû],ROW()-ROW(RemboursementN[[#Headers],[Solde de départ]])-1)),"")</f>
        <v>185624.99999999956</v>
      </c>
      <c r="E92" s="22">
        <f>IF(RemboursementN[[#This Row],[Remboursement N°]]&lt;&gt;"",PaiementProgrammé,"")</f>
        <v>1145.8333333333333</v>
      </c>
      <c r="F92" s="22">
        <f>IF(RemboursementN[[#This Row],[Remboursement N°]]&lt;&gt;"",RemboursementN[[#This Row],[Solde de départ]]*(TauxIntérêt/PaiementsParAn),"")</f>
        <v>324.84374999999926</v>
      </c>
      <c r="G92" s="23">
        <f>IF(RemboursementN[[#This Row],[Remboursement N°]]&lt;&gt;"",RemboursementN[[#This Row],[Remboursement du capital]]+RemboursementN[[#This Row],[Intérêts]],"")</f>
        <v>1470.6770833333326</v>
      </c>
      <c r="H92" s="22">
        <f>IF(RemboursementN[[#This Row],[Remboursement N°]]&lt;&gt;"",IF(RemboursementN[[#This Row],[Montant du remboursement]]&lt;=RemboursementN[[#This Row],[Solde de départ]],RemboursementN[[#This Row],[Solde de départ]]-RemboursementN[[#This Row],[Remboursement du capital]],0),"")</f>
        <v>184479.16666666622</v>
      </c>
      <c r="I92" s="22">
        <f>IF(RemboursementN[[#This Row],[Remboursement N°]]&lt;&gt;"",SUM(INDEX(RemboursementN[Intérêts],1,1):RemboursementN[[#This Row],[Intérêts]]),"")</f>
        <v>31840.703124999996</v>
      </c>
    </row>
    <row r="93" spans="2:9" ht="15" x14ac:dyDescent="0.25">
      <c r="B93" s="20">
        <f>IF(PrêtOK,IF(ROW()-ROW(RemboursementN[[#Headers],[Remboursement N°]])&gt;NombreDePaiementsPrévu,"",ROW()-ROW(RemboursementN[[#Headers],[Remboursement N°]])),"")</f>
        <v>80</v>
      </c>
      <c r="C93" s="21">
        <f>IF(RemboursementN[[#This Row],[Remboursement N°]]&lt;&gt;"",EOMONTH(DateDébutPrêt,ROW(RemboursementN[[#This Row],[Remboursement N°]])-ROW(RemboursementN[[#Headers],[Remboursement N°]])-2)+DAY(DateDébutPrêt),"")</f>
        <v>46967</v>
      </c>
      <c r="D93" s="22">
        <f>IF(RemboursementN[[#This Row],[Remboursement N°]]&lt;&gt;"",IF(ROW()-ROW(RemboursementN[[#Headers],[Solde de départ]])=1,MontantDuPrêt,INDEX(RemboursementN[Solde restant dû],ROW()-ROW(RemboursementN[[#Headers],[Solde de départ]])-1)),"")</f>
        <v>184479.16666666622</v>
      </c>
      <c r="E93" s="22">
        <f>IF(RemboursementN[[#This Row],[Remboursement N°]]&lt;&gt;"",PaiementProgrammé,"")</f>
        <v>1145.8333333333333</v>
      </c>
      <c r="F93" s="22">
        <f>IF(RemboursementN[[#This Row],[Remboursement N°]]&lt;&gt;"",RemboursementN[[#This Row],[Solde de départ]]*(TauxIntérêt/PaiementsParAn),"")</f>
        <v>322.83854166666589</v>
      </c>
      <c r="G93" s="23">
        <f>IF(RemboursementN[[#This Row],[Remboursement N°]]&lt;&gt;"",RemboursementN[[#This Row],[Remboursement du capital]]+RemboursementN[[#This Row],[Intérêts]],"")</f>
        <v>1468.6718749999991</v>
      </c>
      <c r="H93" s="22">
        <f>IF(RemboursementN[[#This Row],[Remboursement N°]]&lt;&gt;"",IF(RemboursementN[[#This Row],[Montant du remboursement]]&lt;=RemboursementN[[#This Row],[Solde de départ]],RemboursementN[[#This Row],[Solde de départ]]-RemboursementN[[#This Row],[Remboursement du capital]],0),"")</f>
        <v>183333.33333333288</v>
      </c>
      <c r="I93" s="22">
        <f>IF(RemboursementN[[#This Row],[Remboursement N°]]&lt;&gt;"",SUM(INDEX(RemboursementN[Intérêts],1,1):RemboursementN[[#This Row],[Intérêts]]),"")</f>
        <v>32163.541666666661</v>
      </c>
    </row>
    <row r="94" spans="2:9" ht="15" x14ac:dyDescent="0.25">
      <c r="B94" s="20">
        <f>IF(PrêtOK,IF(ROW()-ROW(RemboursementN[[#Headers],[Remboursement N°]])&gt;NombreDePaiementsPrévu,"",ROW()-ROW(RemboursementN[[#Headers],[Remboursement N°]])),"")</f>
        <v>81</v>
      </c>
      <c r="C94" s="21">
        <f>IF(RemboursementN[[#This Row],[Remboursement N°]]&lt;&gt;"",EOMONTH(DateDébutPrêt,ROW(RemboursementN[[#This Row],[Remboursement N°]])-ROW(RemboursementN[[#Headers],[Remboursement N°]])-2)+DAY(DateDébutPrêt),"")</f>
        <v>46998</v>
      </c>
      <c r="D94" s="22">
        <f>IF(RemboursementN[[#This Row],[Remboursement N°]]&lt;&gt;"",IF(ROW()-ROW(RemboursementN[[#Headers],[Solde de départ]])=1,MontantDuPrêt,INDEX(RemboursementN[Solde restant dû],ROW()-ROW(RemboursementN[[#Headers],[Solde de départ]])-1)),"")</f>
        <v>183333.33333333288</v>
      </c>
      <c r="E94" s="22">
        <f>IF(RemboursementN[[#This Row],[Remboursement N°]]&lt;&gt;"",PaiementProgrammé,"")</f>
        <v>1145.8333333333333</v>
      </c>
      <c r="F94" s="22">
        <f>IF(RemboursementN[[#This Row],[Remboursement N°]]&lt;&gt;"",RemboursementN[[#This Row],[Solde de départ]]*(TauxIntérêt/PaiementsParAn),"")</f>
        <v>320.83333333333252</v>
      </c>
      <c r="G94" s="23">
        <f>IF(RemboursementN[[#This Row],[Remboursement N°]]&lt;&gt;"",RemboursementN[[#This Row],[Remboursement du capital]]+RemboursementN[[#This Row],[Intérêts]],"")</f>
        <v>1466.6666666666658</v>
      </c>
      <c r="H94" s="22">
        <f>IF(RemboursementN[[#This Row],[Remboursement N°]]&lt;&gt;"",IF(RemboursementN[[#This Row],[Montant du remboursement]]&lt;=RemboursementN[[#This Row],[Solde de départ]],RemboursementN[[#This Row],[Solde de départ]]-RemboursementN[[#This Row],[Remboursement du capital]],0),"")</f>
        <v>182187.49999999953</v>
      </c>
      <c r="I94" s="22">
        <f>IF(RemboursementN[[#This Row],[Remboursement N°]]&lt;&gt;"",SUM(INDEX(RemboursementN[Intérêts],1,1):RemboursementN[[#This Row],[Intérêts]]),"")</f>
        <v>32484.374999999993</v>
      </c>
    </row>
    <row r="95" spans="2:9" ht="15" x14ac:dyDescent="0.25">
      <c r="B95" s="20">
        <f>IF(PrêtOK,IF(ROW()-ROW(RemboursementN[[#Headers],[Remboursement N°]])&gt;NombreDePaiementsPrévu,"",ROW()-ROW(RemboursementN[[#Headers],[Remboursement N°]])),"")</f>
        <v>82</v>
      </c>
      <c r="C95" s="21">
        <f>IF(RemboursementN[[#This Row],[Remboursement N°]]&lt;&gt;"",EOMONTH(DateDébutPrêt,ROW(RemboursementN[[#This Row],[Remboursement N°]])-ROW(RemboursementN[[#Headers],[Remboursement N°]])-2)+DAY(DateDébutPrêt),"")</f>
        <v>47028</v>
      </c>
      <c r="D95" s="22">
        <f>IF(RemboursementN[[#This Row],[Remboursement N°]]&lt;&gt;"",IF(ROW()-ROW(RemboursementN[[#Headers],[Solde de départ]])=1,MontantDuPrêt,INDEX(RemboursementN[Solde restant dû],ROW()-ROW(RemboursementN[[#Headers],[Solde de départ]])-1)),"")</f>
        <v>182187.49999999953</v>
      </c>
      <c r="E95" s="22">
        <f>IF(RemboursementN[[#This Row],[Remboursement N°]]&lt;&gt;"",PaiementProgrammé,"")</f>
        <v>1145.8333333333333</v>
      </c>
      <c r="F95" s="22">
        <f>IF(RemboursementN[[#This Row],[Remboursement N°]]&lt;&gt;"",RemboursementN[[#This Row],[Solde de départ]]*(TauxIntérêt/PaiementsParAn),"")</f>
        <v>318.8281249999992</v>
      </c>
      <c r="G95" s="23">
        <f>IF(RemboursementN[[#This Row],[Remboursement N°]]&lt;&gt;"",RemboursementN[[#This Row],[Remboursement du capital]]+RemboursementN[[#This Row],[Intérêts]],"")</f>
        <v>1464.6614583333326</v>
      </c>
      <c r="H95" s="22">
        <f>IF(RemboursementN[[#This Row],[Remboursement N°]]&lt;&gt;"",IF(RemboursementN[[#This Row],[Montant du remboursement]]&lt;=RemboursementN[[#This Row],[Solde de départ]],RemboursementN[[#This Row],[Solde de départ]]-RemboursementN[[#This Row],[Remboursement du capital]],0),"")</f>
        <v>181041.66666666619</v>
      </c>
      <c r="I95" s="22">
        <f>IF(RemboursementN[[#This Row],[Remboursement N°]]&lt;&gt;"",SUM(INDEX(RemboursementN[Intérêts],1,1):RemboursementN[[#This Row],[Intérêts]]),"")</f>
        <v>32803.203124999993</v>
      </c>
    </row>
    <row r="96" spans="2:9" ht="15" x14ac:dyDescent="0.25">
      <c r="B96" s="20">
        <f>IF(PrêtOK,IF(ROW()-ROW(RemboursementN[[#Headers],[Remboursement N°]])&gt;NombreDePaiementsPrévu,"",ROW()-ROW(RemboursementN[[#Headers],[Remboursement N°]])),"")</f>
        <v>83</v>
      </c>
      <c r="C96" s="21">
        <f>IF(RemboursementN[[#This Row],[Remboursement N°]]&lt;&gt;"",EOMONTH(DateDébutPrêt,ROW(RemboursementN[[#This Row],[Remboursement N°]])-ROW(RemboursementN[[#Headers],[Remboursement N°]])-2)+DAY(DateDébutPrêt),"")</f>
        <v>47059</v>
      </c>
      <c r="D96" s="22">
        <f>IF(RemboursementN[[#This Row],[Remboursement N°]]&lt;&gt;"",IF(ROW()-ROW(RemboursementN[[#Headers],[Solde de départ]])=1,MontantDuPrêt,INDEX(RemboursementN[Solde restant dû],ROW()-ROW(RemboursementN[[#Headers],[Solde de départ]])-1)),"")</f>
        <v>181041.66666666619</v>
      </c>
      <c r="E96" s="22">
        <f>IF(RemboursementN[[#This Row],[Remboursement N°]]&lt;&gt;"",PaiementProgrammé,"")</f>
        <v>1145.8333333333333</v>
      </c>
      <c r="F96" s="22">
        <f>IF(RemboursementN[[#This Row],[Remboursement N°]]&lt;&gt;"",RemboursementN[[#This Row],[Solde de départ]]*(TauxIntérêt/PaiementsParAn),"")</f>
        <v>316.82291666666583</v>
      </c>
      <c r="G96" s="23">
        <f>IF(RemboursementN[[#This Row],[Remboursement N°]]&lt;&gt;"",RemboursementN[[#This Row],[Remboursement du capital]]+RemboursementN[[#This Row],[Intérêts]],"")</f>
        <v>1462.6562499999991</v>
      </c>
      <c r="H96" s="22">
        <f>IF(RemboursementN[[#This Row],[Remboursement N°]]&lt;&gt;"",IF(RemboursementN[[#This Row],[Montant du remboursement]]&lt;=RemboursementN[[#This Row],[Solde de départ]],RemboursementN[[#This Row],[Solde de départ]]-RemboursementN[[#This Row],[Remboursement du capital]],0),"")</f>
        <v>179895.83333333285</v>
      </c>
      <c r="I96" s="22">
        <f>IF(RemboursementN[[#This Row],[Remboursement N°]]&lt;&gt;"",SUM(INDEX(RemboursementN[Intérêts],1,1):RemboursementN[[#This Row],[Intérêts]]),"")</f>
        <v>33120.026041666657</v>
      </c>
    </row>
    <row r="97" spans="2:9" ht="15" x14ac:dyDescent="0.25">
      <c r="B97" s="20">
        <f>IF(PrêtOK,IF(ROW()-ROW(RemboursementN[[#Headers],[Remboursement N°]])&gt;NombreDePaiementsPrévu,"",ROW()-ROW(RemboursementN[[#Headers],[Remboursement N°]])),"")</f>
        <v>84</v>
      </c>
      <c r="C97" s="21">
        <f>IF(RemboursementN[[#This Row],[Remboursement N°]]&lt;&gt;"",EOMONTH(DateDébutPrêt,ROW(RemboursementN[[#This Row],[Remboursement N°]])-ROW(RemboursementN[[#Headers],[Remboursement N°]])-2)+DAY(DateDébutPrêt),"")</f>
        <v>47089</v>
      </c>
      <c r="D97" s="22">
        <f>IF(RemboursementN[[#This Row],[Remboursement N°]]&lt;&gt;"",IF(ROW()-ROW(RemboursementN[[#Headers],[Solde de départ]])=1,MontantDuPrêt,INDEX(RemboursementN[Solde restant dû],ROW()-ROW(RemboursementN[[#Headers],[Solde de départ]])-1)),"")</f>
        <v>179895.83333333285</v>
      </c>
      <c r="E97" s="22">
        <f>IF(RemboursementN[[#This Row],[Remboursement N°]]&lt;&gt;"",PaiementProgrammé,"")</f>
        <v>1145.8333333333333</v>
      </c>
      <c r="F97" s="22">
        <f>IF(RemboursementN[[#This Row],[Remboursement N°]]&lt;&gt;"",RemboursementN[[#This Row],[Solde de départ]]*(TauxIntérêt/PaiementsParAn),"")</f>
        <v>314.81770833333252</v>
      </c>
      <c r="G97" s="23">
        <f>IF(RemboursementN[[#This Row],[Remboursement N°]]&lt;&gt;"",RemboursementN[[#This Row],[Remboursement du capital]]+RemboursementN[[#This Row],[Intérêts]],"")</f>
        <v>1460.6510416666658</v>
      </c>
      <c r="H97" s="22">
        <f>IF(RemboursementN[[#This Row],[Remboursement N°]]&lt;&gt;"",IF(RemboursementN[[#This Row],[Montant du remboursement]]&lt;=RemboursementN[[#This Row],[Solde de départ]],RemboursementN[[#This Row],[Solde de départ]]-RemboursementN[[#This Row],[Remboursement du capital]],0),"")</f>
        <v>178749.99999999951</v>
      </c>
      <c r="I97" s="22">
        <f>IF(RemboursementN[[#This Row],[Remboursement N°]]&lt;&gt;"",SUM(INDEX(RemboursementN[Intérêts],1,1):RemboursementN[[#This Row],[Intérêts]]),"")</f>
        <v>33434.843749999993</v>
      </c>
    </row>
    <row r="98" spans="2:9" ht="15" x14ac:dyDescent="0.25">
      <c r="B98" s="20">
        <f>IF(PrêtOK,IF(ROW()-ROW(RemboursementN[[#Headers],[Remboursement N°]])&gt;NombreDePaiementsPrévu,"",ROW()-ROW(RemboursementN[[#Headers],[Remboursement N°]])),"")</f>
        <v>85</v>
      </c>
      <c r="C98" s="21">
        <f>IF(RemboursementN[[#This Row],[Remboursement N°]]&lt;&gt;"",EOMONTH(DateDébutPrêt,ROW(RemboursementN[[#This Row],[Remboursement N°]])-ROW(RemboursementN[[#Headers],[Remboursement N°]])-2)+DAY(DateDébutPrêt),"")</f>
        <v>47120</v>
      </c>
      <c r="D98" s="22">
        <f>IF(RemboursementN[[#This Row],[Remboursement N°]]&lt;&gt;"",IF(ROW()-ROW(RemboursementN[[#Headers],[Solde de départ]])=1,MontantDuPrêt,INDEX(RemboursementN[Solde restant dû],ROW()-ROW(RemboursementN[[#Headers],[Solde de départ]])-1)),"")</f>
        <v>178749.99999999951</v>
      </c>
      <c r="E98" s="22">
        <f>IF(RemboursementN[[#This Row],[Remboursement N°]]&lt;&gt;"",PaiementProgrammé,"")</f>
        <v>1145.8333333333333</v>
      </c>
      <c r="F98" s="22">
        <f>IF(RemboursementN[[#This Row],[Remboursement N°]]&lt;&gt;"",RemboursementN[[#This Row],[Solde de départ]]*(TauxIntérêt/PaiementsParAn),"")</f>
        <v>312.81249999999915</v>
      </c>
      <c r="G98" s="23">
        <f>IF(RemboursementN[[#This Row],[Remboursement N°]]&lt;&gt;"",RemboursementN[[#This Row],[Remboursement du capital]]+RemboursementN[[#This Row],[Intérêts]],"")</f>
        <v>1458.6458333333323</v>
      </c>
      <c r="H98" s="22">
        <f>IF(RemboursementN[[#This Row],[Remboursement N°]]&lt;&gt;"",IF(RemboursementN[[#This Row],[Montant du remboursement]]&lt;=RemboursementN[[#This Row],[Solde de départ]],RemboursementN[[#This Row],[Solde de départ]]-RemboursementN[[#This Row],[Remboursement du capital]],0),"")</f>
        <v>177604.16666666616</v>
      </c>
      <c r="I98" s="22">
        <f>IF(RemboursementN[[#This Row],[Remboursement N°]]&lt;&gt;"",SUM(INDEX(RemboursementN[Intérêts],1,1):RemboursementN[[#This Row],[Intérêts]]),"")</f>
        <v>33747.656249999993</v>
      </c>
    </row>
    <row r="99" spans="2:9" ht="15" x14ac:dyDescent="0.25">
      <c r="B99" s="20">
        <f>IF(PrêtOK,IF(ROW()-ROW(RemboursementN[[#Headers],[Remboursement N°]])&gt;NombreDePaiementsPrévu,"",ROW()-ROW(RemboursementN[[#Headers],[Remboursement N°]])),"")</f>
        <v>86</v>
      </c>
      <c r="C99" s="21">
        <f>IF(RemboursementN[[#This Row],[Remboursement N°]]&lt;&gt;"",EOMONTH(DateDébutPrêt,ROW(RemboursementN[[#This Row],[Remboursement N°]])-ROW(RemboursementN[[#Headers],[Remboursement N°]])-2)+DAY(DateDébutPrêt),"")</f>
        <v>47151</v>
      </c>
      <c r="D99" s="22">
        <f>IF(RemboursementN[[#This Row],[Remboursement N°]]&lt;&gt;"",IF(ROW()-ROW(RemboursementN[[#Headers],[Solde de départ]])=1,MontantDuPrêt,INDEX(RemboursementN[Solde restant dû],ROW()-ROW(RemboursementN[[#Headers],[Solde de départ]])-1)),"")</f>
        <v>177604.16666666616</v>
      </c>
      <c r="E99" s="22">
        <f>IF(RemboursementN[[#This Row],[Remboursement N°]]&lt;&gt;"",PaiementProgrammé,"")</f>
        <v>1145.8333333333333</v>
      </c>
      <c r="F99" s="22">
        <f>IF(RemboursementN[[#This Row],[Remboursement N°]]&lt;&gt;"",RemboursementN[[#This Row],[Solde de départ]]*(TauxIntérêt/PaiementsParAn),"")</f>
        <v>310.80729166666578</v>
      </c>
      <c r="G99" s="23">
        <f>IF(RemboursementN[[#This Row],[Remboursement N°]]&lt;&gt;"",RemboursementN[[#This Row],[Remboursement du capital]]+RemboursementN[[#This Row],[Intérêts]],"")</f>
        <v>1456.6406249999991</v>
      </c>
      <c r="H99" s="22">
        <f>IF(RemboursementN[[#This Row],[Remboursement N°]]&lt;&gt;"",IF(RemboursementN[[#This Row],[Montant du remboursement]]&lt;=RemboursementN[[#This Row],[Solde de départ]],RemboursementN[[#This Row],[Solde de départ]]-RemboursementN[[#This Row],[Remboursement du capital]],0),"")</f>
        <v>176458.33333333282</v>
      </c>
      <c r="I99" s="22">
        <f>IF(RemboursementN[[#This Row],[Remboursement N°]]&lt;&gt;"",SUM(INDEX(RemboursementN[Intérêts],1,1):RemboursementN[[#This Row],[Intérêts]]),"")</f>
        <v>34058.463541666657</v>
      </c>
    </row>
    <row r="100" spans="2:9" ht="15" x14ac:dyDescent="0.25">
      <c r="B100" s="20">
        <f>IF(PrêtOK,IF(ROW()-ROW(RemboursementN[[#Headers],[Remboursement N°]])&gt;NombreDePaiementsPrévu,"",ROW()-ROW(RemboursementN[[#Headers],[Remboursement N°]])),"")</f>
        <v>87</v>
      </c>
      <c r="C100" s="21">
        <f>IF(RemboursementN[[#This Row],[Remboursement N°]]&lt;&gt;"",EOMONTH(DateDébutPrêt,ROW(RemboursementN[[#This Row],[Remboursement N°]])-ROW(RemboursementN[[#Headers],[Remboursement N°]])-2)+DAY(DateDébutPrêt),"")</f>
        <v>47179</v>
      </c>
      <c r="D100" s="22">
        <f>IF(RemboursementN[[#This Row],[Remboursement N°]]&lt;&gt;"",IF(ROW()-ROW(RemboursementN[[#Headers],[Solde de départ]])=1,MontantDuPrêt,INDEX(RemboursementN[Solde restant dû],ROW()-ROW(RemboursementN[[#Headers],[Solde de départ]])-1)),"")</f>
        <v>176458.33333333282</v>
      </c>
      <c r="E100" s="22">
        <f>IF(RemboursementN[[#This Row],[Remboursement N°]]&lt;&gt;"",PaiementProgrammé,"")</f>
        <v>1145.8333333333333</v>
      </c>
      <c r="F100" s="22">
        <f>IF(RemboursementN[[#This Row],[Remboursement N°]]&lt;&gt;"",RemboursementN[[#This Row],[Solde de départ]]*(TauxIntérêt/PaiementsParAn),"")</f>
        <v>308.80208333333246</v>
      </c>
      <c r="G100" s="23">
        <f>IF(RemboursementN[[#This Row],[Remboursement N°]]&lt;&gt;"",RemboursementN[[#This Row],[Remboursement du capital]]+RemboursementN[[#This Row],[Intérêts]],"")</f>
        <v>1454.6354166666656</v>
      </c>
      <c r="H100" s="22">
        <f>IF(RemboursementN[[#This Row],[Remboursement N°]]&lt;&gt;"",IF(RemboursementN[[#This Row],[Montant du remboursement]]&lt;=RemboursementN[[#This Row],[Solde de départ]],RemboursementN[[#This Row],[Solde de départ]]-RemboursementN[[#This Row],[Remboursement du capital]],0),"")</f>
        <v>175312.49999999948</v>
      </c>
      <c r="I100" s="22">
        <f>IF(RemboursementN[[#This Row],[Remboursement N°]]&lt;&gt;"",SUM(INDEX(RemboursementN[Intérêts],1,1):RemboursementN[[#This Row],[Intérêts]]),"")</f>
        <v>34367.265624999993</v>
      </c>
    </row>
    <row r="101" spans="2:9" ht="15" x14ac:dyDescent="0.25">
      <c r="B101" s="20">
        <f>IF(PrêtOK,IF(ROW()-ROW(RemboursementN[[#Headers],[Remboursement N°]])&gt;NombreDePaiementsPrévu,"",ROW()-ROW(RemboursementN[[#Headers],[Remboursement N°]])),"")</f>
        <v>88</v>
      </c>
      <c r="C101" s="21">
        <f>IF(RemboursementN[[#This Row],[Remboursement N°]]&lt;&gt;"",EOMONTH(DateDébutPrêt,ROW(RemboursementN[[#This Row],[Remboursement N°]])-ROW(RemboursementN[[#Headers],[Remboursement N°]])-2)+DAY(DateDébutPrêt),"")</f>
        <v>47210</v>
      </c>
      <c r="D101" s="22">
        <f>IF(RemboursementN[[#This Row],[Remboursement N°]]&lt;&gt;"",IF(ROW()-ROW(RemboursementN[[#Headers],[Solde de départ]])=1,MontantDuPrêt,INDEX(RemboursementN[Solde restant dû],ROW()-ROW(RemboursementN[[#Headers],[Solde de départ]])-1)),"")</f>
        <v>175312.49999999948</v>
      </c>
      <c r="E101" s="22">
        <f>IF(RemboursementN[[#This Row],[Remboursement N°]]&lt;&gt;"",PaiementProgrammé,"")</f>
        <v>1145.8333333333333</v>
      </c>
      <c r="F101" s="22">
        <f>IF(RemboursementN[[#This Row],[Remboursement N°]]&lt;&gt;"",RemboursementN[[#This Row],[Solde de départ]]*(TauxIntérêt/PaiementsParAn),"")</f>
        <v>306.79687499999909</v>
      </c>
      <c r="G101" s="23">
        <f>IF(RemboursementN[[#This Row],[Remboursement N°]]&lt;&gt;"",RemboursementN[[#This Row],[Remboursement du capital]]+RemboursementN[[#This Row],[Intérêts]],"")</f>
        <v>1452.6302083333323</v>
      </c>
      <c r="H101" s="22">
        <f>IF(RemboursementN[[#This Row],[Remboursement N°]]&lt;&gt;"",IF(RemboursementN[[#This Row],[Montant du remboursement]]&lt;=RemboursementN[[#This Row],[Solde de départ]],RemboursementN[[#This Row],[Solde de départ]]-RemboursementN[[#This Row],[Remboursement du capital]],0),"")</f>
        <v>174166.66666666613</v>
      </c>
      <c r="I101" s="22">
        <f>IF(RemboursementN[[#This Row],[Remboursement N°]]&lt;&gt;"",SUM(INDEX(RemboursementN[Intérêts],1,1):RemboursementN[[#This Row],[Intérêts]]),"")</f>
        <v>34674.062499999993</v>
      </c>
    </row>
    <row r="102" spans="2:9" ht="15" x14ac:dyDescent="0.25">
      <c r="B102" s="20">
        <f>IF(PrêtOK,IF(ROW()-ROW(RemboursementN[[#Headers],[Remboursement N°]])&gt;NombreDePaiementsPrévu,"",ROW()-ROW(RemboursementN[[#Headers],[Remboursement N°]])),"")</f>
        <v>89</v>
      </c>
      <c r="C102" s="21">
        <f>IF(RemboursementN[[#This Row],[Remboursement N°]]&lt;&gt;"",EOMONTH(DateDébutPrêt,ROW(RemboursementN[[#This Row],[Remboursement N°]])-ROW(RemboursementN[[#Headers],[Remboursement N°]])-2)+DAY(DateDébutPrêt),"")</f>
        <v>47240</v>
      </c>
      <c r="D102" s="22">
        <f>IF(RemboursementN[[#This Row],[Remboursement N°]]&lt;&gt;"",IF(ROW()-ROW(RemboursementN[[#Headers],[Solde de départ]])=1,MontantDuPrêt,INDEX(RemboursementN[Solde restant dû],ROW()-ROW(RemboursementN[[#Headers],[Solde de départ]])-1)),"")</f>
        <v>174166.66666666613</v>
      </c>
      <c r="E102" s="22">
        <f>IF(RemboursementN[[#This Row],[Remboursement N°]]&lt;&gt;"",PaiementProgrammé,"")</f>
        <v>1145.8333333333333</v>
      </c>
      <c r="F102" s="22">
        <f>IF(RemboursementN[[#This Row],[Remboursement N°]]&lt;&gt;"",RemboursementN[[#This Row],[Solde de départ]]*(TauxIntérêt/PaiementsParAn),"")</f>
        <v>304.79166666666572</v>
      </c>
      <c r="G102" s="23">
        <f>IF(RemboursementN[[#This Row],[Remboursement N°]]&lt;&gt;"",RemboursementN[[#This Row],[Remboursement du capital]]+RemboursementN[[#This Row],[Intérêts]],"")</f>
        <v>1450.6249999999991</v>
      </c>
      <c r="H102" s="22">
        <f>IF(RemboursementN[[#This Row],[Remboursement N°]]&lt;&gt;"",IF(RemboursementN[[#This Row],[Montant du remboursement]]&lt;=RemboursementN[[#This Row],[Solde de départ]],RemboursementN[[#This Row],[Solde de départ]]-RemboursementN[[#This Row],[Remboursement du capital]],0),"")</f>
        <v>173020.83333333279</v>
      </c>
      <c r="I102" s="22">
        <f>IF(RemboursementN[[#This Row],[Remboursement N°]]&lt;&gt;"",SUM(INDEX(RemboursementN[Intérêts],1,1):RemboursementN[[#This Row],[Intérêts]]),"")</f>
        <v>34978.854166666657</v>
      </c>
    </row>
    <row r="103" spans="2:9" ht="15" x14ac:dyDescent="0.25">
      <c r="B103" s="20">
        <f>IF(PrêtOK,IF(ROW()-ROW(RemboursementN[[#Headers],[Remboursement N°]])&gt;NombreDePaiementsPrévu,"",ROW()-ROW(RemboursementN[[#Headers],[Remboursement N°]])),"")</f>
        <v>90</v>
      </c>
      <c r="C103" s="21">
        <f>IF(RemboursementN[[#This Row],[Remboursement N°]]&lt;&gt;"",EOMONTH(DateDébutPrêt,ROW(RemboursementN[[#This Row],[Remboursement N°]])-ROW(RemboursementN[[#Headers],[Remboursement N°]])-2)+DAY(DateDébutPrêt),"")</f>
        <v>47271</v>
      </c>
      <c r="D103" s="22">
        <f>IF(RemboursementN[[#This Row],[Remboursement N°]]&lt;&gt;"",IF(ROW()-ROW(RemboursementN[[#Headers],[Solde de départ]])=1,MontantDuPrêt,INDEX(RemboursementN[Solde restant dû],ROW()-ROW(RemboursementN[[#Headers],[Solde de départ]])-1)),"")</f>
        <v>173020.83333333279</v>
      </c>
      <c r="E103" s="22">
        <f>IF(RemboursementN[[#This Row],[Remboursement N°]]&lt;&gt;"",PaiementProgrammé,"")</f>
        <v>1145.8333333333333</v>
      </c>
      <c r="F103" s="22">
        <f>IF(RemboursementN[[#This Row],[Remboursement N°]]&lt;&gt;"",RemboursementN[[#This Row],[Solde de départ]]*(TauxIntérêt/PaiementsParAn),"")</f>
        <v>302.7864583333324</v>
      </c>
      <c r="G103" s="23">
        <f>IF(RemboursementN[[#This Row],[Remboursement N°]]&lt;&gt;"",RemboursementN[[#This Row],[Remboursement du capital]]+RemboursementN[[#This Row],[Intérêts]],"")</f>
        <v>1448.6197916666656</v>
      </c>
      <c r="H103" s="22">
        <f>IF(RemboursementN[[#This Row],[Remboursement N°]]&lt;&gt;"",IF(RemboursementN[[#This Row],[Montant du remboursement]]&lt;=RemboursementN[[#This Row],[Solde de départ]],RemboursementN[[#This Row],[Solde de départ]]-RemboursementN[[#This Row],[Remboursement du capital]],0),"")</f>
        <v>171874.99999999945</v>
      </c>
      <c r="I103" s="22">
        <f>IF(RemboursementN[[#This Row],[Remboursement N°]]&lt;&gt;"",SUM(INDEX(RemboursementN[Intérêts],1,1):RemboursementN[[#This Row],[Intérêts]]),"")</f>
        <v>35281.640624999993</v>
      </c>
    </row>
    <row r="104" spans="2:9" ht="15" x14ac:dyDescent="0.25">
      <c r="B104" s="20">
        <f>IF(PrêtOK,IF(ROW()-ROW(RemboursementN[[#Headers],[Remboursement N°]])&gt;NombreDePaiementsPrévu,"",ROW()-ROW(RemboursementN[[#Headers],[Remboursement N°]])),"")</f>
        <v>91</v>
      </c>
      <c r="C104" s="21">
        <f>IF(RemboursementN[[#This Row],[Remboursement N°]]&lt;&gt;"",EOMONTH(DateDébutPrêt,ROW(RemboursementN[[#This Row],[Remboursement N°]])-ROW(RemboursementN[[#Headers],[Remboursement N°]])-2)+DAY(DateDébutPrêt),"")</f>
        <v>47301</v>
      </c>
      <c r="D104" s="22">
        <f>IF(RemboursementN[[#This Row],[Remboursement N°]]&lt;&gt;"",IF(ROW()-ROW(RemboursementN[[#Headers],[Solde de départ]])=1,MontantDuPrêt,INDEX(RemboursementN[Solde restant dû],ROW()-ROW(RemboursementN[[#Headers],[Solde de départ]])-1)),"")</f>
        <v>171874.99999999945</v>
      </c>
      <c r="E104" s="22">
        <f>IF(RemboursementN[[#This Row],[Remboursement N°]]&lt;&gt;"",PaiementProgrammé,"")</f>
        <v>1145.8333333333333</v>
      </c>
      <c r="F104" s="22">
        <f>IF(RemboursementN[[#This Row],[Remboursement N°]]&lt;&gt;"",RemboursementN[[#This Row],[Solde de départ]]*(TauxIntérêt/PaiementsParAn),"")</f>
        <v>300.78124999999903</v>
      </c>
      <c r="G104" s="23">
        <f>IF(RemboursementN[[#This Row],[Remboursement N°]]&lt;&gt;"",RemboursementN[[#This Row],[Remboursement du capital]]+RemboursementN[[#This Row],[Intérêts]],"")</f>
        <v>1446.6145833333323</v>
      </c>
      <c r="H104" s="22">
        <f>IF(RemboursementN[[#This Row],[Remboursement N°]]&lt;&gt;"",IF(RemboursementN[[#This Row],[Montant du remboursement]]&lt;=RemboursementN[[#This Row],[Solde de départ]],RemboursementN[[#This Row],[Solde de départ]]-RemboursementN[[#This Row],[Remboursement du capital]],0),"")</f>
        <v>170729.1666666661</v>
      </c>
      <c r="I104" s="22">
        <f>IF(RemboursementN[[#This Row],[Remboursement N°]]&lt;&gt;"",SUM(INDEX(RemboursementN[Intérêts],1,1):RemboursementN[[#This Row],[Intérêts]]),"")</f>
        <v>35582.421874999993</v>
      </c>
    </row>
    <row r="105" spans="2:9" ht="15" x14ac:dyDescent="0.25">
      <c r="B105" s="20">
        <f>IF(PrêtOK,IF(ROW()-ROW(RemboursementN[[#Headers],[Remboursement N°]])&gt;NombreDePaiementsPrévu,"",ROW()-ROW(RemboursementN[[#Headers],[Remboursement N°]])),"")</f>
        <v>92</v>
      </c>
      <c r="C105" s="21">
        <f>IF(RemboursementN[[#This Row],[Remboursement N°]]&lt;&gt;"",EOMONTH(DateDébutPrêt,ROW(RemboursementN[[#This Row],[Remboursement N°]])-ROW(RemboursementN[[#Headers],[Remboursement N°]])-2)+DAY(DateDébutPrêt),"")</f>
        <v>47332</v>
      </c>
      <c r="D105" s="22">
        <f>IF(RemboursementN[[#This Row],[Remboursement N°]]&lt;&gt;"",IF(ROW()-ROW(RemboursementN[[#Headers],[Solde de départ]])=1,MontantDuPrêt,INDEX(RemboursementN[Solde restant dû],ROW()-ROW(RemboursementN[[#Headers],[Solde de départ]])-1)),"")</f>
        <v>170729.1666666661</v>
      </c>
      <c r="E105" s="22">
        <f>IF(RemboursementN[[#This Row],[Remboursement N°]]&lt;&gt;"",PaiementProgrammé,"")</f>
        <v>1145.8333333333333</v>
      </c>
      <c r="F105" s="22">
        <f>IF(RemboursementN[[#This Row],[Remboursement N°]]&lt;&gt;"",RemboursementN[[#This Row],[Solde de départ]]*(TauxIntérêt/PaiementsParAn),"")</f>
        <v>298.77604166666566</v>
      </c>
      <c r="G105" s="23">
        <f>IF(RemboursementN[[#This Row],[Remboursement N°]]&lt;&gt;"",RemboursementN[[#This Row],[Remboursement du capital]]+RemboursementN[[#This Row],[Intérêts]],"")</f>
        <v>1444.6093749999989</v>
      </c>
      <c r="H105" s="22">
        <f>IF(RemboursementN[[#This Row],[Remboursement N°]]&lt;&gt;"",IF(RemboursementN[[#This Row],[Montant du remboursement]]&lt;=RemboursementN[[#This Row],[Solde de départ]],RemboursementN[[#This Row],[Solde de départ]]-RemboursementN[[#This Row],[Remboursement du capital]],0),"")</f>
        <v>169583.33333333276</v>
      </c>
      <c r="I105" s="22">
        <f>IF(RemboursementN[[#This Row],[Remboursement N°]]&lt;&gt;"",SUM(INDEX(RemboursementN[Intérêts],1,1):RemboursementN[[#This Row],[Intérêts]]),"")</f>
        <v>35881.197916666657</v>
      </c>
    </row>
    <row r="106" spans="2:9" ht="15" x14ac:dyDescent="0.25">
      <c r="B106" s="20">
        <f>IF(PrêtOK,IF(ROW()-ROW(RemboursementN[[#Headers],[Remboursement N°]])&gt;NombreDePaiementsPrévu,"",ROW()-ROW(RemboursementN[[#Headers],[Remboursement N°]])),"")</f>
        <v>93</v>
      </c>
      <c r="C106" s="21">
        <f>IF(RemboursementN[[#This Row],[Remboursement N°]]&lt;&gt;"",EOMONTH(DateDébutPrêt,ROW(RemboursementN[[#This Row],[Remboursement N°]])-ROW(RemboursementN[[#Headers],[Remboursement N°]])-2)+DAY(DateDébutPrêt),"")</f>
        <v>47363</v>
      </c>
      <c r="D106" s="22">
        <f>IF(RemboursementN[[#This Row],[Remboursement N°]]&lt;&gt;"",IF(ROW()-ROW(RemboursementN[[#Headers],[Solde de départ]])=1,MontantDuPrêt,INDEX(RemboursementN[Solde restant dû],ROW()-ROW(RemboursementN[[#Headers],[Solde de départ]])-1)),"")</f>
        <v>169583.33333333276</v>
      </c>
      <c r="E106" s="22">
        <f>IF(RemboursementN[[#This Row],[Remboursement N°]]&lt;&gt;"",PaiementProgrammé,"")</f>
        <v>1145.8333333333333</v>
      </c>
      <c r="F106" s="22">
        <f>IF(RemboursementN[[#This Row],[Remboursement N°]]&lt;&gt;"",RemboursementN[[#This Row],[Solde de départ]]*(TauxIntérêt/PaiementsParAn),"")</f>
        <v>296.77083333333235</v>
      </c>
      <c r="G106" s="23">
        <f>IF(RemboursementN[[#This Row],[Remboursement N°]]&lt;&gt;"",RemboursementN[[#This Row],[Remboursement du capital]]+RemboursementN[[#This Row],[Intérêts]],"")</f>
        <v>1442.6041666666656</v>
      </c>
      <c r="H106" s="22">
        <f>IF(RemboursementN[[#This Row],[Remboursement N°]]&lt;&gt;"",IF(RemboursementN[[#This Row],[Montant du remboursement]]&lt;=RemboursementN[[#This Row],[Solde de départ]],RemboursementN[[#This Row],[Solde de départ]]-RemboursementN[[#This Row],[Remboursement du capital]],0),"")</f>
        <v>168437.49999999942</v>
      </c>
      <c r="I106" s="22">
        <f>IF(RemboursementN[[#This Row],[Remboursement N°]]&lt;&gt;"",SUM(INDEX(RemboursementN[Intérêts],1,1):RemboursementN[[#This Row],[Intérêts]]),"")</f>
        <v>36177.968749999993</v>
      </c>
    </row>
    <row r="107" spans="2:9" ht="15" x14ac:dyDescent="0.25">
      <c r="B107" s="20">
        <f>IF(PrêtOK,IF(ROW()-ROW(RemboursementN[[#Headers],[Remboursement N°]])&gt;NombreDePaiementsPrévu,"",ROW()-ROW(RemboursementN[[#Headers],[Remboursement N°]])),"")</f>
        <v>94</v>
      </c>
      <c r="C107" s="21">
        <f>IF(RemboursementN[[#This Row],[Remboursement N°]]&lt;&gt;"",EOMONTH(DateDébutPrêt,ROW(RemboursementN[[#This Row],[Remboursement N°]])-ROW(RemboursementN[[#Headers],[Remboursement N°]])-2)+DAY(DateDébutPrêt),"")</f>
        <v>47393</v>
      </c>
      <c r="D107" s="22">
        <f>IF(RemboursementN[[#This Row],[Remboursement N°]]&lt;&gt;"",IF(ROW()-ROW(RemboursementN[[#Headers],[Solde de départ]])=1,MontantDuPrêt,INDEX(RemboursementN[Solde restant dû],ROW()-ROW(RemboursementN[[#Headers],[Solde de départ]])-1)),"")</f>
        <v>168437.49999999942</v>
      </c>
      <c r="E107" s="22">
        <f>IF(RemboursementN[[#This Row],[Remboursement N°]]&lt;&gt;"",PaiementProgrammé,"")</f>
        <v>1145.8333333333333</v>
      </c>
      <c r="F107" s="22">
        <f>IF(RemboursementN[[#This Row],[Remboursement N°]]&lt;&gt;"",RemboursementN[[#This Row],[Solde de départ]]*(TauxIntérêt/PaiementsParAn),"")</f>
        <v>294.76562499999898</v>
      </c>
      <c r="G107" s="23">
        <f>IF(RemboursementN[[#This Row],[Remboursement N°]]&lt;&gt;"",RemboursementN[[#This Row],[Remboursement du capital]]+RemboursementN[[#This Row],[Intérêts]],"")</f>
        <v>1440.5989583333321</v>
      </c>
      <c r="H107" s="22">
        <f>IF(RemboursementN[[#This Row],[Remboursement N°]]&lt;&gt;"",IF(RemboursementN[[#This Row],[Montant du remboursement]]&lt;=RemboursementN[[#This Row],[Solde de départ]],RemboursementN[[#This Row],[Solde de départ]]-RemboursementN[[#This Row],[Remboursement du capital]],0),"")</f>
        <v>167291.66666666607</v>
      </c>
      <c r="I107" s="22">
        <f>IF(RemboursementN[[#This Row],[Remboursement N°]]&lt;&gt;"",SUM(INDEX(RemboursementN[Intérêts],1,1):RemboursementN[[#This Row],[Intérêts]]),"")</f>
        <v>36472.734374999993</v>
      </c>
    </row>
    <row r="108" spans="2:9" ht="15" x14ac:dyDescent="0.25">
      <c r="B108" s="20">
        <f>IF(PrêtOK,IF(ROW()-ROW(RemboursementN[[#Headers],[Remboursement N°]])&gt;NombreDePaiementsPrévu,"",ROW()-ROW(RemboursementN[[#Headers],[Remboursement N°]])),"")</f>
        <v>95</v>
      </c>
      <c r="C108" s="21">
        <f>IF(RemboursementN[[#This Row],[Remboursement N°]]&lt;&gt;"",EOMONTH(DateDébutPrêt,ROW(RemboursementN[[#This Row],[Remboursement N°]])-ROW(RemboursementN[[#Headers],[Remboursement N°]])-2)+DAY(DateDébutPrêt),"")</f>
        <v>47424</v>
      </c>
      <c r="D108" s="22">
        <f>IF(RemboursementN[[#This Row],[Remboursement N°]]&lt;&gt;"",IF(ROW()-ROW(RemboursementN[[#Headers],[Solde de départ]])=1,MontantDuPrêt,INDEX(RemboursementN[Solde restant dû],ROW()-ROW(RemboursementN[[#Headers],[Solde de départ]])-1)),"")</f>
        <v>167291.66666666607</v>
      </c>
      <c r="E108" s="22">
        <f>IF(RemboursementN[[#This Row],[Remboursement N°]]&lt;&gt;"",PaiementProgrammé,"")</f>
        <v>1145.8333333333333</v>
      </c>
      <c r="F108" s="22">
        <f>IF(RemboursementN[[#This Row],[Remboursement N°]]&lt;&gt;"",RemboursementN[[#This Row],[Solde de départ]]*(TauxIntérêt/PaiementsParAn),"")</f>
        <v>292.76041666666566</v>
      </c>
      <c r="G108" s="23">
        <f>IF(RemboursementN[[#This Row],[Remboursement N°]]&lt;&gt;"",RemboursementN[[#This Row],[Remboursement du capital]]+RemboursementN[[#This Row],[Intérêts]],"")</f>
        <v>1438.5937499999989</v>
      </c>
      <c r="H108" s="22">
        <f>IF(RemboursementN[[#This Row],[Remboursement N°]]&lt;&gt;"",IF(RemboursementN[[#This Row],[Montant du remboursement]]&lt;=RemboursementN[[#This Row],[Solde de départ]],RemboursementN[[#This Row],[Solde de départ]]-RemboursementN[[#This Row],[Remboursement du capital]],0),"")</f>
        <v>166145.83333333273</v>
      </c>
      <c r="I108" s="22">
        <f>IF(RemboursementN[[#This Row],[Remboursement N°]]&lt;&gt;"",SUM(INDEX(RemboursementN[Intérêts],1,1):RemboursementN[[#This Row],[Intérêts]]),"")</f>
        <v>36765.494791666657</v>
      </c>
    </row>
    <row r="109" spans="2:9" ht="15" x14ac:dyDescent="0.25">
      <c r="B109" s="20">
        <f>IF(PrêtOK,IF(ROW()-ROW(RemboursementN[[#Headers],[Remboursement N°]])&gt;NombreDePaiementsPrévu,"",ROW()-ROW(RemboursementN[[#Headers],[Remboursement N°]])),"")</f>
        <v>96</v>
      </c>
      <c r="C109" s="21">
        <f>IF(RemboursementN[[#This Row],[Remboursement N°]]&lt;&gt;"",EOMONTH(DateDébutPrêt,ROW(RemboursementN[[#This Row],[Remboursement N°]])-ROW(RemboursementN[[#Headers],[Remboursement N°]])-2)+DAY(DateDébutPrêt),"")</f>
        <v>47454</v>
      </c>
      <c r="D109" s="22">
        <f>IF(RemboursementN[[#This Row],[Remboursement N°]]&lt;&gt;"",IF(ROW()-ROW(RemboursementN[[#Headers],[Solde de départ]])=1,MontantDuPrêt,INDEX(RemboursementN[Solde restant dû],ROW()-ROW(RemboursementN[[#Headers],[Solde de départ]])-1)),"")</f>
        <v>166145.83333333273</v>
      </c>
      <c r="E109" s="22">
        <f>IF(RemboursementN[[#This Row],[Remboursement N°]]&lt;&gt;"",PaiementProgrammé,"")</f>
        <v>1145.8333333333333</v>
      </c>
      <c r="F109" s="22">
        <f>IF(RemboursementN[[#This Row],[Remboursement N°]]&lt;&gt;"",RemboursementN[[#This Row],[Solde de départ]]*(TauxIntérêt/PaiementsParAn),"")</f>
        <v>290.75520833333229</v>
      </c>
      <c r="G109" s="23">
        <f>IF(RemboursementN[[#This Row],[Remboursement N°]]&lt;&gt;"",RemboursementN[[#This Row],[Remboursement du capital]]+RemboursementN[[#This Row],[Intérêts]],"")</f>
        <v>1436.5885416666656</v>
      </c>
      <c r="H109" s="22">
        <f>IF(RemboursementN[[#This Row],[Remboursement N°]]&lt;&gt;"",IF(RemboursementN[[#This Row],[Montant du remboursement]]&lt;=RemboursementN[[#This Row],[Solde de départ]],RemboursementN[[#This Row],[Solde de départ]]-RemboursementN[[#This Row],[Remboursement du capital]],0),"")</f>
        <v>164999.99999999939</v>
      </c>
      <c r="I109" s="22">
        <f>IF(RemboursementN[[#This Row],[Remboursement N°]]&lt;&gt;"",SUM(INDEX(RemboursementN[Intérêts],1,1):RemboursementN[[#This Row],[Intérêts]]),"")</f>
        <v>37056.249999999993</v>
      </c>
    </row>
    <row r="110" spans="2:9" ht="15" x14ac:dyDescent="0.25">
      <c r="B110" s="20">
        <f>IF(PrêtOK,IF(ROW()-ROW(RemboursementN[[#Headers],[Remboursement N°]])&gt;NombreDePaiementsPrévu,"",ROW()-ROW(RemboursementN[[#Headers],[Remboursement N°]])),"")</f>
        <v>97</v>
      </c>
      <c r="C110" s="21">
        <f>IF(RemboursementN[[#This Row],[Remboursement N°]]&lt;&gt;"",EOMONTH(DateDébutPrêt,ROW(RemboursementN[[#This Row],[Remboursement N°]])-ROW(RemboursementN[[#Headers],[Remboursement N°]])-2)+DAY(DateDébutPrêt),"")</f>
        <v>47485</v>
      </c>
      <c r="D110" s="22">
        <f>IF(RemboursementN[[#This Row],[Remboursement N°]]&lt;&gt;"",IF(ROW()-ROW(RemboursementN[[#Headers],[Solde de départ]])=1,MontantDuPrêt,INDEX(RemboursementN[Solde restant dû],ROW()-ROW(RemboursementN[[#Headers],[Solde de départ]])-1)),"")</f>
        <v>164999.99999999939</v>
      </c>
      <c r="E110" s="22">
        <f>IF(RemboursementN[[#This Row],[Remboursement N°]]&lt;&gt;"",PaiementProgrammé,"")</f>
        <v>1145.8333333333333</v>
      </c>
      <c r="F110" s="22">
        <f>IF(RemboursementN[[#This Row],[Remboursement N°]]&lt;&gt;"",RemboursementN[[#This Row],[Solde de départ]]*(TauxIntérêt/PaiementsParAn),"")</f>
        <v>288.74999999999892</v>
      </c>
      <c r="G110" s="23">
        <f>IF(RemboursementN[[#This Row],[Remboursement N°]]&lt;&gt;"",RemboursementN[[#This Row],[Remboursement du capital]]+RemboursementN[[#This Row],[Intérêts]],"")</f>
        <v>1434.5833333333321</v>
      </c>
      <c r="H110" s="22">
        <f>IF(RemboursementN[[#This Row],[Remboursement N°]]&lt;&gt;"",IF(RemboursementN[[#This Row],[Montant du remboursement]]&lt;=RemboursementN[[#This Row],[Solde de départ]],RemboursementN[[#This Row],[Solde de départ]]-RemboursementN[[#This Row],[Remboursement du capital]],0),"")</f>
        <v>163854.16666666605</v>
      </c>
      <c r="I110" s="22">
        <f>IF(RemboursementN[[#This Row],[Remboursement N°]]&lt;&gt;"",SUM(INDEX(RemboursementN[Intérêts],1,1):RemboursementN[[#This Row],[Intérêts]]),"")</f>
        <v>37344.999999999993</v>
      </c>
    </row>
    <row r="111" spans="2:9" ht="15" x14ac:dyDescent="0.25">
      <c r="B111" s="20">
        <f>IF(PrêtOK,IF(ROW()-ROW(RemboursementN[[#Headers],[Remboursement N°]])&gt;NombreDePaiementsPrévu,"",ROW()-ROW(RemboursementN[[#Headers],[Remboursement N°]])),"")</f>
        <v>98</v>
      </c>
      <c r="C111" s="21">
        <f>IF(RemboursementN[[#This Row],[Remboursement N°]]&lt;&gt;"",EOMONTH(DateDébutPrêt,ROW(RemboursementN[[#This Row],[Remboursement N°]])-ROW(RemboursementN[[#Headers],[Remboursement N°]])-2)+DAY(DateDébutPrêt),"")</f>
        <v>47516</v>
      </c>
      <c r="D111" s="22">
        <f>IF(RemboursementN[[#This Row],[Remboursement N°]]&lt;&gt;"",IF(ROW()-ROW(RemboursementN[[#Headers],[Solde de départ]])=1,MontantDuPrêt,INDEX(RemboursementN[Solde restant dû],ROW()-ROW(RemboursementN[[#Headers],[Solde de départ]])-1)),"")</f>
        <v>163854.16666666605</v>
      </c>
      <c r="E111" s="22">
        <f>IF(RemboursementN[[#This Row],[Remboursement N°]]&lt;&gt;"",PaiementProgrammé,"")</f>
        <v>1145.8333333333333</v>
      </c>
      <c r="F111" s="22">
        <f>IF(RemboursementN[[#This Row],[Remboursement N°]]&lt;&gt;"",RemboursementN[[#This Row],[Solde de départ]]*(TauxIntérêt/PaiementsParAn),"")</f>
        <v>286.74479166666561</v>
      </c>
      <c r="G111" s="23">
        <f>IF(RemboursementN[[#This Row],[Remboursement N°]]&lt;&gt;"",RemboursementN[[#This Row],[Remboursement du capital]]+RemboursementN[[#This Row],[Intérêts]],"")</f>
        <v>1432.5781249999989</v>
      </c>
      <c r="H111" s="22">
        <f>IF(RemboursementN[[#This Row],[Remboursement N°]]&lt;&gt;"",IF(RemboursementN[[#This Row],[Montant du remboursement]]&lt;=RemboursementN[[#This Row],[Solde de départ]],RemboursementN[[#This Row],[Solde de départ]]-RemboursementN[[#This Row],[Remboursement du capital]],0),"")</f>
        <v>162708.3333333327</v>
      </c>
      <c r="I111" s="22">
        <f>IF(RemboursementN[[#This Row],[Remboursement N°]]&lt;&gt;"",SUM(INDEX(RemboursementN[Intérêts],1,1):RemboursementN[[#This Row],[Intérêts]]),"")</f>
        <v>37631.744791666657</v>
      </c>
    </row>
    <row r="112" spans="2:9" ht="15" x14ac:dyDescent="0.25">
      <c r="B112" s="20">
        <f>IF(PrêtOK,IF(ROW()-ROW(RemboursementN[[#Headers],[Remboursement N°]])&gt;NombreDePaiementsPrévu,"",ROW()-ROW(RemboursementN[[#Headers],[Remboursement N°]])),"")</f>
        <v>99</v>
      </c>
      <c r="C112" s="21">
        <f>IF(RemboursementN[[#This Row],[Remboursement N°]]&lt;&gt;"",EOMONTH(DateDébutPrêt,ROW(RemboursementN[[#This Row],[Remboursement N°]])-ROW(RemboursementN[[#Headers],[Remboursement N°]])-2)+DAY(DateDébutPrêt),"")</f>
        <v>47544</v>
      </c>
      <c r="D112" s="22">
        <f>IF(RemboursementN[[#This Row],[Remboursement N°]]&lt;&gt;"",IF(ROW()-ROW(RemboursementN[[#Headers],[Solde de départ]])=1,MontantDuPrêt,INDEX(RemboursementN[Solde restant dû],ROW()-ROW(RemboursementN[[#Headers],[Solde de départ]])-1)),"")</f>
        <v>162708.3333333327</v>
      </c>
      <c r="E112" s="22">
        <f>IF(RemboursementN[[#This Row],[Remboursement N°]]&lt;&gt;"",PaiementProgrammé,"")</f>
        <v>1145.8333333333333</v>
      </c>
      <c r="F112" s="22">
        <f>IF(RemboursementN[[#This Row],[Remboursement N°]]&lt;&gt;"",RemboursementN[[#This Row],[Solde de départ]]*(TauxIntérêt/PaiementsParAn),"")</f>
        <v>284.73958333333223</v>
      </c>
      <c r="G112" s="23">
        <f>IF(RemboursementN[[#This Row],[Remboursement N°]]&lt;&gt;"",RemboursementN[[#This Row],[Remboursement du capital]]+RemboursementN[[#This Row],[Intérêts]],"")</f>
        <v>1430.5729166666656</v>
      </c>
      <c r="H112" s="22">
        <f>IF(RemboursementN[[#This Row],[Remboursement N°]]&lt;&gt;"",IF(RemboursementN[[#This Row],[Montant du remboursement]]&lt;=RemboursementN[[#This Row],[Solde de départ]],RemboursementN[[#This Row],[Solde de départ]]-RemboursementN[[#This Row],[Remboursement du capital]],0),"")</f>
        <v>161562.49999999936</v>
      </c>
      <c r="I112" s="22">
        <f>IF(RemboursementN[[#This Row],[Remboursement N°]]&lt;&gt;"",SUM(INDEX(RemboursementN[Intérêts],1,1):RemboursementN[[#This Row],[Intérêts]]),"")</f>
        <v>37916.484374999993</v>
      </c>
    </row>
    <row r="113" spans="2:9" ht="15" x14ac:dyDescent="0.25">
      <c r="B113" s="20">
        <f>IF(PrêtOK,IF(ROW()-ROW(RemboursementN[[#Headers],[Remboursement N°]])&gt;NombreDePaiementsPrévu,"",ROW()-ROW(RemboursementN[[#Headers],[Remboursement N°]])),"")</f>
        <v>100</v>
      </c>
      <c r="C113" s="21">
        <f>IF(RemboursementN[[#This Row],[Remboursement N°]]&lt;&gt;"",EOMONTH(DateDébutPrêt,ROW(RemboursementN[[#This Row],[Remboursement N°]])-ROW(RemboursementN[[#Headers],[Remboursement N°]])-2)+DAY(DateDébutPrêt),"")</f>
        <v>47575</v>
      </c>
      <c r="D113" s="22">
        <f>IF(RemboursementN[[#This Row],[Remboursement N°]]&lt;&gt;"",IF(ROW()-ROW(RemboursementN[[#Headers],[Solde de départ]])=1,MontantDuPrêt,INDEX(RemboursementN[Solde restant dû],ROW()-ROW(RemboursementN[[#Headers],[Solde de départ]])-1)),"")</f>
        <v>161562.49999999936</v>
      </c>
      <c r="E113" s="22">
        <f>IF(RemboursementN[[#This Row],[Remboursement N°]]&lt;&gt;"",PaiementProgrammé,"")</f>
        <v>1145.8333333333333</v>
      </c>
      <c r="F113" s="22">
        <f>IF(RemboursementN[[#This Row],[Remboursement N°]]&lt;&gt;"",RemboursementN[[#This Row],[Solde de départ]]*(TauxIntérêt/PaiementsParAn),"")</f>
        <v>282.73437499999886</v>
      </c>
      <c r="G113" s="23">
        <f>IF(RemboursementN[[#This Row],[Remboursement N°]]&lt;&gt;"",RemboursementN[[#This Row],[Remboursement du capital]]+RemboursementN[[#This Row],[Intérêts]],"")</f>
        <v>1428.5677083333321</v>
      </c>
      <c r="H113" s="22">
        <f>IF(RemboursementN[[#This Row],[Remboursement N°]]&lt;&gt;"",IF(RemboursementN[[#This Row],[Montant du remboursement]]&lt;=RemboursementN[[#This Row],[Solde de départ]],RemboursementN[[#This Row],[Solde de départ]]-RemboursementN[[#This Row],[Remboursement du capital]],0),"")</f>
        <v>160416.66666666602</v>
      </c>
      <c r="I113" s="22">
        <f>IF(RemboursementN[[#This Row],[Remboursement N°]]&lt;&gt;"",SUM(INDEX(RemboursementN[Intérêts],1,1):RemboursementN[[#This Row],[Intérêts]]),"")</f>
        <v>38199.218749999993</v>
      </c>
    </row>
    <row r="114" spans="2:9" ht="15" x14ac:dyDescent="0.25">
      <c r="B114" s="20">
        <f>IF(PrêtOK,IF(ROW()-ROW(RemboursementN[[#Headers],[Remboursement N°]])&gt;NombreDePaiementsPrévu,"",ROW()-ROW(RemboursementN[[#Headers],[Remboursement N°]])),"")</f>
        <v>101</v>
      </c>
      <c r="C114" s="21">
        <f>IF(RemboursementN[[#This Row],[Remboursement N°]]&lt;&gt;"",EOMONTH(DateDébutPrêt,ROW(RemboursementN[[#This Row],[Remboursement N°]])-ROW(RemboursementN[[#Headers],[Remboursement N°]])-2)+DAY(DateDébutPrêt),"")</f>
        <v>47605</v>
      </c>
      <c r="D114" s="22">
        <f>IF(RemboursementN[[#This Row],[Remboursement N°]]&lt;&gt;"",IF(ROW()-ROW(RemboursementN[[#Headers],[Solde de départ]])=1,MontantDuPrêt,INDEX(RemboursementN[Solde restant dû],ROW()-ROW(RemboursementN[[#Headers],[Solde de départ]])-1)),"")</f>
        <v>160416.66666666602</v>
      </c>
      <c r="E114" s="22">
        <f>IF(RemboursementN[[#This Row],[Remboursement N°]]&lt;&gt;"",PaiementProgrammé,"")</f>
        <v>1145.8333333333333</v>
      </c>
      <c r="F114" s="22">
        <f>IF(RemboursementN[[#This Row],[Remboursement N°]]&lt;&gt;"",RemboursementN[[#This Row],[Solde de départ]]*(TauxIntérêt/PaiementsParAn),"")</f>
        <v>280.72916666666555</v>
      </c>
      <c r="G114" s="23">
        <f>IF(RemboursementN[[#This Row],[Remboursement N°]]&lt;&gt;"",RemboursementN[[#This Row],[Remboursement du capital]]+RemboursementN[[#This Row],[Intérêts]],"")</f>
        <v>1426.5624999999989</v>
      </c>
      <c r="H114" s="22">
        <f>IF(RemboursementN[[#This Row],[Remboursement N°]]&lt;&gt;"",IF(RemboursementN[[#This Row],[Montant du remboursement]]&lt;=RemboursementN[[#This Row],[Solde de départ]],RemboursementN[[#This Row],[Solde de départ]]-RemboursementN[[#This Row],[Remboursement du capital]],0),"")</f>
        <v>159270.83333333267</v>
      </c>
      <c r="I114" s="22">
        <f>IF(RemboursementN[[#This Row],[Remboursement N°]]&lt;&gt;"",SUM(INDEX(RemboursementN[Intérêts],1,1):RemboursementN[[#This Row],[Intérêts]]),"")</f>
        <v>38479.947916666657</v>
      </c>
    </row>
    <row r="115" spans="2:9" ht="15" x14ac:dyDescent="0.25">
      <c r="B115" s="20">
        <f>IF(PrêtOK,IF(ROW()-ROW(RemboursementN[[#Headers],[Remboursement N°]])&gt;NombreDePaiementsPrévu,"",ROW()-ROW(RemboursementN[[#Headers],[Remboursement N°]])),"")</f>
        <v>102</v>
      </c>
      <c r="C115" s="21">
        <f>IF(RemboursementN[[#This Row],[Remboursement N°]]&lt;&gt;"",EOMONTH(DateDébutPrêt,ROW(RemboursementN[[#This Row],[Remboursement N°]])-ROW(RemboursementN[[#Headers],[Remboursement N°]])-2)+DAY(DateDébutPrêt),"")</f>
        <v>47636</v>
      </c>
      <c r="D115" s="22">
        <f>IF(RemboursementN[[#This Row],[Remboursement N°]]&lt;&gt;"",IF(ROW()-ROW(RemboursementN[[#Headers],[Solde de départ]])=1,MontantDuPrêt,INDEX(RemboursementN[Solde restant dû],ROW()-ROW(RemboursementN[[#Headers],[Solde de départ]])-1)),"")</f>
        <v>159270.83333333267</v>
      </c>
      <c r="E115" s="22">
        <f>IF(RemboursementN[[#This Row],[Remboursement N°]]&lt;&gt;"",PaiementProgrammé,"")</f>
        <v>1145.8333333333333</v>
      </c>
      <c r="F115" s="22">
        <f>IF(RemboursementN[[#This Row],[Remboursement N°]]&lt;&gt;"",RemboursementN[[#This Row],[Solde de départ]]*(TauxIntérêt/PaiementsParAn),"")</f>
        <v>278.72395833333218</v>
      </c>
      <c r="G115" s="23">
        <f>IF(RemboursementN[[#This Row],[Remboursement N°]]&lt;&gt;"",RemboursementN[[#This Row],[Remboursement du capital]]+RemboursementN[[#This Row],[Intérêts]],"")</f>
        <v>1424.5572916666654</v>
      </c>
      <c r="H115" s="22">
        <f>IF(RemboursementN[[#This Row],[Remboursement N°]]&lt;&gt;"",IF(RemboursementN[[#This Row],[Montant du remboursement]]&lt;=RemboursementN[[#This Row],[Solde de départ]],RemboursementN[[#This Row],[Solde de départ]]-RemboursementN[[#This Row],[Remboursement du capital]],0),"")</f>
        <v>158124.99999999933</v>
      </c>
      <c r="I115" s="22">
        <f>IF(RemboursementN[[#This Row],[Remboursement N°]]&lt;&gt;"",SUM(INDEX(RemboursementN[Intérêts],1,1):RemboursementN[[#This Row],[Intérêts]]),"")</f>
        <v>38758.671874999993</v>
      </c>
    </row>
    <row r="116" spans="2:9" ht="15" x14ac:dyDescent="0.25">
      <c r="B116" s="20">
        <f>IF(PrêtOK,IF(ROW()-ROW(RemboursementN[[#Headers],[Remboursement N°]])&gt;NombreDePaiementsPrévu,"",ROW()-ROW(RemboursementN[[#Headers],[Remboursement N°]])),"")</f>
        <v>103</v>
      </c>
      <c r="C116" s="21">
        <f>IF(RemboursementN[[#This Row],[Remboursement N°]]&lt;&gt;"",EOMONTH(DateDébutPrêt,ROW(RemboursementN[[#This Row],[Remboursement N°]])-ROW(RemboursementN[[#Headers],[Remboursement N°]])-2)+DAY(DateDébutPrêt),"")</f>
        <v>47666</v>
      </c>
      <c r="D116" s="22">
        <f>IF(RemboursementN[[#This Row],[Remboursement N°]]&lt;&gt;"",IF(ROW()-ROW(RemboursementN[[#Headers],[Solde de départ]])=1,MontantDuPrêt,INDEX(RemboursementN[Solde restant dû],ROW()-ROW(RemboursementN[[#Headers],[Solde de départ]])-1)),"")</f>
        <v>158124.99999999933</v>
      </c>
      <c r="E116" s="22">
        <f>IF(RemboursementN[[#This Row],[Remboursement N°]]&lt;&gt;"",PaiementProgrammé,"")</f>
        <v>1145.8333333333333</v>
      </c>
      <c r="F116" s="22">
        <f>IF(RemboursementN[[#This Row],[Remboursement N°]]&lt;&gt;"",RemboursementN[[#This Row],[Solde de départ]]*(TauxIntérêt/PaiementsParAn),"")</f>
        <v>276.71874999999881</v>
      </c>
      <c r="G116" s="23">
        <f>IF(RemboursementN[[#This Row],[Remboursement N°]]&lt;&gt;"",RemboursementN[[#This Row],[Remboursement du capital]]+RemboursementN[[#This Row],[Intérêts]],"")</f>
        <v>1422.5520833333321</v>
      </c>
      <c r="H116" s="22">
        <f>IF(RemboursementN[[#This Row],[Remboursement N°]]&lt;&gt;"",IF(RemboursementN[[#This Row],[Montant du remboursement]]&lt;=RemboursementN[[#This Row],[Solde de départ]],RemboursementN[[#This Row],[Solde de départ]]-RemboursementN[[#This Row],[Remboursement du capital]],0),"")</f>
        <v>156979.16666666599</v>
      </c>
      <c r="I116" s="22">
        <f>IF(RemboursementN[[#This Row],[Remboursement N°]]&lt;&gt;"",SUM(INDEX(RemboursementN[Intérêts],1,1):RemboursementN[[#This Row],[Intérêts]]),"")</f>
        <v>39035.390624999993</v>
      </c>
    </row>
    <row r="117" spans="2:9" ht="15" x14ac:dyDescent="0.25">
      <c r="B117" s="20">
        <f>IF(PrêtOK,IF(ROW()-ROW(RemboursementN[[#Headers],[Remboursement N°]])&gt;NombreDePaiementsPrévu,"",ROW()-ROW(RemboursementN[[#Headers],[Remboursement N°]])),"")</f>
        <v>104</v>
      </c>
      <c r="C117" s="21">
        <f>IF(RemboursementN[[#This Row],[Remboursement N°]]&lt;&gt;"",EOMONTH(DateDébutPrêt,ROW(RemboursementN[[#This Row],[Remboursement N°]])-ROW(RemboursementN[[#Headers],[Remboursement N°]])-2)+DAY(DateDébutPrêt),"")</f>
        <v>47697</v>
      </c>
      <c r="D117" s="22">
        <f>IF(RemboursementN[[#This Row],[Remboursement N°]]&lt;&gt;"",IF(ROW()-ROW(RemboursementN[[#Headers],[Solde de départ]])=1,MontantDuPrêt,INDEX(RemboursementN[Solde restant dû],ROW()-ROW(RemboursementN[[#Headers],[Solde de départ]])-1)),"")</f>
        <v>156979.16666666599</v>
      </c>
      <c r="E117" s="22">
        <f>IF(RemboursementN[[#This Row],[Remboursement N°]]&lt;&gt;"",PaiementProgrammé,"")</f>
        <v>1145.8333333333333</v>
      </c>
      <c r="F117" s="22">
        <f>IF(RemboursementN[[#This Row],[Remboursement N°]]&lt;&gt;"",RemboursementN[[#This Row],[Solde de départ]]*(TauxIntérêt/PaiementsParAn),"")</f>
        <v>274.71354166666549</v>
      </c>
      <c r="G117" s="23">
        <f>IF(RemboursementN[[#This Row],[Remboursement N°]]&lt;&gt;"",RemboursementN[[#This Row],[Remboursement du capital]]+RemboursementN[[#This Row],[Intérêts]],"")</f>
        <v>1420.5468749999986</v>
      </c>
      <c r="H117" s="22">
        <f>IF(RemboursementN[[#This Row],[Remboursement N°]]&lt;&gt;"",IF(RemboursementN[[#This Row],[Montant du remboursement]]&lt;=RemboursementN[[#This Row],[Solde de départ]],RemboursementN[[#This Row],[Solde de départ]]-RemboursementN[[#This Row],[Remboursement du capital]],0),"")</f>
        <v>155833.33333333264</v>
      </c>
      <c r="I117" s="22">
        <f>IF(RemboursementN[[#This Row],[Remboursement N°]]&lt;&gt;"",SUM(INDEX(RemboursementN[Intérêts],1,1):RemboursementN[[#This Row],[Intérêts]]),"")</f>
        <v>39310.104166666657</v>
      </c>
    </row>
    <row r="118" spans="2:9" ht="15" x14ac:dyDescent="0.25">
      <c r="B118" s="20">
        <f>IF(PrêtOK,IF(ROW()-ROW(RemboursementN[[#Headers],[Remboursement N°]])&gt;NombreDePaiementsPrévu,"",ROW()-ROW(RemboursementN[[#Headers],[Remboursement N°]])),"")</f>
        <v>105</v>
      </c>
      <c r="C118" s="21">
        <f>IF(RemboursementN[[#This Row],[Remboursement N°]]&lt;&gt;"",EOMONTH(DateDébutPrêt,ROW(RemboursementN[[#This Row],[Remboursement N°]])-ROW(RemboursementN[[#Headers],[Remboursement N°]])-2)+DAY(DateDébutPrêt),"")</f>
        <v>47728</v>
      </c>
      <c r="D118" s="22">
        <f>IF(RemboursementN[[#This Row],[Remboursement N°]]&lt;&gt;"",IF(ROW()-ROW(RemboursementN[[#Headers],[Solde de départ]])=1,MontantDuPrêt,INDEX(RemboursementN[Solde restant dû],ROW()-ROW(RemboursementN[[#Headers],[Solde de départ]])-1)),"")</f>
        <v>155833.33333333264</v>
      </c>
      <c r="E118" s="22">
        <f>IF(RemboursementN[[#This Row],[Remboursement N°]]&lt;&gt;"",PaiementProgrammé,"")</f>
        <v>1145.8333333333333</v>
      </c>
      <c r="F118" s="22">
        <f>IF(RemboursementN[[#This Row],[Remboursement N°]]&lt;&gt;"",RemboursementN[[#This Row],[Solde de départ]]*(TauxIntérêt/PaiementsParAn),"")</f>
        <v>272.70833333333212</v>
      </c>
      <c r="G118" s="23">
        <f>IF(RemboursementN[[#This Row],[Remboursement N°]]&lt;&gt;"",RemboursementN[[#This Row],[Remboursement du capital]]+RemboursementN[[#This Row],[Intérêts]],"")</f>
        <v>1418.5416666666654</v>
      </c>
      <c r="H118" s="22">
        <f>IF(RemboursementN[[#This Row],[Remboursement N°]]&lt;&gt;"",IF(RemboursementN[[#This Row],[Montant du remboursement]]&lt;=RemboursementN[[#This Row],[Solde de départ]],RemboursementN[[#This Row],[Solde de départ]]-RemboursementN[[#This Row],[Remboursement du capital]],0),"")</f>
        <v>154687.4999999993</v>
      </c>
      <c r="I118" s="22">
        <f>IF(RemboursementN[[#This Row],[Remboursement N°]]&lt;&gt;"",SUM(INDEX(RemboursementN[Intérêts],1,1):RemboursementN[[#This Row],[Intérêts]]),"")</f>
        <v>39582.812499999985</v>
      </c>
    </row>
    <row r="119" spans="2:9" ht="15" x14ac:dyDescent="0.25">
      <c r="B119" s="20">
        <f>IF(PrêtOK,IF(ROW()-ROW(RemboursementN[[#Headers],[Remboursement N°]])&gt;NombreDePaiementsPrévu,"",ROW()-ROW(RemboursementN[[#Headers],[Remboursement N°]])),"")</f>
        <v>106</v>
      </c>
      <c r="C119" s="21">
        <f>IF(RemboursementN[[#This Row],[Remboursement N°]]&lt;&gt;"",EOMONTH(DateDébutPrêt,ROW(RemboursementN[[#This Row],[Remboursement N°]])-ROW(RemboursementN[[#Headers],[Remboursement N°]])-2)+DAY(DateDébutPrêt),"")</f>
        <v>47758</v>
      </c>
      <c r="D119" s="22">
        <f>IF(RemboursementN[[#This Row],[Remboursement N°]]&lt;&gt;"",IF(ROW()-ROW(RemboursementN[[#Headers],[Solde de départ]])=1,MontantDuPrêt,INDEX(RemboursementN[Solde restant dû],ROW()-ROW(RemboursementN[[#Headers],[Solde de départ]])-1)),"")</f>
        <v>154687.4999999993</v>
      </c>
      <c r="E119" s="22">
        <f>IF(RemboursementN[[#This Row],[Remboursement N°]]&lt;&gt;"",PaiementProgrammé,"")</f>
        <v>1145.8333333333333</v>
      </c>
      <c r="F119" s="22">
        <f>IF(RemboursementN[[#This Row],[Remboursement N°]]&lt;&gt;"",RemboursementN[[#This Row],[Solde de départ]]*(TauxIntérêt/PaiementsParAn),"")</f>
        <v>270.70312499999881</v>
      </c>
      <c r="G119" s="23">
        <f>IF(RemboursementN[[#This Row],[Remboursement N°]]&lt;&gt;"",RemboursementN[[#This Row],[Remboursement du capital]]+RemboursementN[[#This Row],[Intérêts]],"")</f>
        <v>1416.5364583333321</v>
      </c>
      <c r="H119" s="22">
        <f>IF(RemboursementN[[#This Row],[Remboursement N°]]&lt;&gt;"",IF(RemboursementN[[#This Row],[Montant du remboursement]]&lt;=RemboursementN[[#This Row],[Solde de départ]],RemboursementN[[#This Row],[Solde de départ]]-RemboursementN[[#This Row],[Remboursement du capital]],0),"")</f>
        <v>153541.66666666596</v>
      </c>
      <c r="I119" s="22">
        <f>IF(RemboursementN[[#This Row],[Remboursement N°]]&lt;&gt;"",SUM(INDEX(RemboursementN[Intérêts],1,1):RemboursementN[[#This Row],[Intérêts]]),"")</f>
        <v>39853.515624999985</v>
      </c>
    </row>
    <row r="120" spans="2:9" ht="15" x14ac:dyDescent="0.25">
      <c r="B120" s="20">
        <f>IF(PrêtOK,IF(ROW()-ROW(RemboursementN[[#Headers],[Remboursement N°]])&gt;NombreDePaiementsPrévu,"",ROW()-ROW(RemboursementN[[#Headers],[Remboursement N°]])),"")</f>
        <v>107</v>
      </c>
      <c r="C120" s="21">
        <f>IF(RemboursementN[[#This Row],[Remboursement N°]]&lt;&gt;"",EOMONTH(DateDébutPrêt,ROW(RemboursementN[[#This Row],[Remboursement N°]])-ROW(RemboursementN[[#Headers],[Remboursement N°]])-2)+DAY(DateDébutPrêt),"")</f>
        <v>47789</v>
      </c>
      <c r="D120" s="22">
        <f>IF(RemboursementN[[#This Row],[Remboursement N°]]&lt;&gt;"",IF(ROW()-ROW(RemboursementN[[#Headers],[Solde de départ]])=1,MontantDuPrêt,INDEX(RemboursementN[Solde restant dû],ROW()-ROW(RemboursementN[[#Headers],[Solde de départ]])-1)),"")</f>
        <v>153541.66666666596</v>
      </c>
      <c r="E120" s="22">
        <f>IF(RemboursementN[[#This Row],[Remboursement N°]]&lt;&gt;"",PaiementProgrammé,"")</f>
        <v>1145.8333333333333</v>
      </c>
      <c r="F120" s="22">
        <f>IF(RemboursementN[[#This Row],[Remboursement N°]]&lt;&gt;"",RemboursementN[[#This Row],[Solde de départ]]*(TauxIntérêt/PaiementsParAn),"")</f>
        <v>268.69791666666544</v>
      </c>
      <c r="G120" s="23">
        <f>IF(RemboursementN[[#This Row],[Remboursement N°]]&lt;&gt;"",RemboursementN[[#This Row],[Remboursement du capital]]+RemboursementN[[#This Row],[Intérêts]],"")</f>
        <v>1414.5312499999986</v>
      </c>
      <c r="H120" s="22">
        <f>IF(RemboursementN[[#This Row],[Remboursement N°]]&lt;&gt;"",IF(RemboursementN[[#This Row],[Montant du remboursement]]&lt;=RemboursementN[[#This Row],[Solde de départ]],RemboursementN[[#This Row],[Solde de départ]]-RemboursementN[[#This Row],[Remboursement du capital]],0),"")</f>
        <v>152395.83333333262</v>
      </c>
      <c r="I120" s="22">
        <f>IF(RemboursementN[[#This Row],[Remboursement N°]]&lt;&gt;"",SUM(INDEX(RemboursementN[Intérêts],1,1):RemboursementN[[#This Row],[Intérêts]]),"")</f>
        <v>40122.21354166665</v>
      </c>
    </row>
    <row r="121" spans="2:9" ht="15" x14ac:dyDescent="0.25">
      <c r="B121" s="20">
        <f>IF(PrêtOK,IF(ROW()-ROW(RemboursementN[[#Headers],[Remboursement N°]])&gt;NombreDePaiementsPrévu,"",ROW()-ROW(RemboursementN[[#Headers],[Remboursement N°]])),"")</f>
        <v>108</v>
      </c>
      <c r="C121" s="21">
        <f>IF(RemboursementN[[#This Row],[Remboursement N°]]&lt;&gt;"",EOMONTH(DateDébutPrêt,ROW(RemboursementN[[#This Row],[Remboursement N°]])-ROW(RemboursementN[[#Headers],[Remboursement N°]])-2)+DAY(DateDébutPrêt),"")</f>
        <v>47819</v>
      </c>
      <c r="D121" s="22">
        <f>IF(RemboursementN[[#This Row],[Remboursement N°]]&lt;&gt;"",IF(ROW()-ROW(RemboursementN[[#Headers],[Solde de départ]])=1,MontantDuPrêt,INDEX(RemboursementN[Solde restant dû],ROW()-ROW(RemboursementN[[#Headers],[Solde de départ]])-1)),"")</f>
        <v>152395.83333333262</v>
      </c>
      <c r="E121" s="22">
        <f>IF(RemboursementN[[#This Row],[Remboursement N°]]&lt;&gt;"",PaiementProgrammé,"")</f>
        <v>1145.8333333333333</v>
      </c>
      <c r="F121" s="22">
        <f>IF(RemboursementN[[#This Row],[Remboursement N°]]&lt;&gt;"",RemboursementN[[#This Row],[Solde de départ]]*(TauxIntérêt/PaiementsParAn),"")</f>
        <v>266.69270833333206</v>
      </c>
      <c r="G121" s="23">
        <f>IF(RemboursementN[[#This Row],[Remboursement N°]]&lt;&gt;"",RemboursementN[[#This Row],[Remboursement du capital]]+RemboursementN[[#This Row],[Intérêts]],"")</f>
        <v>1412.5260416666654</v>
      </c>
      <c r="H121" s="22">
        <f>IF(RemboursementN[[#This Row],[Remboursement N°]]&lt;&gt;"",IF(RemboursementN[[#This Row],[Montant du remboursement]]&lt;=RemboursementN[[#This Row],[Solde de départ]],RemboursementN[[#This Row],[Solde de départ]]-RemboursementN[[#This Row],[Remboursement du capital]],0),"")</f>
        <v>151249.99999999927</v>
      </c>
      <c r="I121" s="22">
        <f>IF(RemboursementN[[#This Row],[Remboursement N°]]&lt;&gt;"",SUM(INDEX(RemboursementN[Intérêts],1,1):RemboursementN[[#This Row],[Intérêts]]),"")</f>
        <v>40388.906249999978</v>
      </c>
    </row>
    <row r="122" spans="2:9" ht="15" x14ac:dyDescent="0.25">
      <c r="B122" s="20">
        <f>IF(PrêtOK,IF(ROW()-ROW(RemboursementN[[#Headers],[Remboursement N°]])&gt;NombreDePaiementsPrévu,"",ROW()-ROW(RemboursementN[[#Headers],[Remboursement N°]])),"")</f>
        <v>109</v>
      </c>
      <c r="C122" s="21">
        <f>IF(RemboursementN[[#This Row],[Remboursement N°]]&lt;&gt;"",EOMONTH(DateDébutPrêt,ROW(RemboursementN[[#This Row],[Remboursement N°]])-ROW(RemboursementN[[#Headers],[Remboursement N°]])-2)+DAY(DateDébutPrêt),"")</f>
        <v>47850</v>
      </c>
      <c r="D122" s="22">
        <f>IF(RemboursementN[[#This Row],[Remboursement N°]]&lt;&gt;"",IF(ROW()-ROW(RemboursementN[[#Headers],[Solde de départ]])=1,MontantDuPrêt,INDEX(RemboursementN[Solde restant dû],ROW()-ROW(RemboursementN[[#Headers],[Solde de départ]])-1)),"")</f>
        <v>151249.99999999927</v>
      </c>
      <c r="E122" s="22">
        <f>IF(RemboursementN[[#This Row],[Remboursement N°]]&lt;&gt;"",PaiementProgrammé,"")</f>
        <v>1145.8333333333333</v>
      </c>
      <c r="F122" s="22">
        <f>IF(RemboursementN[[#This Row],[Remboursement N°]]&lt;&gt;"",RemboursementN[[#This Row],[Solde de départ]]*(TauxIntérêt/PaiementsParAn),"")</f>
        <v>264.68749999999875</v>
      </c>
      <c r="G122" s="23">
        <f>IF(RemboursementN[[#This Row],[Remboursement N°]]&lt;&gt;"",RemboursementN[[#This Row],[Remboursement du capital]]+RemboursementN[[#This Row],[Intérêts]],"")</f>
        <v>1410.5208333333321</v>
      </c>
      <c r="H122" s="22">
        <f>IF(RemboursementN[[#This Row],[Remboursement N°]]&lt;&gt;"",IF(RemboursementN[[#This Row],[Montant du remboursement]]&lt;=RemboursementN[[#This Row],[Solde de départ]],RemboursementN[[#This Row],[Solde de départ]]-RemboursementN[[#This Row],[Remboursement du capital]],0),"")</f>
        <v>150104.16666666593</v>
      </c>
      <c r="I122" s="22">
        <f>IF(RemboursementN[[#This Row],[Remboursement N°]]&lt;&gt;"",SUM(INDEX(RemboursementN[Intérêts],1,1):RemboursementN[[#This Row],[Intérêts]]),"")</f>
        <v>40653.593749999978</v>
      </c>
    </row>
    <row r="123" spans="2:9" ht="15" x14ac:dyDescent="0.25">
      <c r="B123" s="20">
        <f>IF(PrêtOK,IF(ROW()-ROW(RemboursementN[[#Headers],[Remboursement N°]])&gt;NombreDePaiementsPrévu,"",ROW()-ROW(RemboursementN[[#Headers],[Remboursement N°]])),"")</f>
        <v>110</v>
      </c>
      <c r="C123" s="21">
        <f>IF(RemboursementN[[#This Row],[Remboursement N°]]&lt;&gt;"",EOMONTH(DateDébutPrêt,ROW(RemboursementN[[#This Row],[Remboursement N°]])-ROW(RemboursementN[[#Headers],[Remboursement N°]])-2)+DAY(DateDébutPrêt),"")</f>
        <v>47881</v>
      </c>
      <c r="D123" s="22">
        <f>IF(RemboursementN[[#This Row],[Remboursement N°]]&lt;&gt;"",IF(ROW()-ROW(RemboursementN[[#Headers],[Solde de départ]])=1,MontantDuPrêt,INDEX(RemboursementN[Solde restant dû],ROW()-ROW(RemboursementN[[#Headers],[Solde de départ]])-1)),"")</f>
        <v>150104.16666666593</v>
      </c>
      <c r="E123" s="22">
        <f>IF(RemboursementN[[#This Row],[Remboursement N°]]&lt;&gt;"",PaiementProgrammé,"")</f>
        <v>1145.8333333333333</v>
      </c>
      <c r="F123" s="22">
        <f>IF(RemboursementN[[#This Row],[Remboursement N°]]&lt;&gt;"",RemboursementN[[#This Row],[Solde de départ]]*(TauxIntérêt/PaiementsParAn),"")</f>
        <v>262.68229166666538</v>
      </c>
      <c r="G123" s="23">
        <f>IF(RemboursementN[[#This Row],[Remboursement N°]]&lt;&gt;"",RemboursementN[[#This Row],[Remboursement du capital]]+RemboursementN[[#This Row],[Intérêts]],"")</f>
        <v>1408.5156249999986</v>
      </c>
      <c r="H123" s="22">
        <f>IF(RemboursementN[[#This Row],[Remboursement N°]]&lt;&gt;"",IF(RemboursementN[[#This Row],[Montant du remboursement]]&lt;=RemboursementN[[#This Row],[Solde de départ]],RemboursementN[[#This Row],[Solde de départ]]-RemboursementN[[#This Row],[Remboursement du capital]],0),"")</f>
        <v>148958.33333333259</v>
      </c>
      <c r="I123" s="22">
        <f>IF(RemboursementN[[#This Row],[Remboursement N°]]&lt;&gt;"",SUM(INDEX(RemboursementN[Intérêts],1,1):RemboursementN[[#This Row],[Intérêts]]),"")</f>
        <v>40916.276041666642</v>
      </c>
    </row>
    <row r="124" spans="2:9" ht="15" x14ac:dyDescent="0.25">
      <c r="B124" s="20">
        <f>IF(PrêtOK,IF(ROW()-ROW(RemboursementN[[#Headers],[Remboursement N°]])&gt;NombreDePaiementsPrévu,"",ROW()-ROW(RemboursementN[[#Headers],[Remboursement N°]])),"")</f>
        <v>111</v>
      </c>
      <c r="C124" s="21">
        <f>IF(RemboursementN[[#This Row],[Remboursement N°]]&lt;&gt;"",EOMONTH(DateDébutPrêt,ROW(RemboursementN[[#This Row],[Remboursement N°]])-ROW(RemboursementN[[#Headers],[Remboursement N°]])-2)+DAY(DateDébutPrêt),"")</f>
        <v>47909</v>
      </c>
      <c r="D124" s="22">
        <f>IF(RemboursementN[[#This Row],[Remboursement N°]]&lt;&gt;"",IF(ROW()-ROW(RemboursementN[[#Headers],[Solde de départ]])=1,MontantDuPrêt,INDEX(RemboursementN[Solde restant dû],ROW()-ROW(RemboursementN[[#Headers],[Solde de départ]])-1)),"")</f>
        <v>148958.33333333259</v>
      </c>
      <c r="E124" s="22">
        <f>IF(RemboursementN[[#This Row],[Remboursement N°]]&lt;&gt;"",PaiementProgrammé,"")</f>
        <v>1145.8333333333333</v>
      </c>
      <c r="F124" s="22">
        <f>IF(RemboursementN[[#This Row],[Remboursement N°]]&lt;&gt;"",RemboursementN[[#This Row],[Solde de départ]]*(TauxIntérêt/PaiementsParAn),"")</f>
        <v>260.67708333333201</v>
      </c>
      <c r="G124" s="23">
        <f>IF(RemboursementN[[#This Row],[Remboursement N°]]&lt;&gt;"",RemboursementN[[#This Row],[Remboursement du capital]]+RemboursementN[[#This Row],[Intérêts]],"")</f>
        <v>1406.5104166666652</v>
      </c>
      <c r="H124" s="22">
        <f>IF(RemboursementN[[#This Row],[Remboursement N°]]&lt;&gt;"",IF(RemboursementN[[#This Row],[Montant du remboursement]]&lt;=RemboursementN[[#This Row],[Solde de départ]],RemboursementN[[#This Row],[Solde de départ]]-RemboursementN[[#This Row],[Remboursement du capital]],0),"")</f>
        <v>147812.49999999924</v>
      </c>
      <c r="I124" s="22">
        <f>IF(RemboursementN[[#This Row],[Remboursement N°]]&lt;&gt;"",SUM(INDEX(RemboursementN[Intérêts],1,1):RemboursementN[[#This Row],[Intérêts]]),"")</f>
        <v>41176.953124999971</v>
      </c>
    </row>
    <row r="125" spans="2:9" ht="15" x14ac:dyDescent="0.25">
      <c r="B125" s="20">
        <f>IF(PrêtOK,IF(ROW()-ROW(RemboursementN[[#Headers],[Remboursement N°]])&gt;NombreDePaiementsPrévu,"",ROW()-ROW(RemboursementN[[#Headers],[Remboursement N°]])),"")</f>
        <v>112</v>
      </c>
      <c r="C125" s="21">
        <f>IF(RemboursementN[[#This Row],[Remboursement N°]]&lt;&gt;"",EOMONTH(DateDébutPrêt,ROW(RemboursementN[[#This Row],[Remboursement N°]])-ROW(RemboursementN[[#Headers],[Remboursement N°]])-2)+DAY(DateDébutPrêt),"")</f>
        <v>47940</v>
      </c>
      <c r="D125" s="22">
        <f>IF(RemboursementN[[#This Row],[Remboursement N°]]&lt;&gt;"",IF(ROW()-ROW(RemboursementN[[#Headers],[Solde de départ]])=1,MontantDuPrêt,INDEX(RemboursementN[Solde restant dû],ROW()-ROW(RemboursementN[[#Headers],[Solde de départ]])-1)),"")</f>
        <v>147812.49999999924</v>
      </c>
      <c r="E125" s="22">
        <f>IF(RemboursementN[[#This Row],[Remboursement N°]]&lt;&gt;"",PaiementProgrammé,"")</f>
        <v>1145.8333333333333</v>
      </c>
      <c r="F125" s="22">
        <f>IF(RemboursementN[[#This Row],[Remboursement N°]]&lt;&gt;"",RemboursementN[[#This Row],[Solde de départ]]*(TauxIntérêt/PaiementsParAn),"")</f>
        <v>258.67187499999869</v>
      </c>
      <c r="G125" s="23">
        <f>IF(RemboursementN[[#This Row],[Remboursement N°]]&lt;&gt;"",RemboursementN[[#This Row],[Remboursement du capital]]+RemboursementN[[#This Row],[Intérêts]],"")</f>
        <v>1404.5052083333319</v>
      </c>
      <c r="H125" s="22">
        <f>IF(RemboursementN[[#This Row],[Remboursement N°]]&lt;&gt;"",IF(RemboursementN[[#This Row],[Montant du remboursement]]&lt;=RemboursementN[[#This Row],[Solde de départ]],RemboursementN[[#This Row],[Solde de départ]]-RemboursementN[[#This Row],[Remboursement du capital]],0),"")</f>
        <v>146666.6666666659</v>
      </c>
      <c r="I125" s="22">
        <f>IF(RemboursementN[[#This Row],[Remboursement N°]]&lt;&gt;"",SUM(INDEX(RemboursementN[Intérêts],1,1):RemboursementN[[#This Row],[Intérêts]]),"")</f>
        <v>41435.624999999971</v>
      </c>
    </row>
    <row r="126" spans="2:9" ht="15" x14ac:dyDescent="0.25">
      <c r="B126" s="20">
        <f>IF(PrêtOK,IF(ROW()-ROW(RemboursementN[[#Headers],[Remboursement N°]])&gt;NombreDePaiementsPrévu,"",ROW()-ROW(RemboursementN[[#Headers],[Remboursement N°]])),"")</f>
        <v>113</v>
      </c>
      <c r="C126" s="21">
        <f>IF(RemboursementN[[#This Row],[Remboursement N°]]&lt;&gt;"",EOMONTH(DateDébutPrêt,ROW(RemboursementN[[#This Row],[Remboursement N°]])-ROW(RemboursementN[[#Headers],[Remboursement N°]])-2)+DAY(DateDébutPrêt),"")</f>
        <v>47970</v>
      </c>
      <c r="D126" s="22">
        <f>IF(RemboursementN[[#This Row],[Remboursement N°]]&lt;&gt;"",IF(ROW()-ROW(RemboursementN[[#Headers],[Solde de départ]])=1,MontantDuPrêt,INDEX(RemboursementN[Solde restant dû],ROW()-ROW(RemboursementN[[#Headers],[Solde de départ]])-1)),"")</f>
        <v>146666.6666666659</v>
      </c>
      <c r="E126" s="22">
        <f>IF(RemboursementN[[#This Row],[Remboursement N°]]&lt;&gt;"",PaiementProgrammé,"")</f>
        <v>1145.8333333333333</v>
      </c>
      <c r="F126" s="22">
        <f>IF(RemboursementN[[#This Row],[Remboursement N°]]&lt;&gt;"",RemboursementN[[#This Row],[Solde de départ]]*(TauxIntérêt/PaiementsParAn),"")</f>
        <v>256.66666666666532</v>
      </c>
      <c r="G126" s="23">
        <f>IF(RemboursementN[[#This Row],[Remboursement N°]]&lt;&gt;"",RemboursementN[[#This Row],[Remboursement du capital]]+RemboursementN[[#This Row],[Intérêts]],"")</f>
        <v>1402.4999999999986</v>
      </c>
      <c r="H126" s="22">
        <f>IF(RemboursementN[[#This Row],[Remboursement N°]]&lt;&gt;"",IF(RemboursementN[[#This Row],[Montant du remboursement]]&lt;=RemboursementN[[#This Row],[Solde de départ]],RemboursementN[[#This Row],[Solde de départ]]-RemboursementN[[#This Row],[Remboursement du capital]],0),"")</f>
        <v>145520.83333333256</v>
      </c>
      <c r="I126" s="22">
        <f>IF(RemboursementN[[#This Row],[Remboursement N°]]&lt;&gt;"",SUM(INDEX(RemboursementN[Intérêts],1,1):RemboursementN[[#This Row],[Intérêts]]),"")</f>
        <v>41692.291666666635</v>
      </c>
    </row>
    <row r="127" spans="2:9" ht="15" x14ac:dyDescent="0.25">
      <c r="B127" s="20">
        <f>IF(PrêtOK,IF(ROW()-ROW(RemboursementN[[#Headers],[Remboursement N°]])&gt;NombreDePaiementsPrévu,"",ROW()-ROW(RemboursementN[[#Headers],[Remboursement N°]])),"")</f>
        <v>114</v>
      </c>
      <c r="C127" s="21">
        <f>IF(RemboursementN[[#This Row],[Remboursement N°]]&lt;&gt;"",EOMONTH(DateDébutPrêt,ROW(RemboursementN[[#This Row],[Remboursement N°]])-ROW(RemboursementN[[#Headers],[Remboursement N°]])-2)+DAY(DateDébutPrêt),"")</f>
        <v>48001</v>
      </c>
      <c r="D127" s="22">
        <f>IF(RemboursementN[[#This Row],[Remboursement N°]]&lt;&gt;"",IF(ROW()-ROW(RemboursementN[[#Headers],[Solde de départ]])=1,MontantDuPrêt,INDEX(RemboursementN[Solde restant dû],ROW()-ROW(RemboursementN[[#Headers],[Solde de départ]])-1)),"")</f>
        <v>145520.83333333256</v>
      </c>
      <c r="E127" s="22">
        <f>IF(RemboursementN[[#This Row],[Remboursement N°]]&lt;&gt;"",PaiementProgrammé,"")</f>
        <v>1145.8333333333333</v>
      </c>
      <c r="F127" s="22">
        <f>IF(RemboursementN[[#This Row],[Remboursement N°]]&lt;&gt;"",RemboursementN[[#This Row],[Solde de départ]]*(TauxIntérêt/PaiementsParAn),"")</f>
        <v>254.66145833333198</v>
      </c>
      <c r="G127" s="23">
        <f>IF(RemboursementN[[#This Row],[Remboursement N°]]&lt;&gt;"",RemboursementN[[#This Row],[Remboursement du capital]]+RemboursementN[[#This Row],[Intérêts]],"")</f>
        <v>1400.4947916666652</v>
      </c>
      <c r="H127" s="22">
        <f>IF(RemboursementN[[#This Row],[Remboursement N°]]&lt;&gt;"",IF(RemboursementN[[#This Row],[Montant du remboursement]]&lt;=RemboursementN[[#This Row],[Solde de départ]],RemboursementN[[#This Row],[Solde de départ]]-RemboursementN[[#This Row],[Remboursement du capital]],0),"")</f>
        <v>144374.99999999921</v>
      </c>
      <c r="I127" s="22">
        <f>IF(RemboursementN[[#This Row],[Remboursement N°]]&lt;&gt;"",SUM(INDEX(RemboursementN[Intérêts],1,1):RemboursementN[[#This Row],[Intérêts]]),"")</f>
        <v>41946.953124999964</v>
      </c>
    </row>
    <row r="128" spans="2:9" ht="15" x14ac:dyDescent="0.25">
      <c r="B128" s="20">
        <f>IF(PrêtOK,IF(ROW()-ROW(RemboursementN[[#Headers],[Remboursement N°]])&gt;NombreDePaiementsPrévu,"",ROW()-ROW(RemboursementN[[#Headers],[Remboursement N°]])),"")</f>
        <v>115</v>
      </c>
      <c r="C128" s="21">
        <f>IF(RemboursementN[[#This Row],[Remboursement N°]]&lt;&gt;"",EOMONTH(DateDébutPrêt,ROW(RemboursementN[[#This Row],[Remboursement N°]])-ROW(RemboursementN[[#Headers],[Remboursement N°]])-2)+DAY(DateDébutPrêt),"")</f>
        <v>48031</v>
      </c>
      <c r="D128" s="22">
        <f>IF(RemboursementN[[#This Row],[Remboursement N°]]&lt;&gt;"",IF(ROW()-ROW(RemboursementN[[#Headers],[Solde de départ]])=1,MontantDuPrêt,INDEX(RemboursementN[Solde restant dû],ROW()-ROW(RemboursementN[[#Headers],[Solde de départ]])-1)),"")</f>
        <v>144374.99999999921</v>
      </c>
      <c r="E128" s="22">
        <f>IF(RemboursementN[[#This Row],[Remboursement N°]]&lt;&gt;"",PaiementProgrammé,"")</f>
        <v>1145.8333333333333</v>
      </c>
      <c r="F128" s="22">
        <f>IF(RemboursementN[[#This Row],[Remboursement N°]]&lt;&gt;"",RemboursementN[[#This Row],[Solde de départ]]*(TauxIntérêt/PaiementsParAn),"")</f>
        <v>252.65624999999864</v>
      </c>
      <c r="G128" s="23">
        <f>IF(RemboursementN[[#This Row],[Remboursement N°]]&lt;&gt;"",RemboursementN[[#This Row],[Remboursement du capital]]+RemboursementN[[#This Row],[Intérêts]],"")</f>
        <v>1398.4895833333319</v>
      </c>
      <c r="H128" s="22">
        <f>IF(RemboursementN[[#This Row],[Remboursement N°]]&lt;&gt;"",IF(RemboursementN[[#This Row],[Montant du remboursement]]&lt;=RemboursementN[[#This Row],[Solde de départ]],RemboursementN[[#This Row],[Solde de départ]]-RemboursementN[[#This Row],[Remboursement du capital]],0),"")</f>
        <v>143229.16666666587</v>
      </c>
      <c r="I128" s="22">
        <f>IF(RemboursementN[[#This Row],[Remboursement N°]]&lt;&gt;"",SUM(INDEX(RemboursementN[Intérêts],1,1):RemboursementN[[#This Row],[Intérêts]]),"")</f>
        <v>42199.609374999964</v>
      </c>
    </row>
    <row r="129" spans="2:9" ht="15" x14ac:dyDescent="0.25">
      <c r="B129" s="20">
        <f>IF(PrêtOK,IF(ROW()-ROW(RemboursementN[[#Headers],[Remboursement N°]])&gt;NombreDePaiementsPrévu,"",ROW()-ROW(RemboursementN[[#Headers],[Remboursement N°]])),"")</f>
        <v>116</v>
      </c>
      <c r="C129" s="21">
        <f>IF(RemboursementN[[#This Row],[Remboursement N°]]&lt;&gt;"",EOMONTH(DateDébutPrêt,ROW(RemboursementN[[#This Row],[Remboursement N°]])-ROW(RemboursementN[[#Headers],[Remboursement N°]])-2)+DAY(DateDébutPrêt),"")</f>
        <v>48062</v>
      </c>
      <c r="D129" s="22">
        <f>IF(RemboursementN[[#This Row],[Remboursement N°]]&lt;&gt;"",IF(ROW()-ROW(RemboursementN[[#Headers],[Solde de départ]])=1,MontantDuPrêt,INDEX(RemboursementN[Solde restant dû],ROW()-ROW(RemboursementN[[#Headers],[Solde de départ]])-1)),"")</f>
        <v>143229.16666666587</v>
      </c>
      <c r="E129" s="22">
        <f>IF(RemboursementN[[#This Row],[Remboursement N°]]&lt;&gt;"",PaiementProgrammé,"")</f>
        <v>1145.8333333333333</v>
      </c>
      <c r="F129" s="22">
        <f>IF(RemboursementN[[#This Row],[Remboursement N°]]&lt;&gt;"",RemboursementN[[#This Row],[Solde de départ]]*(TauxIntérêt/PaiementsParAn),"")</f>
        <v>250.65104166666529</v>
      </c>
      <c r="G129" s="23">
        <f>IF(RemboursementN[[#This Row],[Remboursement N°]]&lt;&gt;"",RemboursementN[[#This Row],[Remboursement du capital]]+RemboursementN[[#This Row],[Intérêts]],"")</f>
        <v>1396.4843749999986</v>
      </c>
      <c r="H129" s="22">
        <f>IF(RemboursementN[[#This Row],[Remboursement N°]]&lt;&gt;"",IF(RemboursementN[[#This Row],[Montant du remboursement]]&lt;=RemboursementN[[#This Row],[Solde de départ]],RemboursementN[[#This Row],[Solde de départ]]-RemboursementN[[#This Row],[Remboursement du capital]],0),"")</f>
        <v>142083.33333333253</v>
      </c>
      <c r="I129" s="22">
        <f>IF(RemboursementN[[#This Row],[Remboursement N°]]&lt;&gt;"",SUM(INDEX(RemboursementN[Intérêts],1,1):RemboursementN[[#This Row],[Intérêts]]),"")</f>
        <v>42450.260416666628</v>
      </c>
    </row>
    <row r="130" spans="2:9" ht="15" x14ac:dyDescent="0.25">
      <c r="B130" s="20">
        <f>IF(PrêtOK,IF(ROW()-ROW(RemboursementN[[#Headers],[Remboursement N°]])&gt;NombreDePaiementsPrévu,"",ROW()-ROW(RemboursementN[[#Headers],[Remboursement N°]])),"")</f>
        <v>117</v>
      </c>
      <c r="C130" s="21">
        <f>IF(RemboursementN[[#This Row],[Remboursement N°]]&lt;&gt;"",EOMONTH(DateDébutPrêt,ROW(RemboursementN[[#This Row],[Remboursement N°]])-ROW(RemboursementN[[#Headers],[Remboursement N°]])-2)+DAY(DateDébutPrêt),"")</f>
        <v>48093</v>
      </c>
      <c r="D130" s="22">
        <f>IF(RemboursementN[[#This Row],[Remboursement N°]]&lt;&gt;"",IF(ROW()-ROW(RemboursementN[[#Headers],[Solde de départ]])=1,MontantDuPrêt,INDEX(RemboursementN[Solde restant dû],ROW()-ROW(RemboursementN[[#Headers],[Solde de départ]])-1)),"")</f>
        <v>142083.33333333253</v>
      </c>
      <c r="E130" s="22">
        <f>IF(RemboursementN[[#This Row],[Remboursement N°]]&lt;&gt;"",PaiementProgrammé,"")</f>
        <v>1145.8333333333333</v>
      </c>
      <c r="F130" s="22">
        <f>IF(RemboursementN[[#This Row],[Remboursement N°]]&lt;&gt;"",RemboursementN[[#This Row],[Solde de départ]]*(TauxIntérêt/PaiementsParAn),"")</f>
        <v>248.64583333333192</v>
      </c>
      <c r="G130" s="23">
        <f>IF(RemboursementN[[#This Row],[Remboursement N°]]&lt;&gt;"",RemboursementN[[#This Row],[Remboursement du capital]]+RemboursementN[[#This Row],[Intérêts]],"")</f>
        <v>1394.4791666666652</v>
      </c>
      <c r="H130" s="22">
        <f>IF(RemboursementN[[#This Row],[Remboursement N°]]&lt;&gt;"",IF(RemboursementN[[#This Row],[Montant du remboursement]]&lt;=RemboursementN[[#This Row],[Solde de départ]],RemboursementN[[#This Row],[Solde de départ]]-RemboursementN[[#This Row],[Remboursement du capital]],0),"")</f>
        <v>140937.49999999919</v>
      </c>
      <c r="I130" s="22">
        <f>IF(RemboursementN[[#This Row],[Remboursement N°]]&lt;&gt;"",SUM(INDEX(RemboursementN[Intérêts],1,1):RemboursementN[[#This Row],[Intérêts]]),"")</f>
        <v>42698.906249999956</v>
      </c>
    </row>
    <row r="131" spans="2:9" ht="15" x14ac:dyDescent="0.25">
      <c r="B131" s="20">
        <f>IF(PrêtOK,IF(ROW()-ROW(RemboursementN[[#Headers],[Remboursement N°]])&gt;NombreDePaiementsPrévu,"",ROW()-ROW(RemboursementN[[#Headers],[Remboursement N°]])),"")</f>
        <v>118</v>
      </c>
      <c r="C131" s="21">
        <f>IF(RemboursementN[[#This Row],[Remboursement N°]]&lt;&gt;"",EOMONTH(DateDébutPrêt,ROW(RemboursementN[[#This Row],[Remboursement N°]])-ROW(RemboursementN[[#Headers],[Remboursement N°]])-2)+DAY(DateDébutPrêt),"")</f>
        <v>48123</v>
      </c>
      <c r="D131" s="22">
        <f>IF(RemboursementN[[#This Row],[Remboursement N°]]&lt;&gt;"",IF(ROW()-ROW(RemboursementN[[#Headers],[Solde de départ]])=1,MontantDuPrêt,INDEX(RemboursementN[Solde restant dû],ROW()-ROW(RemboursementN[[#Headers],[Solde de départ]])-1)),"")</f>
        <v>140937.49999999919</v>
      </c>
      <c r="E131" s="22">
        <f>IF(RemboursementN[[#This Row],[Remboursement N°]]&lt;&gt;"",PaiementProgrammé,"")</f>
        <v>1145.8333333333333</v>
      </c>
      <c r="F131" s="22">
        <f>IF(RemboursementN[[#This Row],[Remboursement N°]]&lt;&gt;"",RemboursementN[[#This Row],[Solde de départ]]*(TauxIntérêt/PaiementsParAn),"")</f>
        <v>246.64062499999858</v>
      </c>
      <c r="G131" s="23">
        <f>IF(RemboursementN[[#This Row],[Remboursement N°]]&lt;&gt;"",RemboursementN[[#This Row],[Remboursement du capital]]+RemboursementN[[#This Row],[Intérêts]],"")</f>
        <v>1392.4739583333319</v>
      </c>
      <c r="H131" s="22">
        <f>IF(RemboursementN[[#This Row],[Remboursement N°]]&lt;&gt;"",IF(RemboursementN[[#This Row],[Montant du remboursement]]&lt;=RemboursementN[[#This Row],[Solde de départ]],RemboursementN[[#This Row],[Solde de départ]]-RemboursementN[[#This Row],[Remboursement du capital]],0),"")</f>
        <v>139791.66666666584</v>
      </c>
      <c r="I131" s="22">
        <f>IF(RemboursementN[[#This Row],[Remboursement N°]]&lt;&gt;"",SUM(INDEX(RemboursementN[Intérêts],1,1):RemboursementN[[#This Row],[Intérêts]]),"")</f>
        <v>42945.546874999956</v>
      </c>
    </row>
    <row r="132" spans="2:9" ht="15" x14ac:dyDescent="0.25">
      <c r="B132" s="20">
        <f>IF(PrêtOK,IF(ROW()-ROW(RemboursementN[[#Headers],[Remboursement N°]])&gt;NombreDePaiementsPrévu,"",ROW()-ROW(RemboursementN[[#Headers],[Remboursement N°]])),"")</f>
        <v>119</v>
      </c>
      <c r="C132" s="21">
        <f>IF(RemboursementN[[#This Row],[Remboursement N°]]&lt;&gt;"",EOMONTH(DateDébutPrêt,ROW(RemboursementN[[#This Row],[Remboursement N°]])-ROW(RemboursementN[[#Headers],[Remboursement N°]])-2)+DAY(DateDébutPrêt),"")</f>
        <v>48154</v>
      </c>
      <c r="D132" s="22">
        <f>IF(RemboursementN[[#This Row],[Remboursement N°]]&lt;&gt;"",IF(ROW()-ROW(RemboursementN[[#Headers],[Solde de départ]])=1,MontantDuPrêt,INDEX(RemboursementN[Solde restant dû],ROW()-ROW(RemboursementN[[#Headers],[Solde de départ]])-1)),"")</f>
        <v>139791.66666666584</v>
      </c>
      <c r="E132" s="22">
        <f>IF(RemboursementN[[#This Row],[Remboursement N°]]&lt;&gt;"",PaiementProgrammé,"")</f>
        <v>1145.8333333333333</v>
      </c>
      <c r="F132" s="22">
        <f>IF(RemboursementN[[#This Row],[Remboursement N°]]&lt;&gt;"",RemboursementN[[#This Row],[Solde de départ]]*(TauxIntérêt/PaiementsParAn),"")</f>
        <v>244.63541666666524</v>
      </c>
      <c r="G132" s="23">
        <f>IF(RemboursementN[[#This Row],[Remboursement N°]]&lt;&gt;"",RemboursementN[[#This Row],[Remboursement du capital]]+RemboursementN[[#This Row],[Intérêts]],"")</f>
        <v>1390.4687499999984</v>
      </c>
      <c r="H132" s="22">
        <f>IF(RemboursementN[[#This Row],[Remboursement N°]]&lt;&gt;"",IF(RemboursementN[[#This Row],[Montant du remboursement]]&lt;=RemboursementN[[#This Row],[Solde de départ]],RemboursementN[[#This Row],[Solde de départ]]-RemboursementN[[#This Row],[Remboursement du capital]],0),"")</f>
        <v>138645.8333333325</v>
      </c>
      <c r="I132" s="22">
        <f>IF(RemboursementN[[#This Row],[Remboursement N°]]&lt;&gt;"",SUM(INDEX(RemboursementN[Intérêts],1,1):RemboursementN[[#This Row],[Intérêts]]),"")</f>
        <v>43190.182291666621</v>
      </c>
    </row>
    <row r="133" spans="2:9" ht="15" x14ac:dyDescent="0.25">
      <c r="B133" s="20">
        <f>IF(PrêtOK,IF(ROW()-ROW(RemboursementN[[#Headers],[Remboursement N°]])&gt;NombreDePaiementsPrévu,"",ROW()-ROW(RemboursementN[[#Headers],[Remboursement N°]])),"")</f>
        <v>120</v>
      </c>
      <c r="C133" s="21">
        <f>IF(RemboursementN[[#This Row],[Remboursement N°]]&lt;&gt;"",EOMONTH(DateDébutPrêt,ROW(RemboursementN[[#This Row],[Remboursement N°]])-ROW(RemboursementN[[#Headers],[Remboursement N°]])-2)+DAY(DateDébutPrêt),"")</f>
        <v>48184</v>
      </c>
      <c r="D133" s="22">
        <f>IF(RemboursementN[[#This Row],[Remboursement N°]]&lt;&gt;"",IF(ROW()-ROW(RemboursementN[[#Headers],[Solde de départ]])=1,MontantDuPrêt,INDEX(RemboursementN[Solde restant dû],ROW()-ROW(RemboursementN[[#Headers],[Solde de départ]])-1)),"")</f>
        <v>138645.8333333325</v>
      </c>
      <c r="E133" s="22">
        <f>IF(RemboursementN[[#This Row],[Remboursement N°]]&lt;&gt;"",PaiementProgrammé,"")</f>
        <v>1145.8333333333333</v>
      </c>
      <c r="F133" s="22">
        <f>IF(RemboursementN[[#This Row],[Remboursement N°]]&lt;&gt;"",RemboursementN[[#This Row],[Solde de départ]]*(TauxIntérêt/PaiementsParAn),"")</f>
        <v>242.63020833333186</v>
      </c>
      <c r="G133" s="23">
        <f>IF(RemboursementN[[#This Row],[Remboursement N°]]&lt;&gt;"",RemboursementN[[#This Row],[Remboursement du capital]]+RemboursementN[[#This Row],[Intérêts]],"")</f>
        <v>1388.4635416666652</v>
      </c>
      <c r="H133" s="22">
        <f>IF(RemboursementN[[#This Row],[Remboursement N°]]&lt;&gt;"",IF(RemboursementN[[#This Row],[Montant du remboursement]]&lt;=RemboursementN[[#This Row],[Solde de départ]],RemboursementN[[#This Row],[Solde de départ]]-RemboursementN[[#This Row],[Remboursement du capital]],0),"")</f>
        <v>137499.99999999916</v>
      </c>
      <c r="I133" s="22">
        <f>IF(RemboursementN[[#This Row],[Remboursement N°]]&lt;&gt;"",SUM(INDEX(RemboursementN[Intérêts],1,1):RemboursementN[[#This Row],[Intérêts]]),"")</f>
        <v>43432.812499999949</v>
      </c>
    </row>
    <row r="134" spans="2:9" ht="15" x14ac:dyDescent="0.25">
      <c r="B134" s="20">
        <f>IF(PrêtOK,IF(ROW()-ROW(RemboursementN[[#Headers],[Remboursement N°]])&gt;NombreDePaiementsPrévu,"",ROW()-ROW(RemboursementN[[#Headers],[Remboursement N°]])),"")</f>
        <v>121</v>
      </c>
      <c r="C134" s="21">
        <f>IF(RemboursementN[[#This Row],[Remboursement N°]]&lt;&gt;"",EOMONTH(DateDébutPrêt,ROW(RemboursementN[[#This Row],[Remboursement N°]])-ROW(RemboursementN[[#Headers],[Remboursement N°]])-2)+DAY(DateDébutPrêt),"")</f>
        <v>48215</v>
      </c>
      <c r="D134" s="22">
        <f>IF(RemboursementN[[#This Row],[Remboursement N°]]&lt;&gt;"",IF(ROW()-ROW(RemboursementN[[#Headers],[Solde de départ]])=1,MontantDuPrêt,INDEX(RemboursementN[Solde restant dû],ROW()-ROW(RemboursementN[[#Headers],[Solde de départ]])-1)),"")</f>
        <v>137499.99999999916</v>
      </c>
      <c r="E134" s="22">
        <f>IF(RemboursementN[[#This Row],[Remboursement N°]]&lt;&gt;"",PaiementProgrammé,"")</f>
        <v>1145.8333333333333</v>
      </c>
      <c r="F134" s="22">
        <f>IF(RemboursementN[[#This Row],[Remboursement N°]]&lt;&gt;"",RemboursementN[[#This Row],[Solde de départ]]*(TauxIntérêt/PaiementsParAn),"")</f>
        <v>240.62499999999852</v>
      </c>
      <c r="G134" s="23">
        <f>IF(RemboursementN[[#This Row],[Remboursement N°]]&lt;&gt;"",RemboursementN[[#This Row],[Remboursement du capital]]+RemboursementN[[#This Row],[Intérêts]],"")</f>
        <v>1386.4583333333317</v>
      </c>
      <c r="H134" s="22">
        <f>IF(RemboursementN[[#This Row],[Remboursement N°]]&lt;&gt;"",IF(RemboursementN[[#This Row],[Montant du remboursement]]&lt;=RemboursementN[[#This Row],[Solde de départ]],RemboursementN[[#This Row],[Solde de départ]]-RemboursementN[[#This Row],[Remboursement du capital]],0),"")</f>
        <v>136354.16666666581</v>
      </c>
      <c r="I134" s="22">
        <f>IF(RemboursementN[[#This Row],[Remboursement N°]]&lt;&gt;"",SUM(INDEX(RemboursementN[Intérêts],1,1):RemboursementN[[#This Row],[Intérêts]]),"")</f>
        <v>43673.437499999949</v>
      </c>
    </row>
    <row r="135" spans="2:9" ht="15" x14ac:dyDescent="0.25">
      <c r="B135" s="20">
        <f>IF(PrêtOK,IF(ROW()-ROW(RemboursementN[[#Headers],[Remboursement N°]])&gt;NombreDePaiementsPrévu,"",ROW()-ROW(RemboursementN[[#Headers],[Remboursement N°]])),"")</f>
        <v>122</v>
      </c>
      <c r="C135" s="21">
        <f>IF(RemboursementN[[#This Row],[Remboursement N°]]&lt;&gt;"",EOMONTH(DateDébutPrêt,ROW(RemboursementN[[#This Row],[Remboursement N°]])-ROW(RemboursementN[[#Headers],[Remboursement N°]])-2)+DAY(DateDébutPrêt),"")</f>
        <v>48246</v>
      </c>
      <c r="D135" s="22">
        <f>IF(RemboursementN[[#This Row],[Remboursement N°]]&lt;&gt;"",IF(ROW()-ROW(RemboursementN[[#Headers],[Solde de départ]])=1,MontantDuPrêt,INDEX(RemboursementN[Solde restant dû],ROW()-ROW(RemboursementN[[#Headers],[Solde de départ]])-1)),"")</f>
        <v>136354.16666666581</v>
      </c>
      <c r="E135" s="22">
        <f>IF(RemboursementN[[#This Row],[Remboursement N°]]&lt;&gt;"",PaiementProgrammé,"")</f>
        <v>1145.8333333333333</v>
      </c>
      <c r="F135" s="22">
        <f>IF(RemboursementN[[#This Row],[Remboursement N°]]&lt;&gt;"",RemboursementN[[#This Row],[Solde de départ]]*(TauxIntérêt/PaiementsParAn),"")</f>
        <v>238.61979166666518</v>
      </c>
      <c r="G135" s="23">
        <f>IF(RemboursementN[[#This Row],[Remboursement N°]]&lt;&gt;"",RemboursementN[[#This Row],[Remboursement du capital]]+RemboursementN[[#This Row],[Intérêts]],"")</f>
        <v>1384.4531249999984</v>
      </c>
      <c r="H135" s="22">
        <f>IF(RemboursementN[[#This Row],[Remboursement N°]]&lt;&gt;"",IF(RemboursementN[[#This Row],[Montant du remboursement]]&lt;=RemboursementN[[#This Row],[Solde de départ]],RemboursementN[[#This Row],[Solde de départ]]-RemboursementN[[#This Row],[Remboursement du capital]],0),"")</f>
        <v>135208.33333333247</v>
      </c>
      <c r="I135" s="22">
        <f>IF(RemboursementN[[#This Row],[Remboursement N°]]&lt;&gt;"",SUM(INDEX(RemboursementN[Intérêts],1,1):RemboursementN[[#This Row],[Intérêts]]),"")</f>
        <v>43912.057291666613</v>
      </c>
    </row>
    <row r="136" spans="2:9" ht="15" x14ac:dyDescent="0.25">
      <c r="B136" s="20">
        <f>IF(PrêtOK,IF(ROW()-ROW(RemboursementN[[#Headers],[Remboursement N°]])&gt;NombreDePaiementsPrévu,"",ROW()-ROW(RemboursementN[[#Headers],[Remboursement N°]])),"")</f>
        <v>123</v>
      </c>
      <c r="C136" s="21">
        <f>IF(RemboursementN[[#This Row],[Remboursement N°]]&lt;&gt;"",EOMONTH(DateDébutPrêt,ROW(RemboursementN[[#This Row],[Remboursement N°]])-ROW(RemboursementN[[#Headers],[Remboursement N°]])-2)+DAY(DateDébutPrêt),"")</f>
        <v>48275</v>
      </c>
      <c r="D136" s="22">
        <f>IF(RemboursementN[[#This Row],[Remboursement N°]]&lt;&gt;"",IF(ROW()-ROW(RemboursementN[[#Headers],[Solde de départ]])=1,MontantDuPrêt,INDEX(RemboursementN[Solde restant dû],ROW()-ROW(RemboursementN[[#Headers],[Solde de départ]])-1)),"")</f>
        <v>135208.33333333247</v>
      </c>
      <c r="E136" s="22">
        <f>IF(RemboursementN[[#This Row],[Remboursement N°]]&lt;&gt;"",PaiementProgrammé,"")</f>
        <v>1145.8333333333333</v>
      </c>
      <c r="F136" s="22">
        <f>IF(RemboursementN[[#This Row],[Remboursement N°]]&lt;&gt;"",RemboursementN[[#This Row],[Solde de départ]]*(TauxIntérêt/PaiementsParAn),"")</f>
        <v>236.61458333333184</v>
      </c>
      <c r="G136" s="23">
        <f>IF(RemboursementN[[#This Row],[Remboursement N°]]&lt;&gt;"",RemboursementN[[#This Row],[Remboursement du capital]]+RemboursementN[[#This Row],[Intérêts]],"")</f>
        <v>1382.4479166666652</v>
      </c>
      <c r="H136" s="22">
        <f>IF(RemboursementN[[#This Row],[Remboursement N°]]&lt;&gt;"",IF(RemboursementN[[#This Row],[Montant du remboursement]]&lt;=RemboursementN[[#This Row],[Solde de départ]],RemboursementN[[#This Row],[Solde de départ]]-RemboursementN[[#This Row],[Remboursement du capital]],0),"")</f>
        <v>134062.49999999913</v>
      </c>
      <c r="I136" s="22">
        <f>IF(RemboursementN[[#This Row],[Remboursement N°]]&lt;&gt;"",SUM(INDEX(RemboursementN[Intérêts],1,1):RemboursementN[[#This Row],[Intérêts]]),"")</f>
        <v>44148.671874999942</v>
      </c>
    </row>
    <row r="137" spans="2:9" ht="15" x14ac:dyDescent="0.25">
      <c r="B137" s="20">
        <f>IF(PrêtOK,IF(ROW()-ROW(RemboursementN[[#Headers],[Remboursement N°]])&gt;NombreDePaiementsPrévu,"",ROW()-ROW(RemboursementN[[#Headers],[Remboursement N°]])),"")</f>
        <v>124</v>
      </c>
      <c r="C137" s="21">
        <f>IF(RemboursementN[[#This Row],[Remboursement N°]]&lt;&gt;"",EOMONTH(DateDébutPrêt,ROW(RemboursementN[[#This Row],[Remboursement N°]])-ROW(RemboursementN[[#Headers],[Remboursement N°]])-2)+DAY(DateDébutPrêt),"")</f>
        <v>48306</v>
      </c>
      <c r="D137" s="22">
        <f>IF(RemboursementN[[#This Row],[Remboursement N°]]&lt;&gt;"",IF(ROW()-ROW(RemboursementN[[#Headers],[Solde de départ]])=1,MontantDuPrêt,INDEX(RemboursementN[Solde restant dû],ROW()-ROW(RemboursementN[[#Headers],[Solde de départ]])-1)),"")</f>
        <v>134062.49999999913</v>
      </c>
      <c r="E137" s="22">
        <f>IF(RemboursementN[[#This Row],[Remboursement N°]]&lt;&gt;"",PaiementProgrammé,"")</f>
        <v>1145.8333333333333</v>
      </c>
      <c r="F137" s="22">
        <f>IF(RemboursementN[[#This Row],[Remboursement N°]]&lt;&gt;"",RemboursementN[[#This Row],[Solde de départ]]*(TauxIntérêt/PaiementsParAn),"")</f>
        <v>234.60937499999847</v>
      </c>
      <c r="G137" s="23">
        <f>IF(RemboursementN[[#This Row],[Remboursement N°]]&lt;&gt;"",RemboursementN[[#This Row],[Remboursement du capital]]+RemboursementN[[#This Row],[Intérêts]],"")</f>
        <v>1380.4427083333317</v>
      </c>
      <c r="H137" s="22">
        <f>IF(RemboursementN[[#This Row],[Remboursement N°]]&lt;&gt;"",IF(RemboursementN[[#This Row],[Montant du remboursement]]&lt;=RemboursementN[[#This Row],[Solde de départ]],RemboursementN[[#This Row],[Solde de départ]]-RemboursementN[[#This Row],[Remboursement du capital]],0),"")</f>
        <v>132916.66666666578</v>
      </c>
      <c r="I137" s="22">
        <f>IF(RemboursementN[[#This Row],[Remboursement N°]]&lt;&gt;"",SUM(INDEX(RemboursementN[Intérêts],1,1):RemboursementN[[#This Row],[Intérêts]]),"")</f>
        <v>44383.281249999942</v>
      </c>
    </row>
    <row r="138" spans="2:9" ht="15" x14ac:dyDescent="0.25">
      <c r="B138" s="20">
        <f>IF(PrêtOK,IF(ROW()-ROW(RemboursementN[[#Headers],[Remboursement N°]])&gt;NombreDePaiementsPrévu,"",ROW()-ROW(RemboursementN[[#Headers],[Remboursement N°]])),"")</f>
        <v>125</v>
      </c>
      <c r="C138" s="21">
        <f>IF(RemboursementN[[#This Row],[Remboursement N°]]&lt;&gt;"",EOMONTH(DateDébutPrêt,ROW(RemboursementN[[#This Row],[Remboursement N°]])-ROW(RemboursementN[[#Headers],[Remboursement N°]])-2)+DAY(DateDébutPrêt),"")</f>
        <v>48336</v>
      </c>
      <c r="D138" s="22">
        <f>IF(RemboursementN[[#This Row],[Remboursement N°]]&lt;&gt;"",IF(ROW()-ROW(RemboursementN[[#Headers],[Solde de départ]])=1,MontantDuPrêt,INDEX(RemboursementN[Solde restant dû],ROW()-ROW(RemboursementN[[#Headers],[Solde de départ]])-1)),"")</f>
        <v>132916.66666666578</v>
      </c>
      <c r="E138" s="22">
        <f>IF(RemboursementN[[#This Row],[Remboursement N°]]&lt;&gt;"",PaiementProgrammé,"")</f>
        <v>1145.8333333333333</v>
      </c>
      <c r="F138" s="22">
        <f>IF(RemboursementN[[#This Row],[Remboursement N°]]&lt;&gt;"",RemboursementN[[#This Row],[Solde de départ]]*(TauxIntérêt/PaiementsParAn),"")</f>
        <v>232.60416666666512</v>
      </c>
      <c r="G138" s="23">
        <f>IF(RemboursementN[[#This Row],[Remboursement N°]]&lt;&gt;"",RemboursementN[[#This Row],[Remboursement du capital]]+RemboursementN[[#This Row],[Intérêts]],"")</f>
        <v>1378.4374999999984</v>
      </c>
      <c r="H138" s="22">
        <f>IF(RemboursementN[[#This Row],[Remboursement N°]]&lt;&gt;"",IF(RemboursementN[[#This Row],[Montant du remboursement]]&lt;=RemboursementN[[#This Row],[Solde de départ]],RemboursementN[[#This Row],[Solde de départ]]-RemboursementN[[#This Row],[Remboursement du capital]],0),"")</f>
        <v>131770.83333333244</v>
      </c>
      <c r="I138" s="22">
        <f>IF(RemboursementN[[#This Row],[Remboursement N°]]&lt;&gt;"",SUM(INDEX(RemboursementN[Intérêts],1,1):RemboursementN[[#This Row],[Intérêts]]),"")</f>
        <v>44615.885416666606</v>
      </c>
    </row>
    <row r="139" spans="2:9" ht="15" x14ac:dyDescent="0.25">
      <c r="B139" s="20">
        <f>IF(PrêtOK,IF(ROW()-ROW(RemboursementN[[#Headers],[Remboursement N°]])&gt;NombreDePaiementsPrévu,"",ROW()-ROW(RemboursementN[[#Headers],[Remboursement N°]])),"")</f>
        <v>126</v>
      </c>
      <c r="C139" s="21">
        <f>IF(RemboursementN[[#This Row],[Remboursement N°]]&lt;&gt;"",EOMONTH(DateDébutPrêt,ROW(RemboursementN[[#This Row],[Remboursement N°]])-ROW(RemboursementN[[#Headers],[Remboursement N°]])-2)+DAY(DateDébutPrêt),"")</f>
        <v>48367</v>
      </c>
      <c r="D139" s="22">
        <f>IF(RemboursementN[[#This Row],[Remboursement N°]]&lt;&gt;"",IF(ROW()-ROW(RemboursementN[[#Headers],[Solde de départ]])=1,MontantDuPrêt,INDEX(RemboursementN[Solde restant dû],ROW()-ROW(RemboursementN[[#Headers],[Solde de départ]])-1)),"")</f>
        <v>131770.83333333244</v>
      </c>
      <c r="E139" s="22">
        <f>IF(RemboursementN[[#This Row],[Remboursement N°]]&lt;&gt;"",PaiementProgrammé,"")</f>
        <v>1145.8333333333333</v>
      </c>
      <c r="F139" s="22">
        <f>IF(RemboursementN[[#This Row],[Remboursement N°]]&lt;&gt;"",RemboursementN[[#This Row],[Solde de départ]]*(TauxIntérêt/PaiementsParAn),"")</f>
        <v>230.59895833333178</v>
      </c>
      <c r="G139" s="23">
        <f>IF(RemboursementN[[#This Row],[Remboursement N°]]&lt;&gt;"",RemboursementN[[#This Row],[Remboursement du capital]]+RemboursementN[[#This Row],[Intérêts]],"")</f>
        <v>1376.4322916666652</v>
      </c>
      <c r="H139" s="22">
        <f>IF(RemboursementN[[#This Row],[Remboursement N°]]&lt;&gt;"",IF(RemboursementN[[#This Row],[Montant du remboursement]]&lt;=RemboursementN[[#This Row],[Solde de départ]],RemboursementN[[#This Row],[Solde de départ]]-RemboursementN[[#This Row],[Remboursement du capital]],0),"")</f>
        <v>130624.99999999911</v>
      </c>
      <c r="I139" s="22">
        <f>IF(RemboursementN[[#This Row],[Remboursement N°]]&lt;&gt;"",SUM(INDEX(RemboursementN[Intérêts],1,1):RemboursementN[[#This Row],[Intérêts]]),"")</f>
        <v>44846.484374999935</v>
      </c>
    </row>
    <row r="140" spans="2:9" ht="15" x14ac:dyDescent="0.25">
      <c r="B140" s="20">
        <f>IF(PrêtOK,IF(ROW()-ROW(RemboursementN[[#Headers],[Remboursement N°]])&gt;NombreDePaiementsPrévu,"",ROW()-ROW(RemboursementN[[#Headers],[Remboursement N°]])),"")</f>
        <v>127</v>
      </c>
      <c r="C140" s="21">
        <f>IF(RemboursementN[[#This Row],[Remboursement N°]]&lt;&gt;"",EOMONTH(DateDébutPrêt,ROW(RemboursementN[[#This Row],[Remboursement N°]])-ROW(RemboursementN[[#Headers],[Remboursement N°]])-2)+DAY(DateDébutPrêt),"")</f>
        <v>48397</v>
      </c>
      <c r="D140" s="22">
        <f>IF(RemboursementN[[#This Row],[Remboursement N°]]&lt;&gt;"",IF(ROW()-ROW(RemboursementN[[#Headers],[Solde de départ]])=1,MontantDuPrêt,INDEX(RemboursementN[Solde restant dû],ROW()-ROW(RemboursementN[[#Headers],[Solde de départ]])-1)),"")</f>
        <v>130624.99999999911</v>
      </c>
      <c r="E140" s="22">
        <f>IF(RemboursementN[[#This Row],[Remboursement N°]]&lt;&gt;"",PaiementProgrammé,"")</f>
        <v>1145.8333333333333</v>
      </c>
      <c r="F140" s="22">
        <f>IF(RemboursementN[[#This Row],[Remboursement N°]]&lt;&gt;"",RemboursementN[[#This Row],[Solde de départ]]*(TauxIntérêt/PaiementsParAn),"")</f>
        <v>228.59374999999847</v>
      </c>
      <c r="G140" s="23">
        <f>IF(RemboursementN[[#This Row],[Remboursement N°]]&lt;&gt;"",RemboursementN[[#This Row],[Remboursement du capital]]+RemboursementN[[#This Row],[Intérêts]],"")</f>
        <v>1374.4270833333317</v>
      </c>
      <c r="H140" s="22">
        <f>IF(RemboursementN[[#This Row],[Remboursement N°]]&lt;&gt;"",IF(RemboursementN[[#This Row],[Montant du remboursement]]&lt;=RemboursementN[[#This Row],[Solde de départ]],RemboursementN[[#This Row],[Solde de départ]]-RemboursementN[[#This Row],[Remboursement du capital]],0),"")</f>
        <v>129479.16666666578</v>
      </c>
      <c r="I140" s="22">
        <f>IF(RemboursementN[[#This Row],[Remboursement N°]]&lt;&gt;"",SUM(INDEX(RemboursementN[Intérêts],1,1):RemboursementN[[#This Row],[Intérêts]]),"")</f>
        <v>45075.078124999935</v>
      </c>
    </row>
    <row r="141" spans="2:9" ht="15" x14ac:dyDescent="0.25">
      <c r="B141" s="20">
        <f>IF(PrêtOK,IF(ROW()-ROW(RemboursementN[[#Headers],[Remboursement N°]])&gt;NombreDePaiementsPrévu,"",ROW()-ROW(RemboursementN[[#Headers],[Remboursement N°]])),"")</f>
        <v>128</v>
      </c>
      <c r="C141" s="21">
        <f>IF(RemboursementN[[#This Row],[Remboursement N°]]&lt;&gt;"",EOMONTH(DateDébutPrêt,ROW(RemboursementN[[#This Row],[Remboursement N°]])-ROW(RemboursementN[[#Headers],[Remboursement N°]])-2)+DAY(DateDébutPrêt),"")</f>
        <v>48428</v>
      </c>
      <c r="D141" s="22">
        <f>IF(RemboursementN[[#This Row],[Remboursement N°]]&lt;&gt;"",IF(ROW()-ROW(RemboursementN[[#Headers],[Solde de départ]])=1,MontantDuPrêt,INDEX(RemboursementN[Solde restant dû],ROW()-ROW(RemboursementN[[#Headers],[Solde de départ]])-1)),"")</f>
        <v>129479.16666666578</v>
      </c>
      <c r="E141" s="22">
        <f>IF(RemboursementN[[#This Row],[Remboursement N°]]&lt;&gt;"",PaiementProgrammé,"")</f>
        <v>1145.8333333333333</v>
      </c>
      <c r="F141" s="22">
        <f>IF(RemboursementN[[#This Row],[Remboursement N°]]&lt;&gt;"",RemboursementN[[#This Row],[Solde de départ]]*(TauxIntérêt/PaiementsParAn),"")</f>
        <v>226.58854166666512</v>
      </c>
      <c r="G141" s="23">
        <f>IF(RemboursementN[[#This Row],[Remboursement N°]]&lt;&gt;"",RemboursementN[[#This Row],[Remboursement du capital]]+RemboursementN[[#This Row],[Intérêts]],"")</f>
        <v>1372.4218749999984</v>
      </c>
      <c r="H141" s="22">
        <f>IF(RemboursementN[[#This Row],[Remboursement N°]]&lt;&gt;"",IF(RemboursementN[[#This Row],[Montant du remboursement]]&lt;=RemboursementN[[#This Row],[Solde de départ]],RemboursementN[[#This Row],[Solde de départ]]-RemboursementN[[#This Row],[Remboursement du capital]],0),"")</f>
        <v>128333.33333333246</v>
      </c>
      <c r="I141" s="22">
        <f>IF(RemboursementN[[#This Row],[Remboursement N°]]&lt;&gt;"",SUM(INDEX(RemboursementN[Intérêts],1,1):RemboursementN[[#This Row],[Intérêts]]),"")</f>
        <v>45301.666666666599</v>
      </c>
    </row>
    <row r="142" spans="2:9" ht="15" x14ac:dyDescent="0.25">
      <c r="B142" s="20">
        <f>IF(PrêtOK,IF(ROW()-ROW(RemboursementN[[#Headers],[Remboursement N°]])&gt;NombreDePaiementsPrévu,"",ROW()-ROW(RemboursementN[[#Headers],[Remboursement N°]])),"")</f>
        <v>129</v>
      </c>
      <c r="C142" s="21">
        <f>IF(RemboursementN[[#This Row],[Remboursement N°]]&lt;&gt;"",EOMONTH(DateDébutPrêt,ROW(RemboursementN[[#This Row],[Remboursement N°]])-ROW(RemboursementN[[#Headers],[Remboursement N°]])-2)+DAY(DateDébutPrêt),"")</f>
        <v>48459</v>
      </c>
      <c r="D142" s="22">
        <f>IF(RemboursementN[[#This Row],[Remboursement N°]]&lt;&gt;"",IF(ROW()-ROW(RemboursementN[[#Headers],[Solde de départ]])=1,MontantDuPrêt,INDEX(RemboursementN[Solde restant dû],ROW()-ROW(RemboursementN[[#Headers],[Solde de départ]])-1)),"")</f>
        <v>128333.33333333246</v>
      </c>
      <c r="E142" s="22">
        <f>IF(RemboursementN[[#This Row],[Remboursement N°]]&lt;&gt;"",PaiementProgrammé,"")</f>
        <v>1145.8333333333333</v>
      </c>
      <c r="F142" s="22">
        <f>IF(RemboursementN[[#This Row],[Remboursement N°]]&lt;&gt;"",RemboursementN[[#This Row],[Solde de départ]]*(TauxIntérêt/PaiementsParAn),"")</f>
        <v>224.58333333333181</v>
      </c>
      <c r="G142" s="23">
        <f>IF(RemboursementN[[#This Row],[Remboursement N°]]&lt;&gt;"",RemboursementN[[#This Row],[Remboursement du capital]]+RemboursementN[[#This Row],[Intérêts]],"")</f>
        <v>1370.4166666666652</v>
      </c>
      <c r="H142" s="22">
        <f>IF(RemboursementN[[#This Row],[Remboursement N°]]&lt;&gt;"",IF(RemboursementN[[#This Row],[Montant du remboursement]]&lt;=RemboursementN[[#This Row],[Solde de départ]],RemboursementN[[#This Row],[Solde de départ]]-RemboursementN[[#This Row],[Remboursement du capital]],0),"")</f>
        <v>127187.49999999913</v>
      </c>
      <c r="I142" s="22">
        <f>IF(RemboursementN[[#This Row],[Remboursement N°]]&lt;&gt;"",SUM(INDEX(RemboursementN[Intérêts],1,1):RemboursementN[[#This Row],[Intérêts]]),"")</f>
        <v>45526.249999999927</v>
      </c>
    </row>
    <row r="143" spans="2:9" ht="15" x14ac:dyDescent="0.25">
      <c r="B143" s="20">
        <f>IF(PrêtOK,IF(ROW()-ROW(RemboursementN[[#Headers],[Remboursement N°]])&gt;NombreDePaiementsPrévu,"",ROW()-ROW(RemboursementN[[#Headers],[Remboursement N°]])),"")</f>
        <v>130</v>
      </c>
      <c r="C143" s="21">
        <f>IF(RemboursementN[[#This Row],[Remboursement N°]]&lt;&gt;"",EOMONTH(DateDébutPrêt,ROW(RemboursementN[[#This Row],[Remboursement N°]])-ROW(RemboursementN[[#Headers],[Remboursement N°]])-2)+DAY(DateDébutPrêt),"")</f>
        <v>48489</v>
      </c>
      <c r="D143" s="22">
        <f>IF(RemboursementN[[#This Row],[Remboursement N°]]&lt;&gt;"",IF(ROW()-ROW(RemboursementN[[#Headers],[Solde de départ]])=1,MontantDuPrêt,INDEX(RemboursementN[Solde restant dû],ROW()-ROW(RemboursementN[[#Headers],[Solde de départ]])-1)),"")</f>
        <v>127187.49999999913</v>
      </c>
      <c r="E143" s="22">
        <f>IF(RemboursementN[[#This Row],[Remboursement N°]]&lt;&gt;"",PaiementProgrammé,"")</f>
        <v>1145.8333333333333</v>
      </c>
      <c r="F143" s="22">
        <f>IF(RemboursementN[[#This Row],[Remboursement N°]]&lt;&gt;"",RemboursementN[[#This Row],[Solde de départ]]*(TauxIntérêt/PaiementsParAn),"")</f>
        <v>222.57812499999847</v>
      </c>
      <c r="G143" s="23">
        <f>IF(RemboursementN[[#This Row],[Remboursement N°]]&lt;&gt;"",RemboursementN[[#This Row],[Remboursement du capital]]+RemboursementN[[#This Row],[Intérêts]],"")</f>
        <v>1368.4114583333317</v>
      </c>
      <c r="H143" s="22">
        <f>IF(RemboursementN[[#This Row],[Remboursement N°]]&lt;&gt;"",IF(RemboursementN[[#This Row],[Montant du remboursement]]&lt;=RemboursementN[[#This Row],[Solde de départ]],RemboursementN[[#This Row],[Solde de départ]]-RemboursementN[[#This Row],[Remboursement du capital]],0),"")</f>
        <v>126041.6666666658</v>
      </c>
      <c r="I143" s="22">
        <f>IF(RemboursementN[[#This Row],[Remboursement N°]]&lt;&gt;"",SUM(INDEX(RemboursementN[Intérêts],1,1):RemboursementN[[#This Row],[Intérêts]]),"")</f>
        <v>45748.828124999927</v>
      </c>
    </row>
    <row r="144" spans="2:9" ht="15" x14ac:dyDescent="0.25">
      <c r="B144" s="20">
        <f>IF(PrêtOK,IF(ROW()-ROW(RemboursementN[[#Headers],[Remboursement N°]])&gt;NombreDePaiementsPrévu,"",ROW()-ROW(RemboursementN[[#Headers],[Remboursement N°]])),"")</f>
        <v>131</v>
      </c>
      <c r="C144" s="21">
        <f>IF(RemboursementN[[#This Row],[Remboursement N°]]&lt;&gt;"",EOMONTH(DateDébutPrêt,ROW(RemboursementN[[#This Row],[Remboursement N°]])-ROW(RemboursementN[[#Headers],[Remboursement N°]])-2)+DAY(DateDébutPrêt),"")</f>
        <v>48520</v>
      </c>
      <c r="D144" s="22">
        <f>IF(RemboursementN[[#This Row],[Remboursement N°]]&lt;&gt;"",IF(ROW()-ROW(RemboursementN[[#Headers],[Solde de départ]])=1,MontantDuPrêt,INDEX(RemboursementN[Solde restant dû],ROW()-ROW(RemboursementN[[#Headers],[Solde de départ]])-1)),"")</f>
        <v>126041.6666666658</v>
      </c>
      <c r="E144" s="22">
        <f>IF(RemboursementN[[#This Row],[Remboursement N°]]&lt;&gt;"",PaiementProgrammé,"")</f>
        <v>1145.8333333333333</v>
      </c>
      <c r="F144" s="22">
        <f>IF(RemboursementN[[#This Row],[Remboursement N°]]&lt;&gt;"",RemboursementN[[#This Row],[Solde de départ]]*(TauxIntérêt/PaiementsParAn),"")</f>
        <v>220.57291666666515</v>
      </c>
      <c r="G144" s="23">
        <f>IF(RemboursementN[[#This Row],[Remboursement N°]]&lt;&gt;"",RemboursementN[[#This Row],[Remboursement du capital]]+RemboursementN[[#This Row],[Intérêts]],"")</f>
        <v>1366.4062499999984</v>
      </c>
      <c r="H144" s="22">
        <f>IF(RemboursementN[[#This Row],[Remboursement N°]]&lt;&gt;"",IF(RemboursementN[[#This Row],[Montant du remboursement]]&lt;=RemboursementN[[#This Row],[Solde de départ]],RemboursementN[[#This Row],[Solde de départ]]-RemboursementN[[#This Row],[Remboursement du capital]],0),"")</f>
        <v>124895.83333333247</v>
      </c>
      <c r="I144" s="22">
        <f>IF(RemboursementN[[#This Row],[Remboursement N°]]&lt;&gt;"",SUM(INDEX(RemboursementN[Intérêts],1,1):RemboursementN[[#This Row],[Intérêts]]),"")</f>
        <v>45969.401041666591</v>
      </c>
    </row>
    <row r="145" spans="2:9" ht="15" x14ac:dyDescent="0.25">
      <c r="B145" s="20">
        <f>IF(PrêtOK,IF(ROW()-ROW(RemboursementN[[#Headers],[Remboursement N°]])&gt;NombreDePaiementsPrévu,"",ROW()-ROW(RemboursementN[[#Headers],[Remboursement N°]])),"")</f>
        <v>132</v>
      </c>
      <c r="C145" s="21">
        <f>IF(RemboursementN[[#This Row],[Remboursement N°]]&lt;&gt;"",EOMONTH(DateDébutPrêt,ROW(RemboursementN[[#This Row],[Remboursement N°]])-ROW(RemboursementN[[#Headers],[Remboursement N°]])-2)+DAY(DateDébutPrêt),"")</f>
        <v>48550</v>
      </c>
      <c r="D145" s="22">
        <f>IF(RemboursementN[[#This Row],[Remboursement N°]]&lt;&gt;"",IF(ROW()-ROW(RemboursementN[[#Headers],[Solde de départ]])=1,MontantDuPrêt,INDEX(RemboursementN[Solde restant dû],ROW()-ROW(RemboursementN[[#Headers],[Solde de départ]])-1)),"")</f>
        <v>124895.83333333247</v>
      </c>
      <c r="E145" s="22">
        <f>IF(RemboursementN[[#This Row],[Remboursement N°]]&lt;&gt;"",PaiementProgrammé,"")</f>
        <v>1145.8333333333333</v>
      </c>
      <c r="F145" s="22">
        <f>IF(RemboursementN[[#This Row],[Remboursement N°]]&lt;&gt;"",RemboursementN[[#This Row],[Solde de départ]]*(TauxIntérêt/PaiementsParAn),"")</f>
        <v>218.56770833333184</v>
      </c>
      <c r="G145" s="23">
        <f>IF(RemboursementN[[#This Row],[Remboursement N°]]&lt;&gt;"",RemboursementN[[#This Row],[Remboursement du capital]]+RemboursementN[[#This Row],[Intérêts]],"")</f>
        <v>1364.4010416666652</v>
      </c>
      <c r="H145" s="22">
        <f>IF(RemboursementN[[#This Row],[Remboursement N°]]&lt;&gt;"",IF(RemboursementN[[#This Row],[Montant du remboursement]]&lt;=RemboursementN[[#This Row],[Solde de départ]],RemboursementN[[#This Row],[Solde de départ]]-RemboursementN[[#This Row],[Remboursement du capital]],0),"")</f>
        <v>123749.99999999914</v>
      </c>
      <c r="I145" s="22">
        <f>IF(RemboursementN[[#This Row],[Remboursement N°]]&lt;&gt;"",SUM(INDEX(RemboursementN[Intérêts],1,1):RemboursementN[[#This Row],[Intérêts]]),"")</f>
        <v>46187.96874999992</v>
      </c>
    </row>
    <row r="146" spans="2:9" ht="15" x14ac:dyDescent="0.25">
      <c r="B146" s="20">
        <f>IF(PrêtOK,IF(ROW()-ROW(RemboursementN[[#Headers],[Remboursement N°]])&gt;NombreDePaiementsPrévu,"",ROW()-ROW(RemboursementN[[#Headers],[Remboursement N°]])),"")</f>
        <v>133</v>
      </c>
      <c r="C146" s="21">
        <f>IF(RemboursementN[[#This Row],[Remboursement N°]]&lt;&gt;"",EOMONTH(DateDébutPrêt,ROW(RemboursementN[[#This Row],[Remboursement N°]])-ROW(RemboursementN[[#Headers],[Remboursement N°]])-2)+DAY(DateDébutPrêt),"")</f>
        <v>48581</v>
      </c>
      <c r="D146" s="22">
        <f>IF(RemboursementN[[#This Row],[Remboursement N°]]&lt;&gt;"",IF(ROW()-ROW(RemboursementN[[#Headers],[Solde de départ]])=1,MontantDuPrêt,INDEX(RemboursementN[Solde restant dû],ROW()-ROW(RemboursementN[[#Headers],[Solde de départ]])-1)),"")</f>
        <v>123749.99999999914</v>
      </c>
      <c r="E146" s="22">
        <f>IF(RemboursementN[[#This Row],[Remboursement N°]]&lt;&gt;"",PaiementProgrammé,"")</f>
        <v>1145.8333333333333</v>
      </c>
      <c r="F146" s="22">
        <f>IF(RemboursementN[[#This Row],[Remboursement N°]]&lt;&gt;"",RemboursementN[[#This Row],[Solde de départ]]*(TauxIntérêt/PaiementsParAn),"")</f>
        <v>216.56249999999849</v>
      </c>
      <c r="G146" s="23">
        <f>IF(RemboursementN[[#This Row],[Remboursement N°]]&lt;&gt;"",RemboursementN[[#This Row],[Remboursement du capital]]+RemboursementN[[#This Row],[Intérêts]],"")</f>
        <v>1362.3958333333317</v>
      </c>
      <c r="H146" s="22">
        <f>IF(RemboursementN[[#This Row],[Remboursement N°]]&lt;&gt;"",IF(RemboursementN[[#This Row],[Montant du remboursement]]&lt;=RemboursementN[[#This Row],[Solde de départ]],RemboursementN[[#This Row],[Solde de départ]]-RemboursementN[[#This Row],[Remboursement du capital]],0),"")</f>
        <v>122604.16666666581</v>
      </c>
      <c r="I146" s="22">
        <f>IF(RemboursementN[[#This Row],[Remboursement N°]]&lt;&gt;"",SUM(INDEX(RemboursementN[Intérêts],1,1):RemboursementN[[#This Row],[Intérêts]]),"")</f>
        <v>46404.53124999992</v>
      </c>
    </row>
    <row r="147" spans="2:9" ht="15" x14ac:dyDescent="0.25">
      <c r="B147" s="20">
        <f>IF(PrêtOK,IF(ROW()-ROW(RemboursementN[[#Headers],[Remboursement N°]])&gt;NombreDePaiementsPrévu,"",ROW()-ROW(RemboursementN[[#Headers],[Remboursement N°]])),"")</f>
        <v>134</v>
      </c>
      <c r="C147" s="21">
        <f>IF(RemboursementN[[#This Row],[Remboursement N°]]&lt;&gt;"",EOMONTH(DateDébutPrêt,ROW(RemboursementN[[#This Row],[Remboursement N°]])-ROW(RemboursementN[[#Headers],[Remboursement N°]])-2)+DAY(DateDébutPrêt),"")</f>
        <v>48612</v>
      </c>
      <c r="D147" s="22">
        <f>IF(RemboursementN[[#This Row],[Remboursement N°]]&lt;&gt;"",IF(ROW()-ROW(RemboursementN[[#Headers],[Solde de départ]])=1,MontantDuPrêt,INDEX(RemboursementN[Solde restant dû],ROW()-ROW(RemboursementN[[#Headers],[Solde de départ]])-1)),"")</f>
        <v>122604.16666666581</v>
      </c>
      <c r="E147" s="22">
        <f>IF(RemboursementN[[#This Row],[Remboursement N°]]&lt;&gt;"",PaiementProgrammé,"")</f>
        <v>1145.8333333333333</v>
      </c>
      <c r="F147" s="22">
        <f>IF(RemboursementN[[#This Row],[Remboursement N°]]&lt;&gt;"",RemboursementN[[#This Row],[Solde de départ]]*(TauxIntérêt/PaiementsParAn),"")</f>
        <v>214.55729166666518</v>
      </c>
      <c r="G147" s="23">
        <f>IF(RemboursementN[[#This Row],[Remboursement N°]]&lt;&gt;"",RemboursementN[[#This Row],[Remboursement du capital]]+RemboursementN[[#This Row],[Intérêts]],"")</f>
        <v>1360.3906249999984</v>
      </c>
      <c r="H147" s="22">
        <f>IF(RemboursementN[[#This Row],[Remboursement N°]]&lt;&gt;"",IF(RemboursementN[[#This Row],[Montant du remboursement]]&lt;=RemboursementN[[#This Row],[Solde de départ]],RemboursementN[[#This Row],[Solde de départ]]-RemboursementN[[#This Row],[Remboursement du capital]],0),"")</f>
        <v>121458.33333333248</v>
      </c>
      <c r="I147" s="22">
        <f>IF(RemboursementN[[#This Row],[Remboursement N°]]&lt;&gt;"",SUM(INDEX(RemboursementN[Intérêts],1,1):RemboursementN[[#This Row],[Intérêts]]),"")</f>
        <v>46619.088541666584</v>
      </c>
    </row>
    <row r="148" spans="2:9" ht="15" x14ac:dyDescent="0.25">
      <c r="B148" s="20">
        <f>IF(PrêtOK,IF(ROW()-ROW(RemboursementN[[#Headers],[Remboursement N°]])&gt;NombreDePaiementsPrévu,"",ROW()-ROW(RemboursementN[[#Headers],[Remboursement N°]])),"")</f>
        <v>135</v>
      </c>
      <c r="C148" s="21">
        <f>IF(RemboursementN[[#This Row],[Remboursement N°]]&lt;&gt;"",EOMONTH(DateDébutPrêt,ROW(RemboursementN[[#This Row],[Remboursement N°]])-ROW(RemboursementN[[#Headers],[Remboursement N°]])-2)+DAY(DateDébutPrêt),"")</f>
        <v>48640</v>
      </c>
      <c r="D148" s="22">
        <f>IF(RemboursementN[[#This Row],[Remboursement N°]]&lt;&gt;"",IF(ROW()-ROW(RemboursementN[[#Headers],[Solde de départ]])=1,MontantDuPrêt,INDEX(RemboursementN[Solde restant dû],ROW()-ROW(RemboursementN[[#Headers],[Solde de départ]])-1)),"")</f>
        <v>121458.33333333248</v>
      </c>
      <c r="E148" s="22">
        <f>IF(RemboursementN[[#This Row],[Remboursement N°]]&lt;&gt;"",PaiementProgrammé,"")</f>
        <v>1145.8333333333333</v>
      </c>
      <c r="F148" s="22">
        <f>IF(RemboursementN[[#This Row],[Remboursement N°]]&lt;&gt;"",RemboursementN[[#This Row],[Solde de départ]]*(TauxIntérêt/PaiementsParAn),"")</f>
        <v>212.55208333333186</v>
      </c>
      <c r="G148" s="23">
        <f>IF(RemboursementN[[#This Row],[Remboursement N°]]&lt;&gt;"",RemboursementN[[#This Row],[Remboursement du capital]]+RemboursementN[[#This Row],[Intérêts]],"")</f>
        <v>1358.3854166666652</v>
      </c>
      <c r="H148" s="22">
        <f>IF(RemboursementN[[#This Row],[Remboursement N°]]&lt;&gt;"",IF(RemboursementN[[#This Row],[Montant du remboursement]]&lt;=RemboursementN[[#This Row],[Solde de départ]],RemboursementN[[#This Row],[Solde de départ]]-RemboursementN[[#This Row],[Remboursement du capital]],0),"")</f>
        <v>120312.49999999916</v>
      </c>
      <c r="I148" s="22">
        <f>IF(RemboursementN[[#This Row],[Remboursement N°]]&lt;&gt;"",SUM(INDEX(RemboursementN[Intérêts],1,1):RemboursementN[[#This Row],[Intérêts]]),"")</f>
        <v>46831.640624999913</v>
      </c>
    </row>
    <row r="149" spans="2:9" ht="15" x14ac:dyDescent="0.25">
      <c r="B149" s="20">
        <f>IF(PrêtOK,IF(ROW()-ROW(RemboursementN[[#Headers],[Remboursement N°]])&gt;NombreDePaiementsPrévu,"",ROW()-ROW(RemboursementN[[#Headers],[Remboursement N°]])),"")</f>
        <v>136</v>
      </c>
      <c r="C149" s="21">
        <f>IF(RemboursementN[[#This Row],[Remboursement N°]]&lt;&gt;"",EOMONTH(DateDébutPrêt,ROW(RemboursementN[[#This Row],[Remboursement N°]])-ROW(RemboursementN[[#Headers],[Remboursement N°]])-2)+DAY(DateDébutPrêt),"")</f>
        <v>48671</v>
      </c>
      <c r="D149" s="22">
        <f>IF(RemboursementN[[#This Row],[Remboursement N°]]&lt;&gt;"",IF(ROW()-ROW(RemboursementN[[#Headers],[Solde de départ]])=1,MontantDuPrêt,INDEX(RemboursementN[Solde restant dû],ROW()-ROW(RemboursementN[[#Headers],[Solde de départ]])-1)),"")</f>
        <v>120312.49999999916</v>
      </c>
      <c r="E149" s="22">
        <f>IF(RemboursementN[[#This Row],[Remboursement N°]]&lt;&gt;"",PaiementProgrammé,"")</f>
        <v>1145.8333333333333</v>
      </c>
      <c r="F149" s="22">
        <f>IF(RemboursementN[[#This Row],[Remboursement N°]]&lt;&gt;"",RemboursementN[[#This Row],[Solde de départ]]*(TauxIntérêt/PaiementsParAn),"")</f>
        <v>210.54687499999852</v>
      </c>
      <c r="G149" s="23">
        <f>IF(RemboursementN[[#This Row],[Remboursement N°]]&lt;&gt;"",RemboursementN[[#This Row],[Remboursement du capital]]+RemboursementN[[#This Row],[Intérêts]],"")</f>
        <v>1356.3802083333317</v>
      </c>
      <c r="H149" s="22">
        <f>IF(RemboursementN[[#This Row],[Remboursement N°]]&lt;&gt;"",IF(RemboursementN[[#This Row],[Montant du remboursement]]&lt;=RemboursementN[[#This Row],[Solde de départ]],RemboursementN[[#This Row],[Solde de départ]]-RemboursementN[[#This Row],[Remboursement du capital]],0),"")</f>
        <v>119166.66666666583</v>
      </c>
      <c r="I149" s="22">
        <f>IF(RemboursementN[[#This Row],[Remboursement N°]]&lt;&gt;"",SUM(INDEX(RemboursementN[Intérêts],1,1):RemboursementN[[#This Row],[Intérêts]]),"")</f>
        <v>47042.187499999913</v>
      </c>
    </row>
    <row r="150" spans="2:9" ht="15" x14ac:dyDescent="0.25">
      <c r="B150" s="20">
        <f>IF(PrêtOK,IF(ROW()-ROW(RemboursementN[[#Headers],[Remboursement N°]])&gt;NombreDePaiementsPrévu,"",ROW()-ROW(RemboursementN[[#Headers],[Remboursement N°]])),"")</f>
        <v>137</v>
      </c>
      <c r="C150" s="21">
        <f>IF(RemboursementN[[#This Row],[Remboursement N°]]&lt;&gt;"",EOMONTH(DateDébutPrêt,ROW(RemboursementN[[#This Row],[Remboursement N°]])-ROW(RemboursementN[[#Headers],[Remboursement N°]])-2)+DAY(DateDébutPrêt),"")</f>
        <v>48701</v>
      </c>
      <c r="D150" s="22">
        <f>IF(RemboursementN[[#This Row],[Remboursement N°]]&lt;&gt;"",IF(ROW()-ROW(RemboursementN[[#Headers],[Solde de départ]])=1,MontantDuPrêt,INDEX(RemboursementN[Solde restant dû],ROW()-ROW(RemboursementN[[#Headers],[Solde de départ]])-1)),"")</f>
        <v>119166.66666666583</v>
      </c>
      <c r="E150" s="22">
        <f>IF(RemboursementN[[#This Row],[Remboursement N°]]&lt;&gt;"",PaiementProgrammé,"")</f>
        <v>1145.8333333333333</v>
      </c>
      <c r="F150" s="22">
        <f>IF(RemboursementN[[#This Row],[Remboursement N°]]&lt;&gt;"",RemboursementN[[#This Row],[Solde de départ]]*(TauxIntérêt/PaiementsParAn),"")</f>
        <v>208.54166666666521</v>
      </c>
      <c r="G150" s="23">
        <f>IF(RemboursementN[[#This Row],[Remboursement N°]]&lt;&gt;"",RemboursementN[[#This Row],[Remboursement du capital]]+RemboursementN[[#This Row],[Intérêts]],"")</f>
        <v>1354.3749999999984</v>
      </c>
      <c r="H150" s="22">
        <f>IF(RemboursementN[[#This Row],[Remboursement N°]]&lt;&gt;"",IF(RemboursementN[[#This Row],[Montant du remboursement]]&lt;=RemboursementN[[#This Row],[Solde de départ]],RemboursementN[[#This Row],[Solde de départ]]-RemboursementN[[#This Row],[Remboursement du capital]],0),"")</f>
        <v>118020.8333333325</v>
      </c>
      <c r="I150" s="22">
        <f>IF(RemboursementN[[#This Row],[Remboursement N°]]&lt;&gt;"",SUM(INDEX(RemboursementN[Intérêts],1,1):RemboursementN[[#This Row],[Intérêts]]),"")</f>
        <v>47250.729166666577</v>
      </c>
    </row>
    <row r="151" spans="2:9" ht="15" x14ac:dyDescent="0.25">
      <c r="B151" s="20">
        <f>IF(PrêtOK,IF(ROW()-ROW(RemboursementN[[#Headers],[Remboursement N°]])&gt;NombreDePaiementsPrévu,"",ROW()-ROW(RemboursementN[[#Headers],[Remboursement N°]])),"")</f>
        <v>138</v>
      </c>
      <c r="C151" s="21">
        <f>IF(RemboursementN[[#This Row],[Remboursement N°]]&lt;&gt;"",EOMONTH(DateDébutPrêt,ROW(RemboursementN[[#This Row],[Remboursement N°]])-ROW(RemboursementN[[#Headers],[Remboursement N°]])-2)+DAY(DateDébutPrêt),"")</f>
        <v>48732</v>
      </c>
      <c r="D151" s="22">
        <f>IF(RemboursementN[[#This Row],[Remboursement N°]]&lt;&gt;"",IF(ROW()-ROW(RemboursementN[[#Headers],[Solde de départ]])=1,MontantDuPrêt,INDEX(RemboursementN[Solde restant dû],ROW()-ROW(RemboursementN[[#Headers],[Solde de départ]])-1)),"")</f>
        <v>118020.8333333325</v>
      </c>
      <c r="E151" s="22">
        <f>IF(RemboursementN[[#This Row],[Remboursement N°]]&lt;&gt;"",PaiementProgrammé,"")</f>
        <v>1145.8333333333333</v>
      </c>
      <c r="F151" s="22">
        <f>IF(RemboursementN[[#This Row],[Remboursement N°]]&lt;&gt;"",RemboursementN[[#This Row],[Solde de départ]]*(TauxIntérêt/PaiementsParAn),"")</f>
        <v>206.53645833333186</v>
      </c>
      <c r="G151" s="23">
        <f>IF(RemboursementN[[#This Row],[Remboursement N°]]&lt;&gt;"",RemboursementN[[#This Row],[Remboursement du capital]]+RemboursementN[[#This Row],[Intérêts]],"")</f>
        <v>1352.3697916666652</v>
      </c>
      <c r="H151" s="22">
        <f>IF(RemboursementN[[#This Row],[Remboursement N°]]&lt;&gt;"",IF(RemboursementN[[#This Row],[Montant du remboursement]]&lt;=RemboursementN[[#This Row],[Solde de départ]],RemboursementN[[#This Row],[Solde de départ]]-RemboursementN[[#This Row],[Remboursement du capital]],0),"")</f>
        <v>116874.99999999917</v>
      </c>
      <c r="I151" s="22">
        <f>IF(RemboursementN[[#This Row],[Remboursement N°]]&lt;&gt;"",SUM(INDEX(RemboursementN[Intérêts],1,1):RemboursementN[[#This Row],[Intérêts]]),"")</f>
        <v>47457.265624999905</v>
      </c>
    </row>
    <row r="152" spans="2:9" ht="15" x14ac:dyDescent="0.25">
      <c r="B152" s="20">
        <f>IF(PrêtOK,IF(ROW()-ROW(RemboursementN[[#Headers],[Remboursement N°]])&gt;NombreDePaiementsPrévu,"",ROW()-ROW(RemboursementN[[#Headers],[Remboursement N°]])),"")</f>
        <v>139</v>
      </c>
      <c r="C152" s="21">
        <f>IF(RemboursementN[[#This Row],[Remboursement N°]]&lt;&gt;"",EOMONTH(DateDébutPrêt,ROW(RemboursementN[[#This Row],[Remboursement N°]])-ROW(RemboursementN[[#Headers],[Remboursement N°]])-2)+DAY(DateDébutPrêt),"")</f>
        <v>48762</v>
      </c>
      <c r="D152" s="22">
        <f>IF(RemboursementN[[#This Row],[Remboursement N°]]&lt;&gt;"",IF(ROW()-ROW(RemboursementN[[#Headers],[Solde de départ]])=1,MontantDuPrêt,INDEX(RemboursementN[Solde restant dû],ROW()-ROW(RemboursementN[[#Headers],[Solde de départ]])-1)),"")</f>
        <v>116874.99999999917</v>
      </c>
      <c r="E152" s="22">
        <f>IF(RemboursementN[[#This Row],[Remboursement N°]]&lt;&gt;"",PaiementProgrammé,"")</f>
        <v>1145.8333333333333</v>
      </c>
      <c r="F152" s="22">
        <f>IF(RemboursementN[[#This Row],[Remboursement N°]]&lt;&gt;"",RemboursementN[[#This Row],[Solde de départ]]*(TauxIntérêt/PaiementsParAn),"")</f>
        <v>204.53124999999855</v>
      </c>
      <c r="G152" s="23">
        <f>IF(RemboursementN[[#This Row],[Remboursement N°]]&lt;&gt;"",RemboursementN[[#This Row],[Remboursement du capital]]+RemboursementN[[#This Row],[Intérêts]],"")</f>
        <v>1350.3645833333319</v>
      </c>
      <c r="H152" s="22">
        <f>IF(RemboursementN[[#This Row],[Remboursement N°]]&lt;&gt;"",IF(RemboursementN[[#This Row],[Montant du remboursement]]&lt;=RemboursementN[[#This Row],[Solde de départ]],RemboursementN[[#This Row],[Solde de départ]]-RemboursementN[[#This Row],[Remboursement du capital]],0),"")</f>
        <v>115729.16666666584</v>
      </c>
      <c r="I152" s="22">
        <f>IF(RemboursementN[[#This Row],[Remboursement N°]]&lt;&gt;"",SUM(INDEX(RemboursementN[Intérêts],1,1):RemboursementN[[#This Row],[Intérêts]]),"")</f>
        <v>47661.796874999905</v>
      </c>
    </row>
    <row r="153" spans="2:9" ht="15" x14ac:dyDescent="0.25">
      <c r="B153" s="20">
        <f>IF(PrêtOK,IF(ROW()-ROW(RemboursementN[[#Headers],[Remboursement N°]])&gt;NombreDePaiementsPrévu,"",ROW()-ROW(RemboursementN[[#Headers],[Remboursement N°]])),"")</f>
        <v>140</v>
      </c>
      <c r="C153" s="21">
        <f>IF(RemboursementN[[#This Row],[Remboursement N°]]&lt;&gt;"",EOMONTH(DateDébutPrêt,ROW(RemboursementN[[#This Row],[Remboursement N°]])-ROW(RemboursementN[[#Headers],[Remboursement N°]])-2)+DAY(DateDébutPrêt),"")</f>
        <v>48793</v>
      </c>
      <c r="D153" s="22">
        <f>IF(RemboursementN[[#This Row],[Remboursement N°]]&lt;&gt;"",IF(ROW()-ROW(RemboursementN[[#Headers],[Solde de départ]])=1,MontantDuPrêt,INDEX(RemboursementN[Solde restant dû],ROW()-ROW(RemboursementN[[#Headers],[Solde de départ]])-1)),"")</f>
        <v>115729.16666666584</v>
      </c>
      <c r="E153" s="22">
        <f>IF(RemboursementN[[#This Row],[Remboursement N°]]&lt;&gt;"",PaiementProgrammé,"")</f>
        <v>1145.8333333333333</v>
      </c>
      <c r="F153" s="22">
        <f>IF(RemboursementN[[#This Row],[Remboursement N°]]&lt;&gt;"",RemboursementN[[#This Row],[Solde de départ]]*(TauxIntérêt/PaiementsParAn),"")</f>
        <v>202.52604166666524</v>
      </c>
      <c r="G153" s="23">
        <f>IF(RemboursementN[[#This Row],[Remboursement N°]]&lt;&gt;"",RemboursementN[[#This Row],[Remboursement du capital]]+RemboursementN[[#This Row],[Intérêts]],"")</f>
        <v>1348.3593749999984</v>
      </c>
      <c r="H153" s="22">
        <f>IF(RemboursementN[[#This Row],[Remboursement N°]]&lt;&gt;"",IF(RemboursementN[[#This Row],[Montant du remboursement]]&lt;=RemboursementN[[#This Row],[Solde de départ]],RemboursementN[[#This Row],[Solde de départ]]-RemboursementN[[#This Row],[Remboursement du capital]],0),"")</f>
        <v>114583.33333333251</v>
      </c>
      <c r="I153" s="22">
        <f>IF(RemboursementN[[#This Row],[Remboursement N°]]&lt;&gt;"",SUM(INDEX(RemboursementN[Intérêts],1,1):RemboursementN[[#This Row],[Intérêts]]),"")</f>
        <v>47864.32291666657</v>
      </c>
    </row>
    <row r="154" spans="2:9" ht="15" x14ac:dyDescent="0.25">
      <c r="B154" s="20">
        <f>IF(PrêtOK,IF(ROW()-ROW(RemboursementN[[#Headers],[Remboursement N°]])&gt;NombreDePaiementsPrévu,"",ROW()-ROW(RemboursementN[[#Headers],[Remboursement N°]])),"")</f>
        <v>141</v>
      </c>
      <c r="C154" s="21">
        <f>IF(RemboursementN[[#This Row],[Remboursement N°]]&lt;&gt;"",EOMONTH(DateDébutPrêt,ROW(RemboursementN[[#This Row],[Remboursement N°]])-ROW(RemboursementN[[#Headers],[Remboursement N°]])-2)+DAY(DateDébutPrêt),"")</f>
        <v>48824</v>
      </c>
      <c r="D154" s="22">
        <f>IF(RemboursementN[[#This Row],[Remboursement N°]]&lt;&gt;"",IF(ROW()-ROW(RemboursementN[[#Headers],[Solde de départ]])=1,MontantDuPrêt,INDEX(RemboursementN[Solde restant dû],ROW()-ROW(RemboursementN[[#Headers],[Solde de départ]])-1)),"")</f>
        <v>114583.33333333251</v>
      </c>
      <c r="E154" s="22">
        <f>IF(RemboursementN[[#This Row],[Remboursement N°]]&lt;&gt;"",PaiementProgrammé,"")</f>
        <v>1145.8333333333333</v>
      </c>
      <c r="F154" s="22">
        <f>IF(RemboursementN[[#This Row],[Remboursement N°]]&lt;&gt;"",RemboursementN[[#This Row],[Solde de départ]]*(TauxIntérêt/PaiementsParAn),"")</f>
        <v>200.52083333333189</v>
      </c>
      <c r="G154" s="23">
        <f>IF(RemboursementN[[#This Row],[Remboursement N°]]&lt;&gt;"",RemboursementN[[#This Row],[Remboursement du capital]]+RemboursementN[[#This Row],[Intérêts]],"")</f>
        <v>1346.3541666666652</v>
      </c>
      <c r="H154" s="22">
        <f>IF(RemboursementN[[#This Row],[Remboursement N°]]&lt;&gt;"",IF(RemboursementN[[#This Row],[Montant du remboursement]]&lt;=RemboursementN[[#This Row],[Solde de départ]],RemboursementN[[#This Row],[Solde de départ]]-RemboursementN[[#This Row],[Remboursement du capital]],0),"")</f>
        <v>113437.49999999919</v>
      </c>
      <c r="I154" s="22">
        <f>IF(RemboursementN[[#This Row],[Remboursement N°]]&lt;&gt;"",SUM(INDEX(RemboursementN[Intérêts],1,1):RemboursementN[[#This Row],[Intérêts]]),"")</f>
        <v>48064.843749999898</v>
      </c>
    </row>
    <row r="155" spans="2:9" ht="15" x14ac:dyDescent="0.25">
      <c r="B155" s="20">
        <f>IF(PrêtOK,IF(ROW()-ROW(RemboursementN[[#Headers],[Remboursement N°]])&gt;NombreDePaiementsPrévu,"",ROW()-ROW(RemboursementN[[#Headers],[Remboursement N°]])),"")</f>
        <v>142</v>
      </c>
      <c r="C155" s="21">
        <f>IF(RemboursementN[[#This Row],[Remboursement N°]]&lt;&gt;"",EOMONTH(DateDébutPrêt,ROW(RemboursementN[[#This Row],[Remboursement N°]])-ROW(RemboursementN[[#Headers],[Remboursement N°]])-2)+DAY(DateDébutPrêt),"")</f>
        <v>48854</v>
      </c>
      <c r="D155" s="22">
        <f>IF(RemboursementN[[#This Row],[Remboursement N°]]&lt;&gt;"",IF(ROW()-ROW(RemboursementN[[#Headers],[Solde de départ]])=1,MontantDuPrêt,INDEX(RemboursementN[Solde restant dû],ROW()-ROW(RemboursementN[[#Headers],[Solde de départ]])-1)),"")</f>
        <v>113437.49999999919</v>
      </c>
      <c r="E155" s="22">
        <f>IF(RemboursementN[[#This Row],[Remboursement N°]]&lt;&gt;"",PaiementProgrammé,"")</f>
        <v>1145.8333333333333</v>
      </c>
      <c r="F155" s="22">
        <f>IF(RemboursementN[[#This Row],[Remboursement N°]]&lt;&gt;"",RemboursementN[[#This Row],[Solde de départ]]*(TauxIntérêt/PaiementsParAn),"")</f>
        <v>198.51562499999858</v>
      </c>
      <c r="G155" s="23">
        <f>IF(RemboursementN[[#This Row],[Remboursement N°]]&lt;&gt;"",RemboursementN[[#This Row],[Remboursement du capital]]+RemboursementN[[#This Row],[Intérêts]],"")</f>
        <v>1344.3489583333319</v>
      </c>
      <c r="H155" s="22">
        <f>IF(RemboursementN[[#This Row],[Remboursement N°]]&lt;&gt;"",IF(RemboursementN[[#This Row],[Montant du remboursement]]&lt;=RemboursementN[[#This Row],[Solde de départ]],RemboursementN[[#This Row],[Solde de départ]]-RemboursementN[[#This Row],[Remboursement du capital]],0),"")</f>
        <v>112291.66666666586</v>
      </c>
      <c r="I155" s="22">
        <f>IF(RemboursementN[[#This Row],[Remboursement N°]]&lt;&gt;"",SUM(INDEX(RemboursementN[Intérêts],1,1):RemboursementN[[#This Row],[Intérêts]]),"")</f>
        <v>48263.359374999898</v>
      </c>
    </row>
    <row r="156" spans="2:9" ht="15" x14ac:dyDescent="0.25">
      <c r="B156" s="20">
        <f>IF(PrêtOK,IF(ROW()-ROW(RemboursementN[[#Headers],[Remboursement N°]])&gt;NombreDePaiementsPrévu,"",ROW()-ROW(RemboursementN[[#Headers],[Remboursement N°]])),"")</f>
        <v>143</v>
      </c>
      <c r="C156" s="21">
        <f>IF(RemboursementN[[#This Row],[Remboursement N°]]&lt;&gt;"",EOMONTH(DateDébutPrêt,ROW(RemboursementN[[#This Row],[Remboursement N°]])-ROW(RemboursementN[[#Headers],[Remboursement N°]])-2)+DAY(DateDébutPrêt),"")</f>
        <v>48885</v>
      </c>
      <c r="D156" s="22">
        <f>IF(RemboursementN[[#This Row],[Remboursement N°]]&lt;&gt;"",IF(ROW()-ROW(RemboursementN[[#Headers],[Solde de départ]])=1,MontantDuPrêt,INDEX(RemboursementN[Solde restant dû],ROW()-ROW(RemboursementN[[#Headers],[Solde de départ]])-1)),"")</f>
        <v>112291.66666666586</v>
      </c>
      <c r="E156" s="22">
        <f>IF(RemboursementN[[#This Row],[Remboursement N°]]&lt;&gt;"",PaiementProgrammé,"")</f>
        <v>1145.8333333333333</v>
      </c>
      <c r="F156" s="22">
        <f>IF(RemboursementN[[#This Row],[Remboursement N°]]&lt;&gt;"",RemboursementN[[#This Row],[Solde de départ]]*(TauxIntérêt/PaiementsParAn),"")</f>
        <v>196.51041666666526</v>
      </c>
      <c r="G156" s="23">
        <f>IF(RemboursementN[[#This Row],[Remboursement N°]]&lt;&gt;"",RemboursementN[[#This Row],[Remboursement du capital]]+RemboursementN[[#This Row],[Intérêts]],"")</f>
        <v>1342.3437499999986</v>
      </c>
      <c r="H156" s="22">
        <f>IF(RemboursementN[[#This Row],[Remboursement N°]]&lt;&gt;"",IF(RemboursementN[[#This Row],[Montant du remboursement]]&lt;=RemboursementN[[#This Row],[Solde de départ]],RemboursementN[[#This Row],[Solde de départ]]-RemboursementN[[#This Row],[Remboursement du capital]],0),"")</f>
        <v>111145.83333333253</v>
      </c>
      <c r="I156" s="22">
        <f>IF(RemboursementN[[#This Row],[Remboursement N°]]&lt;&gt;"",SUM(INDEX(RemboursementN[Intérêts],1,1):RemboursementN[[#This Row],[Intérêts]]),"")</f>
        <v>48459.869791666562</v>
      </c>
    </row>
    <row r="157" spans="2:9" ht="15" x14ac:dyDescent="0.25">
      <c r="B157" s="20">
        <f>IF(PrêtOK,IF(ROW()-ROW(RemboursementN[[#Headers],[Remboursement N°]])&gt;NombreDePaiementsPrévu,"",ROW()-ROW(RemboursementN[[#Headers],[Remboursement N°]])),"")</f>
        <v>144</v>
      </c>
      <c r="C157" s="21">
        <f>IF(RemboursementN[[#This Row],[Remboursement N°]]&lt;&gt;"",EOMONTH(DateDébutPrêt,ROW(RemboursementN[[#This Row],[Remboursement N°]])-ROW(RemboursementN[[#Headers],[Remboursement N°]])-2)+DAY(DateDébutPrêt),"")</f>
        <v>48915</v>
      </c>
      <c r="D157" s="22">
        <f>IF(RemboursementN[[#This Row],[Remboursement N°]]&lt;&gt;"",IF(ROW()-ROW(RemboursementN[[#Headers],[Solde de départ]])=1,MontantDuPrêt,INDEX(RemboursementN[Solde restant dû],ROW()-ROW(RemboursementN[[#Headers],[Solde de départ]])-1)),"")</f>
        <v>111145.83333333253</v>
      </c>
      <c r="E157" s="22">
        <f>IF(RemboursementN[[#This Row],[Remboursement N°]]&lt;&gt;"",PaiementProgrammé,"")</f>
        <v>1145.8333333333333</v>
      </c>
      <c r="F157" s="22">
        <f>IF(RemboursementN[[#This Row],[Remboursement N°]]&lt;&gt;"",RemboursementN[[#This Row],[Solde de départ]]*(TauxIntérêt/PaiementsParAn),"")</f>
        <v>194.50520833333192</v>
      </c>
      <c r="G157" s="23">
        <f>IF(RemboursementN[[#This Row],[Remboursement N°]]&lt;&gt;"",RemboursementN[[#This Row],[Remboursement du capital]]+RemboursementN[[#This Row],[Intérêts]],"")</f>
        <v>1340.3385416666652</v>
      </c>
      <c r="H157" s="22">
        <f>IF(RemboursementN[[#This Row],[Remboursement N°]]&lt;&gt;"",IF(RemboursementN[[#This Row],[Montant du remboursement]]&lt;=RemboursementN[[#This Row],[Solde de départ]],RemboursementN[[#This Row],[Solde de départ]]-RemboursementN[[#This Row],[Remboursement du capital]],0),"")</f>
        <v>109999.9999999992</v>
      </c>
      <c r="I157" s="22">
        <f>IF(RemboursementN[[#This Row],[Remboursement N°]]&lt;&gt;"",SUM(INDEX(RemboursementN[Intérêts],1,1):RemboursementN[[#This Row],[Intérêts]]),"")</f>
        <v>48654.374999999891</v>
      </c>
    </row>
    <row r="158" spans="2:9" ht="15" x14ac:dyDescent="0.25">
      <c r="B158" s="20">
        <f>IF(PrêtOK,IF(ROW()-ROW(RemboursementN[[#Headers],[Remboursement N°]])&gt;NombreDePaiementsPrévu,"",ROW()-ROW(RemboursementN[[#Headers],[Remboursement N°]])),"")</f>
        <v>145</v>
      </c>
      <c r="C158" s="21">
        <f>IF(RemboursementN[[#This Row],[Remboursement N°]]&lt;&gt;"",EOMONTH(DateDébutPrêt,ROW(RemboursementN[[#This Row],[Remboursement N°]])-ROW(RemboursementN[[#Headers],[Remboursement N°]])-2)+DAY(DateDébutPrêt),"")</f>
        <v>48946</v>
      </c>
      <c r="D158" s="22">
        <f>IF(RemboursementN[[#This Row],[Remboursement N°]]&lt;&gt;"",IF(ROW()-ROW(RemboursementN[[#Headers],[Solde de départ]])=1,MontantDuPrêt,INDEX(RemboursementN[Solde restant dû],ROW()-ROW(RemboursementN[[#Headers],[Solde de départ]])-1)),"")</f>
        <v>109999.9999999992</v>
      </c>
      <c r="E158" s="22">
        <f>IF(RemboursementN[[#This Row],[Remboursement N°]]&lt;&gt;"",PaiementProgrammé,"")</f>
        <v>1145.8333333333333</v>
      </c>
      <c r="F158" s="22">
        <f>IF(RemboursementN[[#This Row],[Remboursement N°]]&lt;&gt;"",RemboursementN[[#This Row],[Solde de départ]]*(TauxIntérêt/PaiementsParAn),"")</f>
        <v>192.49999999999861</v>
      </c>
      <c r="G158" s="23">
        <f>IF(RemboursementN[[#This Row],[Remboursement N°]]&lt;&gt;"",RemboursementN[[#This Row],[Remboursement du capital]]+RemboursementN[[#This Row],[Intérêts]],"")</f>
        <v>1338.3333333333319</v>
      </c>
      <c r="H158" s="22">
        <f>IF(RemboursementN[[#This Row],[Remboursement N°]]&lt;&gt;"",IF(RemboursementN[[#This Row],[Montant du remboursement]]&lt;=RemboursementN[[#This Row],[Solde de départ]],RemboursementN[[#This Row],[Solde de départ]]-RemboursementN[[#This Row],[Remboursement du capital]],0),"")</f>
        <v>108854.16666666587</v>
      </c>
      <c r="I158" s="22">
        <f>IF(RemboursementN[[#This Row],[Remboursement N°]]&lt;&gt;"",SUM(INDEX(RemboursementN[Intérêts],1,1):RemboursementN[[#This Row],[Intérêts]]),"")</f>
        <v>48846.874999999891</v>
      </c>
    </row>
    <row r="159" spans="2:9" ht="15" x14ac:dyDescent="0.25">
      <c r="B159" s="20">
        <f>IF(PrêtOK,IF(ROW()-ROW(RemboursementN[[#Headers],[Remboursement N°]])&gt;NombreDePaiementsPrévu,"",ROW()-ROW(RemboursementN[[#Headers],[Remboursement N°]])),"")</f>
        <v>146</v>
      </c>
      <c r="C159" s="21">
        <f>IF(RemboursementN[[#This Row],[Remboursement N°]]&lt;&gt;"",EOMONTH(DateDébutPrêt,ROW(RemboursementN[[#This Row],[Remboursement N°]])-ROW(RemboursementN[[#Headers],[Remboursement N°]])-2)+DAY(DateDébutPrêt),"")</f>
        <v>48977</v>
      </c>
      <c r="D159" s="22">
        <f>IF(RemboursementN[[#This Row],[Remboursement N°]]&lt;&gt;"",IF(ROW()-ROW(RemboursementN[[#Headers],[Solde de départ]])=1,MontantDuPrêt,INDEX(RemboursementN[Solde restant dû],ROW()-ROW(RemboursementN[[#Headers],[Solde de départ]])-1)),"")</f>
        <v>108854.16666666587</v>
      </c>
      <c r="E159" s="22">
        <f>IF(RemboursementN[[#This Row],[Remboursement N°]]&lt;&gt;"",PaiementProgrammé,"")</f>
        <v>1145.8333333333333</v>
      </c>
      <c r="F159" s="22">
        <f>IF(RemboursementN[[#This Row],[Remboursement N°]]&lt;&gt;"",RemboursementN[[#This Row],[Solde de départ]]*(TauxIntérêt/PaiementsParAn),"")</f>
        <v>190.49479166666526</v>
      </c>
      <c r="G159" s="23">
        <f>IF(RemboursementN[[#This Row],[Remboursement N°]]&lt;&gt;"",RemboursementN[[#This Row],[Remboursement du capital]]+RemboursementN[[#This Row],[Intérêts]],"")</f>
        <v>1336.3281249999986</v>
      </c>
      <c r="H159" s="22">
        <f>IF(RemboursementN[[#This Row],[Remboursement N°]]&lt;&gt;"",IF(RemboursementN[[#This Row],[Montant du remboursement]]&lt;=RemboursementN[[#This Row],[Solde de départ]],RemboursementN[[#This Row],[Solde de départ]]-RemboursementN[[#This Row],[Remboursement du capital]],0),"")</f>
        <v>107708.33333333254</v>
      </c>
      <c r="I159" s="22">
        <f>IF(RemboursementN[[#This Row],[Remboursement N°]]&lt;&gt;"",SUM(INDEX(RemboursementN[Intérêts],1,1):RemboursementN[[#This Row],[Intérêts]]),"")</f>
        <v>49037.369791666555</v>
      </c>
    </row>
    <row r="160" spans="2:9" ht="15" x14ac:dyDescent="0.25">
      <c r="B160" s="20">
        <f>IF(PrêtOK,IF(ROW()-ROW(RemboursementN[[#Headers],[Remboursement N°]])&gt;NombreDePaiementsPrévu,"",ROW()-ROW(RemboursementN[[#Headers],[Remboursement N°]])),"")</f>
        <v>147</v>
      </c>
      <c r="C160" s="21">
        <f>IF(RemboursementN[[#This Row],[Remboursement N°]]&lt;&gt;"",EOMONTH(DateDébutPrêt,ROW(RemboursementN[[#This Row],[Remboursement N°]])-ROW(RemboursementN[[#Headers],[Remboursement N°]])-2)+DAY(DateDébutPrêt),"")</f>
        <v>49005</v>
      </c>
      <c r="D160" s="22">
        <f>IF(RemboursementN[[#This Row],[Remboursement N°]]&lt;&gt;"",IF(ROW()-ROW(RemboursementN[[#Headers],[Solde de départ]])=1,MontantDuPrêt,INDEX(RemboursementN[Solde restant dû],ROW()-ROW(RemboursementN[[#Headers],[Solde de départ]])-1)),"")</f>
        <v>107708.33333333254</v>
      </c>
      <c r="E160" s="22">
        <f>IF(RemboursementN[[#This Row],[Remboursement N°]]&lt;&gt;"",PaiementProgrammé,"")</f>
        <v>1145.8333333333333</v>
      </c>
      <c r="F160" s="22">
        <f>IF(RemboursementN[[#This Row],[Remboursement N°]]&lt;&gt;"",RemboursementN[[#This Row],[Solde de départ]]*(TauxIntérêt/PaiementsParAn),"")</f>
        <v>188.48958333333195</v>
      </c>
      <c r="G160" s="23">
        <f>IF(RemboursementN[[#This Row],[Remboursement N°]]&lt;&gt;"",RemboursementN[[#This Row],[Remboursement du capital]]+RemboursementN[[#This Row],[Intérêts]],"")</f>
        <v>1334.3229166666652</v>
      </c>
      <c r="H160" s="22">
        <f>IF(RemboursementN[[#This Row],[Remboursement N°]]&lt;&gt;"",IF(RemboursementN[[#This Row],[Montant du remboursement]]&lt;=RemboursementN[[#This Row],[Solde de départ]],RemboursementN[[#This Row],[Solde de départ]]-RemboursementN[[#This Row],[Remboursement du capital]],0),"")</f>
        <v>106562.49999999921</v>
      </c>
      <c r="I160" s="22">
        <f>IF(RemboursementN[[#This Row],[Remboursement N°]]&lt;&gt;"",SUM(INDEX(RemboursementN[Intérêts],1,1):RemboursementN[[#This Row],[Intérêts]]),"")</f>
        <v>49225.859374999884</v>
      </c>
    </row>
    <row r="161" spans="2:9" ht="15" x14ac:dyDescent="0.25">
      <c r="B161" s="20">
        <f>IF(PrêtOK,IF(ROW()-ROW(RemboursementN[[#Headers],[Remboursement N°]])&gt;NombreDePaiementsPrévu,"",ROW()-ROW(RemboursementN[[#Headers],[Remboursement N°]])),"")</f>
        <v>148</v>
      </c>
      <c r="C161" s="21">
        <f>IF(RemboursementN[[#This Row],[Remboursement N°]]&lt;&gt;"",EOMONTH(DateDébutPrêt,ROW(RemboursementN[[#This Row],[Remboursement N°]])-ROW(RemboursementN[[#Headers],[Remboursement N°]])-2)+DAY(DateDébutPrêt),"")</f>
        <v>49036</v>
      </c>
      <c r="D161" s="22">
        <f>IF(RemboursementN[[#This Row],[Remboursement N°]]&lt;&gt;"",IF(ROW()-ROW(RemboursementN[[#Headers],[Solde de départ]])=1,MontantDuPrêt,INDEX(RemboursementN[Solde restant dû],ROW()-ROW(RemboursementN[[#Headers],[Solde de départ]])-1)),"")</f>
        <v>106562.49999999921</v>
      </c>
      <c r="E161" s="22">
        <f>IF(RemboursementN[[#This Row],[Remboursement N°]]&lt;&gt;"",PaiementProgrammé,"")</f>
        <v>1145.8333333333333</v>
      </c>
      <c r="F161" s="22">
        <f>IF(RemboursementN[[#This Row],[Remboursement N°]]&lt;&gt;"",RemboursementN[[#This Row],[Solde de départ]]*(TauxIntérêt/PaiementsParAn),"")</f>
        <v>186.48437499999864</v>
      </c>
      <c r="G161" s="23">
        <f>IF(RemboursementN[[#This Row],[Remboursement N°]]&lt;&gt;"",RemboursementN[[#This Row],[Remboursement du capital]]+RemboursementN[[#This Row],[Intérêts]],"")</f>
        <v>1332.3177083333319</v>
      </c>
      <c r="H161" s="22">
        <f>IF(RemboursementN[[#This Row],[Remboursement N°]]&lt;&gt;"",IF(RemboursementN[[#This Row],[Montant du remboursement]]&lt;=RemboursementN[[#This Row],[Solde de départ]],RemboursementN[[#This Row],[Solde de départ]]-RemboursementN[[#This Row],[Remboursement du capital]],0),"")</f>
        <v>105416.66666666589</v>
      </c>
      <c r="I161" s="22">
        <f>IF(RemboursementN[[#This Row],[Remboursement N°]]&lt;&gt;"",SUM(INDEX(RemboursementN[Intérêts],1,1):RemboursementN[[#This Row],[Intérêts]]),"")</f>
        <v>49412.343749999884</v>
      </c>
    </row>
    <row r="162" spans="2:9" ht="15" x14ac:dyDescent="0.25">
      <c r="B162" s="20">
        <f>IF(PrêtOK,IF(ROW()-ROW(RemboursementN[[#Headers],[Remboursement N°]])&gt;NombreDePaiementsPrévu,"",ROW()-ROW(RemboursementN[[#Headers],[Remboursement N°]])),"")</f>
        <v>149</v>
      </c>
      <c r="C162" s="21">
        <f>IF(RemboursementN[[#This Row],[Remboursement N°]]&lt;&gt;"",EOMONTH(DateDébutPrêt,ROW(RemboursementN[[#This Row],[Remboursement N°]])-ROW(RemboursementN[[#Headers],[Remboursement N°]])-2)+DAY(DateDébutPrêt),"")</f>
        <v>49066</v>
      </c>
      <c r="D162" s="22">
        <f>IF(RemboursementN[[#This Row],[Remboursement N°]]&lt;&gt;"",IF(ROW()-ROW(RemboursementN[[#Headers],[Solde de départ]])=1,MontantDuPrêt,INDEX(RemboursementN[Solde restant dû],ROW()-ROW(RemboursementN[[#Headers],[Solde de départ]])-1)),"")</f>
        <v>105416.66666666589</v>
      </c>
      <c r="E162" s="22">
        <f>IF(RemboursementN[[#This Row],[Remboursement N°]]&lt;&gt;"",PaiementProgrammé,"")</f>
        <v>1145.8333333333333</v>
      </c>
      <c r="F162" s="22">
        <f>IF(RemboursementN[[#This Row],[Remboursement N°]]&lt;&gt;"",RemboursementN[[#This Row],[Solde de départ]]*(TauxIntérêt/PaiementsParAn),"")</f>
        <v>184.47916666666529</v>
      </c>
      <c r="G162" s="23">
        <f>IF(RemboursementN[[#This Row],[Remboursement N°]]&lt;&gt;"",RemboursementN[[#This Row],[Remboursement du capital]]+RemboursementN[[#This Row],[Intérêts]],"")</f>
        <v>1330.3124999999986</v>
      </c>
      <c r="H162" s="22">
        <f>IF(RemboursementN[[#This Row],[Remboursement N°]]&lt;&gt;"",IF(RemboursementN[[#This Row],[Montant du remboursement]]&lt;=RemboursementN[[#This Row],[Solde de départ]],RemboursementN[[#This Row],[Solde de départ]]-RemboursementN[[#This Row],[Remboursement du capital]],0),"")</f>
        <v>104270.83333333256</v>
      </c>
      <c r="I162" s="22">
        <f>IF(RemboursementN[[#This Row],[Remboursement N°]]&lt;&gt;"",SUM(INDEX(RemboursementN[Intérêts],1,1):RemboursementN[[#This Row],[Intérêts]]),"")</f>
        <v>49596.822916666548</v>
      </c>
    </row>
    <row r="163" spans="2:9" ht="15" x14ac:dyDescent="0.25">
      <c r="B163" s="20">
        <f>IF(PrêtOK,IF(ROW()-ROW(RemboursementN[[#Headers],[Remboursement N°]])&gt;NombreDePaiementsPrévu,"",ROW()-ROW(RemboursementN[[#Headers],[Remboursement N°]])),"")</f>
        <v>150</v>
      </c>
      <c r="C163" s="21">
        <f>IF(RemboursementN[[#This Row],[Remboursement N°]]&lt;&gt;"",EOMONTH(DateDébutPrêt,ROW(RemboursementN[[#This Row],[Remboursement N°]])-ROW(RemboursementN[[#Headers],[Remboursement N°]])-2)+DAY(DateDébutPrêt),"")</f>
        <v>49097</v>
      </c>
      <c r="D163" s="22">
        <f>IF(RemboursementN[[#This Row],[Remboursement N°]]&lt;&gt;"",IF(ROW()-ROW(RemboursementN[[#Headers],[Solde de départ]])=1,MontantDuPrêt,INDEX(RemboursementN[Solde restant dû],ROW()-ROW(RemboursementN[[#Headers],[Solde de départ]])-1)),"")</f>
        <v>104270.83333333256</v>
      </c>
      <c r="E163" s="22">
        <f>IF(RemboursementN[[#This Row],[Remboursement N°]]&lt;&gt;"",PaiementProgrammé,"")</f>
        <v>1145.8333333333333</v>
      </c>
      <c r="F163" s="22">
        <f>IF(RemboursementN[[#This Row],[Remboursement N°]]&lt;&gt;"",RemboursementN[[#This Row],[Solde de départ]]*(TauxIntérêt/PaiementsParAn),"")</f>
        <v>182.47395833333198</v>
      </c>
      <c r="G163" s="23">
        <f>IF(RemboursementN[[#This Row],[Remboursement N°]]&lt;&gt;"",RemboursementN[[#This Row],[Remboursement du capital]]+RemboursementN[[#This Row],[Intérêts]],"")</f>
        <v>1328.3072916666652</v>
      </c>
      <c r="H163" s="22">
        <f>IF(RemboursementN[[#This Row],[Remboursement N°]]&lt;&gt;"",IF(RemboursementN[[#This Row],[Montant du remboursement]]&lt;=RemboursementN[[#This Row],[Solde de départ]],RemboursementN[[#This Row],[Solde de départ]]-RemboursementN[[#This Row],[Remboursement du capital]],0),"")</f>
        <v>103124.99999999923</v>
      </c>
      <c r="I163" s="22">
        <f>IF(RemboursementN[[#This Row],[Remboursement N°]]&lt;&gt;"",SUM(INDEX(RemboursementN[Intérêts],1,1):RemboursementN[[#This Row],[Intérêts]]),"")</f>
        <v>49779.296874999876</v>
      </c>
    </row>
    <row r="164" spans="2:9" ht="15" x14ac:dyDescent="0.25">
      <c r="B164" s="20">
        <f>IF(PrêtOK,IF(ROW()-ROW(RemboursementN[[#Headers],[Remboursement N°]])&gt;NombreDePaiementsPrévu,"",ROW()-ROW(RemboursementN[[#Headers],[Remboursement N°]])),"")</f>
        <v>151</v>
      </c>
      <c r="C164" s="21">
        <f>IF(RemboursementN[[#This Row],[Remboursement N°]]&lt;&gt;"",EOMONTH(DateDébutPrêt,ROW(RemboursementN[[#This Row],[Remboursement N°]])-ROW(RemboursementN[[#Headers],[Remboursement N°]])-2)+DAY(DateDébutPrêt),"")</f>
        <v>49127</v>
      </c>
      <c r="D164" s="22">
        <f>IF(RemboursementN[[#This Row],[Remboursement N°]]&lt;&gt;"",IF(ROW()-ROW(RemboursementN[[#Headers],[Solde de départ]])=1,MontantDuPrêt,INDEX(RemboursementN[Solde restant dû],ROW()-ROW(RemboursementN[[#Headers],[Solde de départ]])-1)),"")</f>
        <v>103124.99999999923</v>
      </c>
      <c r="E164" s="22">
        <f>IF(RemboursementN[[#This Row],[Remboursement N°]]&lt;&gt;"",PaiementProgrammé,"")</f>
        <v>1145.8333333333333</v>
      </c>
      <c r="F164" s="22">
        <f>IF(RemboursementN[[#This Row],[Remboursement N°]]&lt;&gt;"",RemboursementN[[#This Row],[Solde de départ]]*(TauxIntérêt/PaiementsParAn),"")</f>
        <v>180.46874999999866</v>
      </c>
      <c r="G164" s="23">
        <f>IF(RemboursementN[[#This Row],[Remboursement N°]]&lt;&gt;"",RemboursementN[[#This Row],[Remboursement du capital]]+RemboursementN[[#This Row],[Intérêts]],"")</f>
        <v>1326.3020833333319</v>
      </c>
      <c r="H164" s="22">
        <f>IF(RemboursementN[[#This Row],[Remboursement N°]]&lt;&gt;"",IF(RemboursementN[[#This Row],[Montant du remboursement]]&lt;=RemboursementN[[#This Row],[Solde de départ]],RemboursementN[[#This Row],[Solde de départ]]-RemboursementN[[#This Row],[Remboursement du capital]],0),"")</f>
        <v>101979.1666666659</v>
      </c>
      <c r="I164" s="22">
        <f>IF(RemboursementN[[#This Row],[Remboursement N°]]&lt;&gt;"",SUM(INDEX(RemboursementN[Intérêts],1,1):RemboursementN[[#This Row],[Intérêts]]),"")</f>
        <v>49959.765624999876</v>
      </c>
    </row>
    <row r="165" spans="2:9" ht="15" x14ac:dyDescent="0.25">
      <c r="B165" s="20">
        <f>IF(PrêtOK,IF(ROW()-ROW(RemboursementN[[#Headers],[Remboursement N°]])&gt;NombreDePaiementsPrévu,"",ROW()-ROW(RemboursementN[[#Headers],[Remboursement N°]])),"")</f>
        <v>152</v>
      </c>
      <c r="C165" s="21">
        <f>IF(RemboursementN[[#This Row],[Remboursement N°]]&lt;&gt;"",EOMONTH(DateDébutPrêt,ROW(RemboursementN[[#This Row],[Remboursement N°]])-ROW(RemboursementN[[#Headers],[Remboursement N°]])-2)+DAY(DateDébutPrêt),"")</f>
        <v>49158</v>
      </c>
      <c r="D165" s="22">
        <f>IF(RemboursementN[[#This Row],[Remboursement N°]]&lt;&gt;"",IF(ROW()-ROW(RemboursementN[[#Headers],[Solde de départ]])=1,MontantDuPrêt,INDEX(RemboursementN[Solde restant dû],ROW()-ROW(RemboursementN[[#Headers],[Solde de départ]])-1)),"")</f>
        <v>101979.1666666659</v>
      </c>
      <c r="E165" s="22">
        <f>IF(RemboursementN[[#This Row],[Remboursement N°]]&lt;&gt;"",PaiementProgrammé,"")</f>
        <v>1145.8333333333333</v>
      </c>
      <c r="F165" s="22">
        <f>IF(RemboursementN[[#This Row],[Remboursement N°]]&lt;&gt;"",RemboursementN[[#This Row],[Solde de départ]]*(TauxIntérêt/PaiementsParAn),"")</f>
        <v>178.46354166666532</v>
      </c>
      <c r="G165" s="23">
        <f>IF(RemboursementN[[#This Row],[Remboursement N°]]&lt;&gt;"",RemboursementN[[#This Row],[Remboursement du capital]]+RemboursementN[[#This Row],[Intérêts]],"")</f>
        <v>1324.2968749999986</v>
      </c>
      <c r="H165" s="22">
        <f>IF(RemboursementN[[#This Row],[Remboursement N°]]&lt;&gt;"",IF(RemboursementN[[#This Row],[Montant du remboursement]]&lt;=RemboursementN[[#This Row],[Solde de départ]],RemboursementN[[#This Row],[Solde de départ]]-RemboursementN[[#This Row],[Remboursement du capital]],0),"")</f>
        <v>100833.33333333257</v>
      </c>
      <c r="I165" s="22">
        <f>IF(RemboursementN[[#This Row],[Remboursement N°]]&lt;&gt;"",SUM(INDEX(RemboursementN[Intérêts],1,1):RemboursementN[[#This Row],[Intérêts]]),"")</f>
        <v>50138.229166666541</v>
      </c>
    </row>
    <row r="166" spans="2:9" ht="15" x14ac:dyDescent="0.25">
      <c r="B166" s="20">
        <f>IF(PrêtOK,IF(ROW()-ROW(RemboursementN[[#Headers],[Remboursement N°]])&gt;NombreDePaiementsPrévu,"",ROW()-ROW(RemboursementN[[#Headers],[Remboursement N°]])),"")</f>
        <v>153</v>
      </c>
      <c r="C166" s="21">
        <f>IF(RemboursementN[[#This Row],[Remboursement N°]]&lt;&gt;"",EOMONTH(DateDébutPrêt,ROW(RemboursementN[[#This Row],[Remboursement N°]])-ROW(RemboursementN[[#Headers],[Remboursement N°]])-2)+DAY(DateDébutPrêt),"")</f>
        <v>49189</v>
      </c>
      <c r="D166" s="22">
        <f>IF(RemboursementN[[#This Row],[Remboursement N°]]&lt;&gt;"",IF(ROW()-ROW(RemboursementN[[#Headers],[Solde de départ]])=1,MontantDuPrêt,INDEX(RemboursementN[Solde restant dû],ROW()-ROW(RemboursementN[[#Headers],[Solde de départ]])-1)),"")</f>
        <v>100833.33333333257</v>
      </c>
      <c r="E166" s="22">
        <f>IF(RemboursementN[[#This Row],[Remboursement N°]]&lt;&gt;"",PaiementProgrammé,"")</f>
        <v>1145.8333333333333</v>
      </c>
      <c r="F166" s="22">
        <f>IF(RemboursementN[[#This Row],[Remboursement N°]]&lt;&gt;"",RemboursementN[[#This Row],[Solde de départ]]*(TauxIntérêt/PaiementsParAn),"")</f>
        <v>176.45833333333201</v>
      </c>
      <c r="G166" s="23">
        <f>IF(RemboursementN[[#This Row],[Remboursement N°]]&lt;&gt;"",RemboursementN[[#This Row],[Remboursement du capital]]+RemboursementN[[#This Row],[Intérêts]],"")</f>
        <v>1322.2916666666652</v>
      </c>
      <c r="H166" s="22">
        <f>IF(RemboursementN[[#This Row],[Remboursement N°]]&lt;&gt;"",IF(RemboursementN[[#This Row],[Montant du remboursement]]&lt;=RemboursementN[[#This Row],[Solde de départ]],RemboursementN[[#This Row],[Solde de départ]]-RemboursementN[[#This Row],[Remboursement du capital]],0),"")</f>
        <v>99687.499999999243</v>
      </c>
      <c r="I166" s="22">
        <f>IF(RemboursementN[[#This Row],[Remboursement N°]]&lt;&gt;"",SUM(INDEX(RemboursementN[Intérêts],1,1):RemboursementN[[#This Row],[Intérêts]]),"")</f>
        <v>50314.687499999869</v>
      </c>
    </row>
    <row r="167" spans="2:9" ht="15" x14ac:dyDescent="0.25">
      <c r="B167" s="20">
        <f>IF(PrêtOK,IF(ROW()-ROW(RemboursementN[[#Headers],[Remboursement N°]])&gt;NombreDePaiementsPrévu,"",ROW()-ROW(RemboursementN[[#Headers],[Remboursement N°]])),"")</f>
        <v>154</v>
      </c>
      <c r="C167" s="21">
        <f>IF(RemboursementN[[#This Row],[Remboursement N°]]&lt;&gt;"",EOMONTH(DateDébutPrêt,ROW(RemboursementN[[#This Row],[Remboursement N°]])-ROW(RemboursementN[[#Headers],[Remboursement N°]])-2)+DAY(DateDébutPrêt),"")</f>
        <v>49219</v>
      </c>
      <c r="D167" s="22">
        <f>IF(RemboursementN[[#This Row],[Remboursement N°]]&lt;&gt;"",IF(ROW()-ROW(RemboursementN[[#Headers],[Solde de départ]])=1,MontantDuPrêt,INDEX(RemboursementN[Solde restant dû],ROW()-ROW(RemboursementN[[#Headers],[Solde de départ]])-1)),"")</f>
        <v>99687.499999999243</v>
      </c>
      <c r="E167" s="22">
        <f>IF(RemboursementN[[#This Row],[Remboursement N°]]&lt;&gt;"",PaiementProgrammé,"")</f>
        <v>1145.8333333333333</v>
      </c>
      <c r="F167" s="22">
        <f>IF(RemboursementN[[#This Row],[Remboursement N°]]&lt;&gt;"",RemboursementN[[#This Row],[Solde de départ]]*(TauxIntérêt/PaiementsParAn),"")</f>
        <v>174.45312499999869</v>
      </c>
      <c r="G167" s="23">
        <f>IF(RemboursementN[[#This Row],[Remboursement N°]]&lt;&gt;"",RemboursementN[[#This Row],[Remboursement du capital]]+RemboursementN[[#This Row],[Intérêts]],"")</f>
        <v>1320.2864583333319</v>
      </c>
      <c r="H167" s="22">
        <f>IF(RemboursementN[[#This Row],[Remboursement N°]]&lt;&gt;"",IF(RemboursementN[[#This Row],[Montant du remboursement]]&lt;=RemboursementN[[#This Row],[Solde de départ]],RemboursementN[[#This Row],[Solde de départ]]-RemboursementN[[#This Row],[Remboursement du capital]],0),"")</f>
        <v>98541.666666665915</v>
      </c>
      <c r="I167" s="22">
        <f>IF(RemboursementN[[#This Row],[Remboursement N°]]&lt;&gt;"",SUM(INDEX(RemboursementN[Intérêts],1,1):RemboursementN[[#This Row],[Intérêts]]),"")</f>
        <v>50489.140624999869</v>
      </c>
    </row>
    <row r="168" spans="2:9" ht="15" x14ac:dyDescent="0.25">
      <c r="B168" s="20">
        <f>IF(PrêtOK,IF(ROW()-ROW(RemboursementN[[#Headers],[Remboursement N°]])&gt;NombreDePaiementsPrévu,"",ROW()-ROW(RemboursementN[[#Headers],[Remboursement N°]])),"")</f>
        <v>155</v>
      </c>
      <c r="C168" s="21">
        <f>IF(RemboursementN[[#This Row],[Remboursement N°]]&lt;&gt;"",EOMONTH(DateDébutPrêt,ROW(RemboursementN[[#This Row],[Remboursement N°]])-ROW(RemboursementN[[#Headers],[Remboursement N°]])-2)+DAY(DateDébutPrêt),"")</f>
        <v>49250</v>
      </c>
      <c r="D168" s="22">
        <f>IF(RemboursementN[[#This Row],[Remboursement N°]]&lt;&gt;"",IF(ROW()-ROW(RemboursementN[[#Headers],[Solde de départ]])=1,MontantDuPrêt,INDEX(RemboursementN[Solde restant dû],ROW()-ROW(RemboursementN[[#Headers],[Solde de départ]])-1)),"")</f>
        <v>98541.666666665915</v>
      </c>
      <c r="E168" s="22">
        <f>IF(RemboursementN[[#This Row],[Remboursement N°]]&lt;&gt;"",PaiementProgrammé,"")</f>
        <v>1145.8333333333333</v>
      </c>
      <c r="F168" s="22">
        <f>IF(RemboursementN[[#This Row],[Remboursement N°]]&lt;&gt;"",RemboursementN[[#This Row],[Solde de départ]]*(TauxIntérêt/PaiementsParAn),"")</f>
        <v>172.44791666666535</v>
      </c>
      <c r="G168" s="23">
        <f>IF(RemboursementN[[#This Row],[Remboursement N°]]&lt;&gt;"",RemboursementN[[#This Row],[Remboursement du capital]]+RemboursementN[[#This Row],[Intérêts]],"")</f>
        <v>1318.2812499999986</v>
      </c>
      <c r="H168" s="22">
        <f>IF(RemboursementN[[#This Row],[Remboursement N°]]&lt;&gt;"",IF(RemboursementN[[#This Row],[Montant du remboursement]]&lt;=RemboursementN[[#This Row],[Solde de départ]],RemboursementN[[#This Row],[Solde de départ]]-RemboursementN[[#This Row],[Remboursement du capital]],0),"")</f>
        <v>97395.833333332586</v>
      </c>
      <c r="I168" s="22">
        <f>IF(RemboursementN[[#This Row],[Remboursement N°]]&lt;&gt;"",SUM(INDEX(RemboursementN[Intérêts],1,1):RemboursementN[[#This Row],[Intérêts]]),"")</f>
        <v>50661.588541666533</v>
      </c>
    </row>
    <row r="169" spans="2:9" ht="15" x14ac:dyDescent="0.25">
      <c r="B169" s="20">
        <f>IF(PrêtOK,IF(ROW()-ROW(RemboursementN[[#Headers],[Remboursement N°]])&gt;NombreDePaiementsPrévu,"",ROW()-ROW(RemboursementN[[#Headers],[Remboursement N°]])),"")</f>
        <v>156</v>
      </c>
      <c r="C169" s="21">
        <f>IF(RemboursementN[[#This Row],[Remboursement N°]]&lt;&gt;"",EOMONTH(DateDébutPrêt,ROW(RemboursementN[[#This Row],[Remboursement N°]])-ROW(RemboursementN[[#Headers],[Remboursement N°]])-2)+DAY(DateDébutPrêt),"")</f>
        <v>49280</v>
      </c>
      <c r="D169" s="22">
        <f>IF(RemboursementN[[#This Row],[Remboursement N°]]&lt;&gt;"",IF(ROW()-ROW(RemboursementN[[#Headers],[Solde de départ]])=1,MontantDuPrêt,INDEX(RemboursementN[Solde restant dû],ROW()-ROW(RemboursementN[[#Headers],[Solde de départ]])-1)),"")</f>
        <v>97395.833333332586</v>
      </c>
      <c r="E169" s="22">
        <f>IF(RemboursementN[[#This Row],[Remboursement N°]]&lt;&gt;"",PaiementProgrammé,"")</f>
        <v>1145.8333333333333</v>
      </c>
      <c r="F169" s="22">
        <f>IF(RemboursementN[[#This Row],[Remboursement N°]]&lt;&gt;"",RemboursementN[[#This Row],[Solde de départ]]*(TauxIntérêt/PaiementsParAn),"")</f>
        <v>170.44270833333204</v>
      </c>
      <c r="G169" s="23">
        <f>IF(RemboursementN[[#This Row],[Remboursement N°]]&lt;&gt;"",RemboursementN[[#This Row],[Remboursement du capital]]+RemboursementN[[#This Row],[Intérêts]],"")</f>
        <v>1316.2760416666654</v>
      </c>
      <c r="H169" s="22">
        <f>IF(RemboursementN[[#This Row],[Remboursement N°]]&lt;&gt;"",IF(RemboursementN[[#This Row],[Montant du remboursement]]&lt;=RemboursementN[[#This Row],[Solde de départ]],RemboursementN[[#This Row],[Solde de départ]]-RemboursementN[[#This Row],[Remboursement du capital]],0),"")</f>
        <v>96249.999999999258</v>
      </c>
      <c r="I169" s="22">
        <f>IF(RemboursementN[[#This Row],[Remboursement N°]]&lt;&gt;"",SUM(INDEX(RemboursementN[Intérêts],1,1):RemboursementN[[#This Row],[Intérêts]]),"")</f>
        <v>50832.031249999862</v>
      </c>
    </row>
    <row r="170" spans="2:9" ht="15" x14ac:dyDescent="0.25">
      <c r="B170" s="20">
        <f>IF(PrêtOK,IF(ROW()-ROW(RemboursementN[[#Headers],[Remboursement N°]])&gt;NombreDePaiementsPrévu,"",ROW()-ROW(RemboursementN[[#Headers],[Remboursement N°]])),"")</f>
        <v>157</v>
      </c>
      <c r="C170" s="21">
        <f>IF(RemboursementN[[#This Row],[Remboursement N°]]&lt;&gt;"",EOMONTH(DateDébutPrêt,ROW(RemboursementN[[#This Row],[Remboursement N°]])-ROW(RemboursementN[[#Headers],[Remboursement N°]])-2)+DAY(DateDébutPrêt),"")</f>
        <v>49311</v>
      </c>
      <c r="D170" s="22">
        <f>IF(RemboursementN[[#This Row],[Remboursement N°]]&lt;&gt;"",IF(ROW()-ROW(RemboursementN[[#Headers],[Solde de départ]])=1,MontantDuPrêt,INDEX(RemboursementN[Solde restant dû],ROW()-ROW(RemboursementN[[#Headers],[Solde de départ]])-1)),"")</f>
        <v>96249.999999999258</v>
      </c>
      <c r="E170" s="22">
        <f>IF(RemboursementN[[#This Row],[Remboursement N°]]&lt;&gt;"",PaiementProgrammé,"")</f>
        <v>1145.8333333333333</v>
      </c>
      <c r="F170" s="22">
        <f>IF(RemboursementN[[#This Row],[Remboursement N°]]&lt;&gt;"",RemboursementN[[#This Row],[Solde de départ]]*(TauxIntérêt/PaiementsParAn),"")</f>
        <v>168.43749999999869</v>
      </c>
      <c r="G170" s="23">
        <f>IF(RemboursementN[[#This Row],[Remboursement N°]]&lt;&gt;"",RemboursementN[[#This Row],[Remboursement du capital]]+RemboursementN[[#This Row],[Intérêts]],"")</f>
        <v>1314.2708333333319</v>
      </c>
      <c r="H170" s="22">
        <f>IF(RemboursementN[[#This Row],[Remboursement N°]]&lt;&gt;"",IF(RemboursementN[[#This Row],[Montant du remboursement]]&lt;=RemboursementN[[#This Row],[Solde de départ]],RemboursementN[[#This Row],[Solde de départ]]-RemboursementN[[#This Row],[Remboursement du capital]],0),"")</f>
        <v>95104.166666665929</v>
      </c>
      <c r="I170" s="22">
        <f>IF(RemboursementN[[#This Row],[Remboursement N°]]&lt;&gt;"",SUM(INDEX(RemboursementN[Intérêts],1,1):RemboursementN[[#This Row],[Intérêts]]),"")</f>
        <v>51000.468749999862</v>
      </c>
    </row>
    <row r="171" spans="2:9" ht="15" x14ac:dyDescent="0.25">
      <c r="B171" s="20">
        <f>IF(PrêtOK,IF(ROW()-ROW(RemboursementN[[#Headers],[Remboursement N°]])&gt;NombreDePaiementsPrévu,"",ROW()-ROW(RemboursementN[[#Headers],[Remboursement N°]])),"")</f>
        <v>158</v>
      </c>
      <c r="C171" s="21">
        <f>IF(RemboursementN[[#This Row],[Remboursement N°]]&lt;&gt;"",EOMONTH(DateDébutPrêt,ROW(RemboursementN[[#This Row],[Remboursement N°]])-ROW(RemboursementN[[#Headers],[Remboursement N°]])-2)+DAY(DateDébutPrêt),"")</f>
        <v>49342</v>
      </c>
      <c r="D171" s="22">
        <f>IF(RemboursementN[[#This Row],[Remboursement N°]]&lt;&gt;"",IF(ROW()-ROW(RemboursementN[[#Headers],[Solde de départ]])=1,MontantDuPrêt,INDEX(RemboursementN[Solde restant dû],ROW()-ROW(RemboursementN[[#Headers],[Solde de départ]])-1)),"")</f>
        <v>95104.166666665929</v>
      </c>
      <c r="E171" s="22">
        <f>IF(RemboursementN[[#This Row],[Remboursement N°]]&lt;&gt;"",PaiementProgrammé,"")</f>
        <v>1145.8333333333333</v>
      </c>
      <c r="F171" s="22">
        <f>IF(RemboursementN[[#This Row],[Remboursement N°]]&lt;&gt;"",RemboursementN[[#This Row],[Solde de départ]]*(TauxIntérêt/PaiementsParAn),"")</f>
        <v>166.43229166666538</v>
      </c>
      <c r="G171" s="23">
        <f>IF(RemboursementN[[#This Row],[Remboursement N°]]&lt;&gt;"",RemboursementN[[#This Row],[Remboursement du capital]]+RemboursementN[[#This Row],[Intérêts]],"")</f>
        <v>1312.2656249999986</v>
      </c>
      <c r="H171" s="22">
        <f>IF(RemboursementN[[#This Row],[Remboursement N°]]&lt;&gt;"",IF(RemboursementN[[#This Row],[Montant du remboursement]]&lt;=RemboursementN[[#This Row],[Solde de départ]],RemboursementN[[#This Row],[Solde de départ]]-RemboursementN[[#This Row],[Remboursement du capital]],0),"")</f>
        <v>93958.333333332601</v>
      </c>
      <c r="I171" s="22">
        <f>IF(RemboursementN[[#This Row],[Remboursement N°]]&lt;&gt;"",SUM(INDEX(RemboursementN[Intérêts],1,1):RemboursementN[[#This Row],[Intérêts]]),"")</f>
        <v>51166.901041666526</v>
      </c>
    </row>
    <row r="172" spans="2:9" ht="15" x14ac:dyDescent="0.25">
      <c r="B172" s="20">
        <f>IF(PrêtOK,IF(ROW()-ROW(RemboursementN[[#Headers],[Remboursement N°]])&gt;NombreDePaiementsPrévu,"",ROW()-ROW(RemboursementN[[#Headers],[Remboursement N°]])),"")</f>
        <v>159</v>
      </c>
      <c r="C172" s="21">
        <f>IF(RemboursementN[[#This Row],[Remboursement N°]]&lt;&gt;"",EOMONTH(DateDébutPrêt,ROW(RemboursementN[[#This Row],[Remboursement N°]])-ROW(RemboursementN[[#Headers],[Remboursement N°]])-2)+DAY(DateDébutPrêt),"")</f>
        <v>49370</v>
      </c>
      <c r="D172" s="22">
        <f>IF(RemboursementN[[#This Row],[Remboursement N°]]&lt;&gt;"",IF(ROW()-ROW(RemboursementN[[#Headers],[Solde de départ]])=1,MontantDuPrêt,INDEX(RemboursementN[Solde restant dû],ROW()-ROW(RemboursementN[[#Headers],[Solde de départ]])-1)),"")</f>
        <v>93958.333333332601</v>
      </c>
      <c r="E172" s="22">
        <f>IF(RemboursementN[[#This Row],[Remboursement N°]]&lt;&gt;"",PaiementProgrammé,"")</f>
        <v>1145.8333333333333</v>
      </c>
      <c r="F172" s="22">
        <f>IF(RemboursementN[[#This Row],[Remboursement N°]]&lt;&gt;"",RemboursementN[[#This Row],[Solde de départ]]*(TauxIntérêt/PaiementsParAn),"")</f>
        <v>164.42708333333206</v>
      </c>
      <c r="G172" s="23">
        <f>IF(RemboursementN[[#This Row],[Remboursement N°]]&lt;&gt;"",RemboursementN[[#This Row],[Remboursement du capital]]+RemboursementN[[#This Row],[Intérêts]],"")</f>
        <v>1310.2604166666654</v>
      </c>
      <c r="H172" s="22">
        <f>IF(RemboursementN[[#This Row],[Remboursement N°]]&lt;&gt;"",IF(RemboursementN[[#This Row],[Montant du remboursement]]&lt;=RemboursementN[[#This Row],[Solde de départ]],RemboursementN[[#This Row],[Solde de départ]]-RemboursementN[[#This Row],[Remboursement du capital]],0),"")</f>
        <v>92812.499999999272</v>
      </c>
      <c r="I172" s="22">
        <f>IF(RemboursementN[[#This Row],[Remboursement N°]]&lt;&gt;"",SUM(INDEX(RemboursementN[Intérêts],1,1):RemboursementN[[#This Row],[Intérêts]]),"")</f>
        <v>51331.328124999854</v>
      </c>
    </row>
    <row r="173" spans="2:9" ht="15" x14ac:dyDescent="0.25">
      <c r="B173" s="20">
        <f>IF(PrêtOK,IF(ROW()-ROW(RemboursementN[[#Headers],[Remboursement N°]])&gt;NombreDePaiementsPrévu,"",ROW()-ROW(RemboursementN[[#Headers],[Remboursement N°]])),"")</f>
        <v>160</v>
      </c>
      <c r="C173" s="21">
        <f>IF(RemboursementN[[#This Row],[Remboursement N°]]&lt;&gt;"",EOMONTH(DateDébutPrêt,ROW(RemboursementN[[#This Row],[Remboursement N°]])-ROW(RemboursementN[[#Headers],[Remboursement N°]])-2)+DAY(DateDébutPrêt),"")</f>
        <v>49401</v>
      </c>
      <c r="D173" s="22">
        <f>IF(RemboursementN[[#This Row],[Remboursement N°]]&lt;&gt;"",IF(ROW()-ROW(RemboursementN[[#Headers],[Solde de départ]])=1,MontantDuPrêt,INDEX(RemboursementN[Solde restant dû],ROW()-ROW(RemboursementN[[#Headers],[Solde de départ]])-1)),"")</f>
        <v>92812.499999999272</v>
      </c>
      <c r="E173" s="22">
        <f>IF(RemboursementN[[#This Row],[Remboursement N°]]&lt;&gt;"",PaiementProgrammé,"")</f>
        <v>1145.8333333333333</v>
      </c>
      <c r="F173" s="22">
        <f>IF(RemboursementN[[#This Row],[Remboursement N°]]&lt;&gt;"",RemboursementN[[#This Row],[Solde de départ]]*(TauxIntérêt/PaiementsParAn),"")</f>
        <v>162.42187499999872</v>
      </c>
      <c r="G173" s="23">
        <f>IF(RemboursementN[[#This Row],[Remboursement N°]]&lt;&gt;"",RemboursementN[[#This Row],[Remboursement du capital]]+RemboursementN[[#This Row],[Intérêts]],"")</f>
        <v>1308.2552083333319</v>
      </c>
      <c r="H173" s="22">
        <f>IF(RemboursementN[[#This Row],[Remboursement N°]]&lt;&gt;"",IF(RemboursementN[[#This Row],[Montant du remboursement]]&lt;=RemboursementN[[#This Row],[Solde de départ]],RemboursementN[[#This Row],[Solde de départ]]-RemboursementN[[#This Row],[Remboursement du capital]],0),"")</f>
        <v>91666.666666665944</v>
      </c>
      <c r="I173" s="22">
        <f>IF(RemboursementN[[#This Row],[Remboursement N°]]&lt;&gt;"",SUM(INDEX(RemboursementN[Intérêts],1,1):RemboursementN[[#This Row],[Intérêts]]),"")</f>
        <v>51493.749999999854</v>
      </c>
    </row>
    <row r="174" spans="2:9" ht="15" x14ac:dyDescent="0.25">
      <c r="B174" s="20">
        <f>IF(PrêtOK,IF(ROW()-ROW(RemboursementN[[#Headers],[Remboursement N°]])&gt;NombreDePaiementsPrévu,"",ROW()-ROW(RemboursementN[[#Headers],[Remboursement N°]])),"")</f>
        <v>161</v>
      </c>
      <c r="C174" s="21">
        <f>IF(RemboursementN[[#This Row],[Remboursement N°]]&lt;&gt;"",EOMONTH(DateDébutPrêt,ROW(RemboursementN[[#This Row],[Remboursement N°]])-ROW(RemboursementN[[#Headers],[Remboursement N°]])-2)+DAY(DateDébutPrêt),"")</f>
        <v>49431</v>
      </c>
      <c r="D174" s="22">
        <f>IF(RemboursementN[[#This Row],[Remboursement N°]]&lt;&gt;"",IF(ROW()-ROW(RemboursementN[[#Headers],[Solde de départ]])=1,MontantDuPrêt,INDEX(RemboursementN[Solde restant dû],ROW()-ROW(RemboursementN[[#Headers],[Solde de départ]])-1)),"")</f>
        <v>91666.666666665944</v>
      </c>
      <c r="E174" s="22">
        <f>IF(RemboursementN[[#This Row],[Remboursement N°]]&lt;&gt;"",PaiementProgrammé,"")</f>
        <v>1145.8333333333333</v>
      </c>
      <c r="F174" s="22">
        <f>IF(RemboursementN[[#This Row],[Remboursement N°]]&lt;&gt;"",RemboursementN[[#This Row],[Solde de départ]]*(TauxIntérêt/PaiementsParAn),"")</f>
        <v>160.41666666666541</v>
      </c>
      <c r="G174" s="23">
        <f>IF(RemboursementN[[#This Row],[Remboursement N°]]&lt;&gt;"",RemboursementN[[#This Row],[Remboursement du capital]]+RemboursementN[[#This Row],[Intérêts]],"")</f>
        <v>1306.2499999999986</v>
      </c>
      <c r="H174" s="22">
        <f>IF(RemboursementN[[#This Row],[Remboursement N°]]&lt;&gt;"",IF(RemboursementN[[#This Row],[Montant du remboursement]]&lt;=RemboursementN[[#This Row],[Solde de départ]],RemboursementN[[#This Row],[Solde de départ]]-RemboursementN[[#This Row],[Remboursement du capital]],0),"")</f>
        <v>90520.833333332615</v>
      </c>
      <c r="I174" s="22">
        <f>IF(RemboursementN[[#This Row],[Remboursement N°]]&lt;&gt;"",SUM(INDEX(RemboursementN[Intérêts],1,1):RemboursementN[[#This Row],[Intérêts]]),"")</f>
        <v>51654.166666666519</v>
      </c>
    </row>
    <row r="175" spans="2:9" ht="15" x14ac:dyDescent="0.25">
      <c r="B175" s="20">
        <f>IF(PrêtOK,IF(ROW()-ROW(RemboursementN[[#Headers],[Remboursement N°]])&gt;NombreDePaiementsPrévu,"",ROW()-ROW(RemboursementN[[#Headers],[Remboursement N°]])),"")</f>
        <v>162</v>
      </c>
      <c r="C175" s="21">
        <f>IF(RemboursementN[[#This Row],[Remboursement N°]]&lt;&gt;"",EOMONTH(DateDébutPrêt,ROW(RemboursementN[[#This Row],[Remboursement N°]])-ROW(RemboursementN[[#Headers],[Remboursement N°]])-2)+DAY(DateDébutPrêt),"")</f>
        <v>49462</v>
      </c>
      <c r="D175" s="22">
        <f>IF(RemboursementN[[#This Row],[Remboursement N°]]&lt;&gt;"",IF(ROW()-ROW(RemboursementN[[#Headers],[Solde de départ]])=1,MontantDuPrêt,INDEX(RemboursementN[Solde restant dû],ROW()-ROW(RemboursementN[[#Headers],[Solde de départ]])-1)),"")</f>
        <v>90520.833333332615</v>
      </c>
      <c r="E175" s="22">
        <f>IF(RemboursementN[[#This Row],[Remboursement N°]]&lt;&gt;"",PaiementProgrammé,"")</f>
        <v>1145.8333333333333</v>
      </c>
      <c r="F175" s="22">
        <f>IF(RemboursementN[[#This Row],[Remboursement N°]]&lt;&gt;"",RemboursementN[[#This Row],[Solde de départ]]*(TauxIntérêt/PaiementsParAn),"")</f>
        <v>158.41145833333209</v>
      </c>
      <c r="G175" s="23">
        <f>IF(RemboursementN[[#This Row],[Remboursement N°]]&lt;&gt;"",RemboursementN[[#This Row],[Remboursement du capital]]+RemboursementN[[#This Row],[Intérêts]],"")</f>
        <v>1304.2447916666654</v>
      </c>
      <c r="H175" s="22">
        <f>IF(RemboursementN[[#This Row],[Remboursement N°]]&lt;&gt;"",IF(RemboursementN[[#This Row],[Montant du remboursement]]&lt;=RemboursementN[[#This Row],[Solde de départ]],RemboursementN[[#This Row],[Solde de départ]]-RemboursementN[[#This Row],[Remboursement du capital]],0),"")</f>
        <v>89374.999999999287</v>
      </c>
      <c r="I175" s="22">
        <f>IF(RemboursementN[[#This Row],[Remboursement N°]]&lt;&gt;"",SUM(INDEX(RemboursementN[Intérêts],1,1):RemboursementN[[#This Row],[Intérêts]]),"")</f>
        <v>51812.578124999847</v>
      </c>
    </row>
    <row r="176" spans="2:9" ht="15" x14ac:dyDescent="0.25">
      <c r="B176" s="20">
        <f>IF(PrêtOK,IF(ROW()-ROW(RemboursementN[[#Headers],[Remboursement N°]])&gt;NombreDePaiementsPrévu,"",ROW()-ROW(RemboursementN[[#Headers],[Remboursement N°]])),"")</f>
        <v>163</v>
      </c>
      <c r="C176" s="21">
        <f>IF(RemboursementN[[#This Row],[Remboursement N°]]&lt;&gt;"",EOMONTH(DateDébutPrêt,ROW(RemboursementN[[#This Row],[Remboursement N°]])-ROW(RemboursementN[[#Headers],[Remboursement N°]])-2)+DAY(DateDébutPrêt),"")</f>
        <v>49492</v>
      </c>
      <c r="D176" s="22">
        <f>IF(RemboursementN[[#This Row],[Remboursement N°]]&lt;&gt;"",IF(ROW()-ROW(RemboursementN[[#Headers],[Solde de départ]])=1,MontantDuPrêt,INDEX(RemboursementN[Solde restant dû],ROW()-ROW(RemboursementN[[#Headers],[Solde de départ]])-1)),"")</f>
        <v>89374.999999999287</v>
      </c>
      <c r="E176" s="22">
        <f>IF(RemboursementN[[#This Row],[Remboursement N°]]&lt;&gt;"",PaiementProgrammé,"")</f>
        <v>1145.8333333333333</v>
      </c>
      <c r="F176" s="22">
        <f>IF(RemboursementN[[#This Row],[Remboursement N°]]&lt;&gt;"",RemboursementN[[#This Row],[Solde de départ]]*(TauxIntérêt/PaiementsParAn),"")</f>
        <v>156.40624999999875</v>
      </c>
      <c r="G176" s="23">
        <f>IF(RemboursementN[[#This Row],[Remboursement N°]]&lt;&gt;"",RemboursementN[[#This Row],[Remboursement du capital]]+RemboursementN[[#This Row],[Intérêts]],"")</f>
        <v>1302.2395833333321</v>
      </c>
      <c r="H176" s="22">
        <f>IF(RemboursementN[[#This Row],[Remboursement N°]]&lt;&gt;"",IF(RemboursementN[[#This Row],[Montant du remboursement]]&lt;=RemboursementN[[#This Row],[Solde de départ]],RemboursementN[[#This Row],[Solde de départ]]-RemboursementN[[#This Row],[Remboursement du capital]],0),"")</f>
        <v>88229.166666665958</v>
      </c>
      <c r="I176" s="22">
        <f>IF(RemboursementN[[#This Row],[Remboursement N°]]&lt;&gt;"",SUM(INDEX(RemboursementN[Intérêts],1,1):RemboursementN[[#This Row],[Intérêts]]),"")</f>
        <v>51968.984374999847</v>
      </c>
    </row>
    <row r="177" spans="2:9" ht="15" x14ac:dyDescent="0.25">
      <c r="B177" s="20">
        <f>IF(PrêtOK,IF(ROW()-ROW(RemboursementN[[#Headers],[Remboursement N°]])&gt;NombreDePaiementsPrévu,"",ROW()-ROW(RemboursementN[[#Headers],[Remboursement N°]])),"")</f>
        <v>164</v>
      </c>
      <c r="C177" s="21">
        <f>IF(RemboursementN[[#This Row],[Remboursement N°]]&lt;&gt;"",EOMONTH(DateDébutPrêt,ROW(RemboursementN[[#This Row],[Remboursement N°]])-ROW(RemboursementN[[#Headers],[Remboursement N°]])-2)+DAY(DateDébutPrêt),"")</f>
        <v>49523</v>
      </c>
      <c r="D177" s="22">
        <f>IF(RemboursementN[[#This Row],[Remboursement N°]]&lt;&gt;"",IF(ROW()-ROW(RemboursementN[[#Headers],[Solde de départ]])=1,MontantDuPrêt,INDEX(RemboursementN[Solde restant dû],ROW()-ROW(RemboursementN[[#Headers],[Solde de départ]])-1)),"")</f>
        <v>88229.166666665958</v>
      </c>
      <c r="E177" s="22">
        <f>IF(RemboursementN[[#This Row],[Remboursement N°]]&lt;&gt;"",PaiementProgrammé,"")</f>
        <v>1145.8333333333333</v>
      </c>
      <c r="F177" s="22">
        <f>IF(RemboursementN[[#This Row],[Remboursement N°]]&lt;&gt;"",RemboursementN[[#This Row],[Solde de départ]]*(TauxIntérêt/PaiementsParAn),"")</f>
        <v>154.40104166666544</v>
      </c>
      <c r="G177" s="23">
        <f>IF(RemboursementN[[#This Row],[Remboursement N°]]&lt;&gt;"",RemboursementN[[#This Row],[Remboursement du capital]]+RemboursementN[[#This Row],[Intérêts]],"")</f>
        <v>1300.2343749999986</v>
      </c>
      <c r="H177" s="22">
        <f>IF(RemboursementN[[#This Row],[Remboursement N°]]&lt;&gt;"",IF(RemboursementN[[#This Row],[Montant du remboursement]]&lt;=RemboursementN[[#This Row],[Solde de départ]],RemboursementN[[#This Row],[Solde de départ]]-RemboursementN[[#This Row],[Remboursement du capital]],0),"")</f>
        <v>87083.33333333263</v>
      </c>
      <c r="I177" s="22">
        <f>IF(RemboursementN[[#This Row],[Remboursement N°]]&lt;&gt;"",SUM(INDEX(RemboursementN[Intérêts],1,1):RemboursementN[[#This Row],[Intérêts]]),"")</f>
        <v>52123.385416666511</v>
      </c>
    </row>
    <row r="178" spans="2:9" ht="15" x14ac:dyDescent="0.25">
      <c r="B178" s="20">
        <f>IF(PrêtOK,IF(ROW()-ROW(RemboursementN[[#Headers],[Remboursement N°]])&gt;NombreDePaiementsPrévu,"",ROW()-ROW(RemboursementN[[#Headers],[Remboursement N°]])),"")</f>
        <v>165</v>
      </c>
      <c r="C178" s="21">
        <f>IF(RemboursementN[[#This Row],[Remboursement N°]]&lt;&gt;"",EOMONTH(DateDébutPrêt,ROW(RemboursementN[[#This Row],[Remboursement N°]])-ROW(RemboursementN[[#Headers],[Remboursement N°]])-2)+DAY(DateDébutPrêt),"")</f>
        <v>49554</v>
      </c>
      <c r="D178" s="22">
        <f>IF(RemboursementN[[#This Row],[Remboursement N°]]&lt;&gt;"",IF(ROW()-ROW(RemboursementN[[#Headers],[Solde de départ]])=1,MontantDuPrêt,INDEX(RemboursementN[Solde restant dû],ROW()-ROW(RemboursementN[[#Headers],[Solde de départ]])-1)),"")</f>
        <v>87083.33333333263</v>
      </c>
      <c r="E178" s="22">
        <f>IF(RemboursementN[[#This Row],[Remboursement N°]]&lt;&gt;"",PaiementProgrammé,"")</f>
        <v>1145.8333333333333</v>
      </c>
      <c r="F178" s="22">
        <f>IF(RemboursementN[[#This Row],[Remboursement N°]]&lt;&gt;"",RemboursementN[[#This Row],[Solde de départ]]*(TauxIntérêt/PaiementsParAn),"")</f>
        <v>152.39583333333209</v>
      </c>
      <c r="G178" s="23">
        <f>IF(RemboursementN[[#This Row],[Remboursement N°]]&lt;&gt;"",RemboursementN[[#This Row],[Remboursement du capital]]+RemboursementN[[#This Row],[Intérêts]],"")</f>
        <v>1298.2291666666654</v>
      </c>
      <c r="H178" s="22">
        <f>IF(RemboursementN[[#This Row],[Remboursement N°]]&lt;&gt;"",IF(RemboursementN[[#This Row],[Montant du remboursement]]&lt;=RemboursementN[[#This Row],[Solde de départ]],RemboursementN[[#This Row],[Solde de départ]]-RemboursementN[[#This Row],[Remboursement du capital]],0),"")</f>
        <v>85937.499999999302</v>
      </c>
      <c r="I178" s="22">
        <f>IF(RemboursementN[[#This Row],[Remboursement N°]]&lt;&gt;"",SUM(INDEX(RemboursementN[Intérêts],1,1):RemboursementN[[#This Row],[Intérêts]]),"")</f>
        <v>52275.78124999984</v>
      </c>
    </row>
    <row r="179" spans="2:9" ht="15" x14ac:dyDescent="0.25">
      <c r="B179" s="20">
        <f>IF(PrêtOK,IF(ROW()-ROW(RemboursementN[[#Headers],[Remboursement N°]])&gt;NombreDePaiementsPrévu,"",ROW()-ROW(RemboursementN[[#Headers],[Remboursement N°]])),"")</f>
        <v>166</v>
      </c>
      <c r="C179" s="21">
        <f>IF(RemboursementN[[#This Row],[Remboursement N°]]&lt;&gt;"",EOMONTH(DateDébutPrêt,ROW(RemboursementN[[#This Row],[Remboursement N°]])-ROW(RemboursementN[[#Headers],[Remboursement N°]])-2)+DAY(DateDébutPrêt),"")</f>
        <v>49584</v>
      </c>
      <c r="D179" s="22">
        <f>IF(RemboursementN[[#This Row],[Remboursement N°]]&lt;&gt;"",IF(ROW()-ROW(RemboursementN[[#Headers],[Solde de départ]])=1,MontantDuPrêt,INDEX(RemboursementN[Solde restant dû],ROW()-ROW(RemboursementN[[#Headers],[Solde de départ]])-1)),"")</f>
        <v>85937.499999999302</v>
      </c>
      <c r="E179" s="22">
        <f>IF(RemboursementN[[#This Row],[Remboursement N°]]&lt;&gt;"",PaiementProgrammé,"")</f>
        <v>1145.8333333333333</v>
      </c>
      <c r="F179" s="22">
        <f>IF(RemboursementN[[#This Row],[Remboursement N°]]&lt;&gt;"",RemboursementN[[#This Row],[Solde de départ]]*(TauxIntérêt/PaiementsParAn),"")</f>
        <v>150.39062499999878</v>
      </c>
      <c r="G179" s="23">
        <f>IF(RemboursementN[[#This Row],[Remboursement N°]]&lt;&gt;"",RemboursementN[[#This Row],[Remboursement du capital]]+RemboursementN[[#This Row],[Intérêts]],"")</f>
        <v>1296.2239583333321</v>
      </c>
      <c r="H179" s="22">
        <f>IF(RemboursementN[[#This Row],[Remboursement N°]]&lt;&gt;"",IF(RemboursementN[[#This Row],[Montant du remboursement]]&lt;=RemboursementN[[#This Row],[Solde de départ]],RemboursementN[[#This Row],[Solde de départ]]-RemboursementN[[#This Row],[Remboursement du capital]],0),"")</f>
        <v>84791.666666665973</v>
      </c>
      <c r="I179" s="22">
        <f>IF(RemboursementN[[#This Row],[Remboursement N°]]&lt;&gt;"",SUM(INDEX(RemboursementN[Intérêts],1,1):RemboursementN[[#This Row],[Intérêts]]),"")</f>
        <v>52426.17187499984</v>
      </c>
    </row>
    <row r="180" spans="2:9" ht="15" x14ac:dyDescent="0.25">
      <c r="B180" s="20">
        <f>IF(PrêtOK,IF(ROW()-ROW(RemboursementN[[#Headers],[Remboursement N°]])&gt;NombreDePaiementsPrévu,"",ROW()-ROW(RemboursementN[[#Headers],[Remboursement N°]])),"")</f>
        <v>167</v>
      </c>
      <c r="C180" s="21">
        <f>IF(RemboursementN[[#This Row],[Remboursement N°]]&lt;&gt;"",EOMONTH(DateDébutPrêt,ROW(RemboursementN[[#This Row],[Remboursement N°]])-ROW(RemboursementN[[#Headers],[Remboursement N°]])-2)+DAY(DateDébutPrêt),"")</f>
        <v>49615</v>
      </c>
      <c r="D180" s="22">
        <f>IF(RemboursementN[[#This Row],[Remboursement N°]]&lt;&gt;"",IF(ROW()-ROW(RemboursementN[[#Headers],[Solde de départ]])=1,MontantDuPrêt,INDEX(RemboursementN[Solde restant dû],ROW()-ROW(RemboursementN[[#Headers],[Solde de départ]])-1)),"")</f>
        <v>84791.666666665973</v>
      </c>
      <c r="E180" s="22">
        <f>IF(RemboursementN[[#This Row],[Remboursement N°]]&lt;&gt;"",PaiementProgrammé,"")</f>
        <v>1145.8333333333333</v>
      </c>
      <c r="F180" s="22">
        <f>IF(RemboursementN[[#This Row],[Remboursement N°]]&lt;&gt;"",RemboursementN[[#This Row],[Solde de départ]]*(TauxIntérêt/PaiementsParAn),"")</f>
        <v>148.38541666666546</v>
      </c>
      <c r="G180" s="23">
        <f>IF(RemboursementN[[#This Row],[Remboursement N°]]&lt;&gt;"",RemboursementN[[#This Row],[Remboursement du capital]]+RemboursementN[[#This Row],[Intérêts]],"")</f>
        <v>1294.2187499999986</v>
      </c>
      <c r="H180" s="22">
        <f>IF(RemboursementN[[#This Row],[Remboursement N°]]&lt;&gt;"",IF(RemboursementN[[#This Row],[Montant du remboursement]]&lt;=RemboursementN[[#This Row],[Solde de départ]],RemboursementN[[#This Row],[Solde de départ]]-RemboursementN[[#This Row],[Remboursement du capital]],0),"")</f>
        <v>83645.833333332645</v>
      </c>
      <c r="I180" s="22">
        <f>IF(RemboursementN[[#This Row],[Remboursement N°]]&lt;&gt;"",SUM(INDEX(RemboursementN[Intérêts],1,1):RemboursementN[[#This Row],[Intérêts]]),"")</f>
        <v>52574.557291666504</v>
      </c>
    </row>
    <row r="181" spans="2:9" ht="15" x14ac:dyDescent="0.25">
      <c r="B181" s="20">
        <f>IF(PrêtOK,IF(ROW()-ROW(RemboursementN[[#Headers],[Remboursement N°]])&gt;NombreDePaiementsPrévu,"",ROW()-ROW(RemboursementN[[#Headers],[Remboursement N°]])),"")</f>
        <v>168</v>
      </c>
      <c r="C181" s="21">
        <f>IF(RemboursementN[[#This Row],[Remboursement N°]]&lt;&gt;"",EOMONTH(DateDébutPrêt,ROW(RemboursementN[[#This Row],[Remboursement N°]])-ROW(RemboursementN[[#Headers],[Remboursement N°]])-2)+DAY(DateDébutPrêt),"")</f>
        <v>49645</v>
      </c>
      <c r="D181" s="22">
        <f>IF(RemboursementN[[#This Row],[Remboursement N°]]&lt;&gt;"",IF(ROW()-ROW(RemboursementN[[#Headers],[Solde de départ]])=1,MontantDuPrêt,INDEX(RemboursementN[Solde restant dû],ROW()-ROW(RemboursementN[[#Headers],[Solde de départ]])-1)),"")</f>
        <v>83645.833333332645</v>
      </c>
      <c r="E181" s="22">
        <f>IF(RemboursementN[[#This Row],[Remboursement N°]]&lt;&gt;"",PaiementProgrammé,"")</f>
        <v>1145.8333333333333</v>
      </c>
      <c r="F181" s="22">
        <f>IF(RemboursementN[[#This Row],[Remboursement N°]]&lt;&gt;"",RemboursementN[[#This Row],[Solde de départ]]*(TauxIntérêt/PaiementsParAn),"")</f>
        <v>146.38020833333212</v>
      </c>
      <c r="G181" s="23">
        <f>IF(RemboursementN[[#This Row],[Remboursement N°]]&lt;&gt;"",RemboursementN[[#This Row],[Remboursement du capital]]+RemboursementN[[#This Row],[Intérêts]],"")</f>
        <v>1292.2135416666654</v>
      </c>
      <c r="H181" s="22">
        <f>IF(RemboursementN[[#This Row],[Remboursement N°]]&lt;&gt;"",IF(RemboursementN[[#This Row],[Montant du remboursement]]&lt;=RemboursementN[[#This Row],[Solde de départ]],RemboursementN[[#This Row],[Solde de départ]]-RemboursementN[[#This Row],[Remboursement du capital]],0),"")</f>
        <v>82499.999999999316</v>
      </c>
      <c r="I181" s="22">
        <f>IF(RemboursementN[[#This Row],[Remboursement N°]]&lt;&gt;"",SUM(INDEX(RemboursementN[Intérêts],1,1):RemboursementN[[#This Row],[Intérêts]]),"")</f>
        <v>52720.93749999984</v>
      </c>
    </row>
    <row r="182" spans="2:9" ht="15" x14ac:dyDescent="0.25">
      <c r="B182" s="20">
        <f>IF(PrêtOK,IF(ROW()-ROW(RemboursementN[[#Headers],[Remboursement N°]])&gt;NombreDePaiementsPrévu,"",ROW()-ROW(RemboursementN[[#Headers],[Remboursement N°]])),"")</f>
        <v>169</v>
      </c>
      <c r="C182" s="21">
        <f>IF(RemboursementN[[#This Row],[Remboursement N°]]&lt;&gt;"",EOMONTH(DateDébutPrêt,ROW(RemboursementN[[#This Row],[Remboursement N°]])-ROW(RemboursementN[[#Headers],[Remboursement N°]])-2)+DAY(DateDébutPrêt),"")</f>
        <v>49676</v>
      </c>
      <c r="D182" s="22">
        <f>IF(RemboursementN[[#This Row],[Remboursement N°]]&lt;&gt;"",IF(ROW()-ROW(RemboursementN[[#Headers],[Solde de départ]])=1,MontantDuPrêt,INDEX(RemboursementN[Solde restant dû],ROW()-ROW(RemboursementN[[#Headers],[Solde de départ]])-1)),"")</f>
        <v>82499.999999999316</v>
      </c>
      <c r="E182" s="22">
        <f>IF(RemboursementN[[#This Row],[Remboursement N°]]&lt;&gt;"",PaiementProgrammé,"")</f>
        <v>1145.8333333333333</v>
      </c>
      <c r="F182" s="22">
        <f>IF(RemboursementN[[#This Row],[Remboursement N°]]&lt;&gt;"",RemboursementN[[#This Row],[Solde de départ]]*(TauxIntérêt/PaiementsParAn),"")</f>
        <v>144.37499999999881</v>
      </c>
      <c r="G182" s="23">
        <f>IF(RemboursementN[[#This Row],[Remboursement N°]]&lt;&gt;"",RemboursementN[[#This Row],[Remboursement du capital]]+RemboursementN[[#This Row],[Intérêts]],"")</f>
        <v>1290.2083333333321</v>
      </c>
      <c r="H182" s="22">
        <f>IF(RemboursementN[[#This Row],[Remboursement N°]]&lt;&gt;"",IF(RemboursementN[[#This Row],[Montant du remboursement]]&lt;=RemboursementN[[#This Row],[Solde de départ]],RemboursementN[[#This Row],[Solde de départ]]-RemboursementN[[#This Row],[Remboursement du capital]],0),"")</f>
        <v>81354.166666665988</v>
      </c>
      <c r="I182" s="22">
        <f>IF(RemboursementN[[#This Row],[Remboursement N°]]&lt;&gt;"",SUM(INDEX(RemboursementN[Intérêts],1,1):RemboursementN[[#This Row],[Intérêts]]),"")</f>
        <v>52865.31249999984</v>
      </c>
    </row>
    <row r="183" spans="2:9" ht="15" x14ac:dyDescent="0.25">
      <c r="B183" s="20">
        <f>IF(PrêtOK,IF(ROW()-ROW(RemboursementN[[#Headers],[Remboursement N°]])&gt;NombreDePaiementsPrévu,"",ROW()-ROW(RemboursementN[[#Headers],[Remboursement N°]])),"")</f>
        <v>170</v>
      </c>
      <c r="C183" s="21">
        <f>IF(RemboursementN[[#This Row],[Remboursement N°]]&lt;&gt;"",EOMONTH(DateDébutPrêt,ROW(RemboursementN[[#This Row],[Remboursement N°]])-ROW(RemboursementN[[#Headers],[Remboursement N°]])-2)+DAY(DateDébutPrêt),"")</f>
        <v>49707</v>
      </c>
      <c r="D183" s="22">
        <f>IF(RemboursementN[[#This Row],[Remboursement N°]]&lt;&gt;"",IF(ROW()-ROW(RemboursementN[[#Headers],[Solde de départ]])=1,MontantDuPrêt,INDEX(RemboursementN[Solde restant dû],ROW()-ROW(RemboursementN[[#Headers],[Solde de départ]])-1)),"")</f>
        <v>81354.166666665988</v>
      </c>
      <c r="E183" s="22">
        <f>IF(RemboursementN[[#This Row],[Remboursement N°]]&lt;&gt;"",PaiementProgrammé,"")</f>
        <v>1145.8333333333333</v>
      </c>
      <c r="F183" s="22">
        <f>IF(RemboursementN[[#This Row],[Remboursement N°]]&lt;&gt;"",RemboursementN[[#This Row],[Solde de départ]]*(TauxIntérêt/PaiementsParAn),"")</f>
        <v>142.36979166666549</v>
      </c>
      <c r="G183" s="23">
        <f>IF(RemboursementN[[#This Row],[Remboursement N°]]&lt;&gt;"",RemboursementN[[#This Row],[Remboursement du capital]]+RemboursementN[[#This Row],[Intérêts]],"")</f>
        <v>1288.2031249999986</v>
      </c>
      <c r="H183" s="22">
        <f>IF(RemboursementN[[#This Row],[Remboursement N°]]&lt;&gt;"",IF(RemboursementN[[#This Row],[Montant du remboursement]]&lt;=RemboursementN[[#This Row],[Solde de départ]],RemboursementN[[#This Row],[Solde de départ]]-RemboursementN[[#This Row],[Remboursement du capital]],0),"")</f>
        <v>80208.333333332659</v>
      </c>
      <c r="I183" s="22">
        <f>IF(RemboursementN[[#This Row],[Remboursement N°]]&lt;&gt;"",SUM(INDEX(RemboursementN[Intérêts],1,1):RemboursementN[[#This Row],[Intérêts]]),"")</f>
        <v>53007.682291666504</v>
      </c>
    </row>
    <row r="184" spans="2:9" ht="15" x14ac:dyDescent="0.25">
      <c r="B184" s="20">
        <f>IF(PrêtOK,IF(ROW()-ROW(RemboursementN[[#Headers],[Remboursement N°]])&gt;NombreDePaiementsPrévu,"",ROW()-ROW(RemboursementN[[#Headers],[Remboursement N°]])),"")</f>
        <v>171</v>
      </c>
      <c r="C184" s="21">
        <f>IF(RemboursementN[[#This Row],[Remboursement N°]]&lt;&gt;"",EOMONTH(DateDébutPrêt,ROW(RemboursementN[[#This Row],[Remboursement N°]])-ROW(RemboursementN[[#Headers],[Remboursement N°]])-2)+DAY(DateDébutPrêt),"")</f>
        <v>49736</v>
      </c>
      <c r="D184" s="22">
        <f>IF(RemboursementN[[#This Row],[Remboursement N°]]&lt;&gt;"",IF(ROW()-ROW(RemboursementN[[#Headers],[Solde de départ]])=1,MontantDuPrêt,INDEX(RemboursementN[Solde restant dû],ROW()-ROW(RemboursementN[[#Headers],[Solde de départ]])-1)),"")</f>
        <v>80208.333333332659</v>
      </c>
      <c r="E184" s="22">
        <f>IF(RemboursementN[[#This Row],[Remboursement N°]]&lt;&gt;"",PaiementProgrammé,"")</f>
        <v>1145.8333333333333</v>
      </c>
      <c r="F184" s="22">
        <f>IF(RemboursementN[[#This Row],[Remboursement N°]]&lt;&gt;"",RemboursementN[[#This Row],[Solde de départ]]*(TauxIntérêt/PaiementsParAn),"")</f>
        <v>140.36458333333215</v>
      </c>
      <c r="G184" s="23">
        <f>IF(RemboursementN[[#This Row],[Remboursement N°]]&lt;&gt;"",RemboursementN[[#This Row],[Remboursement du capital]]+RemboursementN[[#This Row],[Intérêts]],"")</f>
        <v>1286.1979166666654</v>
      </c>
      <c r="H184" s="22">
        <f>IF(RemboursementN[[#This Row],[Remboursement N°]]&lt;&gt;"",IF(RemboursementN[[#This Row],[Montant du remboursement]]&lt;=RemboursementN[[#This Row],[Solde de départ]],RemboursementN[[#This Row],[Solde de départ]]-RemboursementN[[#This Row],[Remboursement du capital]],0),"")</f>
        <v>79062.499999999331</v>
      </c>
      <c r="I184" s="22">
        <f>IF(RemboursementN[[#This Row],[Remboursement N°]]&lt;&gt;"",SUM(INDEX(RemboursementN[Intérêts],1,1):RemboursementN[[#This Row],[Intérêts]]),"")</f>
        <v>53148.04687499984</v>
      </c>
    </row>
    <row r="185" spans="2:9" ht="15" x14ac:dyDescent="0.25">
      <c r="B185" s="20">
        <f>IF(PrêtOK,IF(ROW()-ROW(RemboursementN[[#Headers],[Remboursement N°]])&gt;NombreDePaiementsPrévu,"",ROW()-ROW(RemboursementN[[#Headers],[Remboursement N°]])),"")</f>
        <v>172</v>
      </c>
      <c r="C185" s="21">
        <f>IF(RemboursementN[[#This Row],[Remboursement N°]]&lt;&gt;"",EOMONTH(DateDébutPrêt,ROW(RemboursementN[[#This Row],[Remboursement N°]])-ROW(RemboursementN[[#Headers],[Remboursement N°]])-2)+DAY(DateDébutPrêt),"")</f>
        <v>49767</v>
      </c>
      <c r="D185" s="22">
        <f>IF(RemboursementN[[#This Row],[Remboursement N°]]&lt;&gt;"",IF(ROW()-ROW(RemboursementN[[#Headers],[Solde de départ]])=1,MontantDuPrêt,INDEX(RemboursementN[Solde restant dû],ROW()-ROW(RemboursementN[[#Headers],[Solde de départ]])-1)),"")</f>
        <v>79062.499999999331</v>
      </c>
      <c r="E185" s="22">
        <f>IF(RemboursementN[[#This Row],[Remboursement N°]]&lt;&gt;"",PaiementProgrammé,"")</f>
        <v>1145.8333333333333</v>
      </c>
      <c r="F185" s="22">
        <f>IF(RemboursementN[[#This Row],[Remboursement N°]]&lt;&gt;"",RemboursementN[[#This Row],[Solde de départ]]*(TauxIntérêt/PaiementsParAn),"")</f>
        <v>138.35937499999883</v>
      </c>
      <c r="G185" s="23">
        <f>IF(RemboursementN[[#This Row],[Remboursement N°]]&lt;&gt;"",RemboursementN[[#This Row],[Remboursement du capital]]+RemboursementN[[#This Row],[Intérêts]],"")</f>
        <v>1284.1927083333321</v>
      </c>
      <c r="H185" s="22">
        <f>IF(RemboursementN[[#This Row],[Remboursement N°]]&lt;&gt;"",IF(RemboursementN[[#This Row],[Montant du remboursement]]&lt;=RemboursementN[[#This Row],[Solde de départ]],RemboursementN[[#This Row],[Solde de départ]]-RemboursementN[[#This Row],[Remboursement du capital]],0),"")</f>
        <v>77916.666666666002</v>
      </c>
      <c r="I185" s="22">
        <f>IF(RemboursementN[[#This Row],[Remboursement N°]]&lt;&gt;"",SUM(INDEX(RemboursementN[Intérêts],1,1):RemboursementN[[#This Row],[Intérêts]]),"")</f>
        <v>53286.40624999984</v>
      </c>
    </row>
    <row r="186" spans="2:9" ht="15" x14ac:dyDescent="0.25">
      <c r="B186" s="20">
        <f>IF(PrêtOK,IF(ROW()-ROW(RemboursementN[[#Headers],[Remboursement N°]])&gt;NombreDePaiementsPrévu,"",ROW()-ROW(RemboursementN[[#Headers],[Remboursement N°]])),"")</f>
        <v>173</v>
      </c>
      <c r="C186" s="21">
        <f>IF(RemboursementN[[#This Row],[Remboursement N°]]&lt;&gt;"",EOMONTH(DateDébutPrêt,ROW(RemboursementN[[#This Row],[Remboursement N°]])-ROW(RemboursementN[[#Headers],[Remboursement N°]])-2)+DAY(DateDébutPrêt),"")</f>
        <v>49797</v>
      </c>
      <c r="D186" s="22">
        <f>IF(RemboursementN[[#This Row],[Remboursement N°]]&lt;&gt;"",IF(ROW()-ROW(RemboursementN[[#Headers],[Solde de départ]])=1,MontantDuPrêt,INDEX(RemboursementN[Solde restant dû],ROW()-ROW(RemboursementN[[#Headers],[Solde de départ]])-1)),"")</f>
        <v>77916.666666666002</v>
      </c>
      <c r="E186" s="22">
        <f>IF(RemboursementN[[#This Row],[Remboursement N°]]&lt;&gt;"",PaiementProgrammé,"")</f>
        <v>1145.8333333333333</v>
      </c>
      <c r="F186" s="22">
        <f>IF(RemboursementN[[#This Row],[Remboursement N°]]&lt;&gt;"",RemboursementN[[#This Row],[Solde de départ]]*(TauxIntérêt/PaiementsParAn),"")</f>
        <v>136.35416666666552</v>
      </c>
      <c r="G186" s="23">
        <f>IF(RemboursementN[[#This Row],[Remboursement N°]]&lt;&gt;"",RemboursementN[[#This Row],[Remboursement du capital]]+RemboursementN[[#This Row],[Intérêts]],"")</f>
        <v>1282.1874999999989</v>
      </c>
      <c r="H186" s="22">
        <f>IF(RemboursementN[[#This Row],[Remboursement N°]]&lt;&gt;"",IF(RemboursementN[[#This Row],[Montant du remboursement]]&lt;=RemboursementN[[#This Row],[Solde de départ]],RemboursementN[[#This Row],[Solde de départ]]-RemboursementN[[#This Row],[Remboursement du capital]],0),"")</f>
        <v>76770.833333332674</v>
      </c>
      <c r="I186" s="22">
        <f>IF(RemboursementN[[#This Row],[Remboursement N°]]&lt;&gt;"",SUM(INDEX(RemboursementN[Intérêts],1,1):RemboursementN[[#This Row],[Intérêts]]),"")</f>
        <v>53422.760416666504</v>
      </c>
    </row>
    <row r="187" spans="2:9" ht="15" x14ac:dyDescent="0.25">
      <c r="B187" s="20">
        <f>IF(PrêtOK,IF(ROW()-ROW(RemboursementN[[#Headers],[Remboursement N°]])&gt;NombreDePaiementsPrévu,"",ROW()-ROW(RemboursementN[[#Headers],[Remboursement N°]])),"")</f>
        <v>174</v>
      </c>
      <c r="C187" s="21">
        <f>IF(RemboursementN[[#This Row],[Remboursement N°]]&lt;&gt;"",EOMONTH(DateDébutPrêt,ROW(RemboursementN[[#This Row],[Remboursement N°]])-ROW(RemboursementN[[#Headers],[Remboursement N°]])-2)+DAY(DateDébutPrêt),"")</f>
        <v>49828</v>
      </c>
      <c r="D187" s="22">
        <f>IF(RemboursementN[[#This Row],[Remboursement N°]]&lt;&gt;"",IF(ROW()-ROW(RemboursementN[[#Headers],[Solde de départ]])=1,MontantDuPrêt,INDEX(RemboursementN[Solde restant dû],ROW()-ROW(RemboursementN[[#Headers],[Solde de départ]])-1)),"")</f>
        <v>76770.833333332674</v>
      </c>
      <c r="E187" s="22">
        <f>IF(RemboursementN[[#This Row],[Remboursement N°]]&lt;&gt;"",PaiementProgrammé,"")</f>
        <v>1145.8333333333333</v>
      </c>
      <c r="F187" s="22">
        <f>IF(RemboursementN[[#This Row],[Remboursement N°]]&lt;&gt;"",RemboursementN[[#This Row],[Solde de départ]]*(TauxIntérêt/PaiementsParAn),"")</f>
        <v>134.34895833333218</v>
      </c>
      <c r="G187" s="23">
        <f>IF(RemboursementN[[#This Row],[Remboursement N°]]&lt;&gt;"",RemboursementN[[#This Row],[Remboursement du capital]]+RemboursementN[[#This Row],[Intérêts]],"")</f>
        <v>1280.1822916666654</v>
      </c>
      <c r="H187" s="22">
        <f>IF(RemboursementN[[#This Row],[Remboursement N°]]&lt;&gt;"",IF(RemboursementN[[#This Row],[Montant du remboursement]]&lt;=RemboursementN[[#This Row],[Solde de départ]],RemboursementN[[#This Row],[Solde de départ]]-RemboursementN[[#This Row],[Remboursement du capital]],0),"")</f>
        <v>75624.999999999345</v>
      </c>
      <c r="I187" s="22">
        <f>IF(RemboursementN[[#This Row],[Remboursement N°]]&lt;&gt;"",SUM(INDEX(RemboursementN[Intérêts],1,1):RemboursementN[[#This Row],[Intérêts]]),"")</f>
        <v>53557.10937499984</v>
      </c>
    </row>
    <row r="188" spans="2:9" ht="15" x14ac:dyDescent="0.25">
      <c r="B188" s="20">
        <f>IF(PrêtOK,IF(ROW()-ROW(RemboursementN[[#Headers],[Remboursement N°]])&gt;NombreDePaiementsPrévu,"",ROW()-ROW(RemboursementN[[#Headers],[Remboursement N°]])),"")</f>
        <v>175</v>
      </c>
      <c r="C188" s="21">
        <f>IF(RemboursementN[[#This Row],[Remboursement N°]]&lt;&gt;"",EOMONTH(DateDébutPrêt,ROW(RemboursementN[[#This Row],[Remboursement N°]])-ROW(RemboursementN[[#Headers],[Remboursement N°]])-2)+DAY(DateDébutPrêt),"")</f>
        <v>49858</v>
      </c>
      <c r="D188" s="22">
        <f>IF(RemboursementN[[#This Row],[Remboursement N°]]&lt;&gt;"",IF(ROW()-ROW(RemboursementN[[#Headers],[Solde de départ]])=1,MontantDuPrêt,INDEX(RemboursementN[Solde restant dû],ROW()-ROW(RemboursementN[[#Headers],[Solde de départ]])-1)),"")</f>
        <v>75624.999999999345</v>
      </c>
      <c r="E188" s="22">
        <f>IF(RemboursementN[[#This Row],[Remboursement N°]]&lt;&gt;"",PaiementProgrammé,"")</f>
        <v>1145.8333333333333</v>
      </c>
      <c r="F188" s="22">
        <f>IF(RemboursementN[[#This Row],[Remboursement N°]]&lt;&gt;"",RemboursementN[[#This Row],[Solde de départ]]*(TauxIntérêt/PaiementsParAn),"")</f>
        <v>132.34374999999886</v>
      </c>
      <c r="G188" s="23">
        <f>IF(RemboursementN[[#This Row],[Remboursement N°]]&lt;&gt;"",RemboursementN[[#This Row],[Remboursement du capital]]+RemboursementN[[#This Row],[Intérêts]],"")</f>
        <v>1278.1770833333321</v>
      </c>
      <c r="H188" s="22">
        <f>IF(RemboursementN[[#This Row],[Remboursement N°]]&lt;&gt;"",IF(RemboursementN[[#This Row],[Montant du remboursement]]&lt;=RemboursementN[[#This Row],[Solde de départ]],RemboursementN[[#This Row],[Solde de départ]]-RemboursementN[[#This Row],[Remboursement du capital]],0),"")</f>
        <v>74479.166666666017</v>
      </c>
      <c r="I188" s="22">
        <f>IF(RemboursementN[[#This Row],[Remboursement N°]]&lt;&gt;"",SUM(INDEX(RemboursementN[Intérêts],1,1):RemboursementN[[#This Row],[Intérêts]]),"")</f>
        <v>53689.45312499984</v>
      </c>
    </row>
    <row r="189" spans="2:9" ht="15" x14ac:dyDescent="0.25">
      <c r="B189" s="20">
        <f>IF(PrêtOK,IF(ROW()-ROW(RemboursementN[[#Headers],[Remboursement N°]])&gt;NombreDePaiementsPrévu,"",ROW()-ROW(RemboursementN[[#Headers],[Remboursement N°]])),"")</f>
        <v>176</v>
      </c>
      <c r="C189" s="21">
        <f>IF(RemboursementN[[#This Row],[Remboursement N°]]&lt;&gt;"",EOMONTH(DateDébutPrêt,ROW(RemboursementN[[#This Row],[Remboursement N°]])-ROW(RemboursementN[[#Headers],[Remboursement N°]])-2)+DAY(DateDébutPrêt),"")</f>
        <v>49889</v>
      </c>
      <c r="D189" s="22">
        <f>IF(RemboursementN[[#This Row],[Remboursement N°]]&lt;&gt;"",IF(ROW()-ROW(RemboursementN[[#Headers],[Solde de départ]])=1,MontantDuPrêt,INDEX(RemboursementN[Solde restant dû],ROW()-ROW(RemboursementN[[#Headers],[Solde de départ]])-1)),"")</f>
        <v>74479.166666666017</v>
      </c>
      <c r="E189" s="22">
        <f>IF(RemboursementN[[#This Row],[Remboursement N°]]&lt;&gt;"",PaiementProgrammé,"")</f>
        <v>1145.8333333333333</v>
      </c>
      <c r="F189" s="22">
        <f>IF(RemboursementN[[#This Row],[Remboursement N°]]&lt;&gt;"",RemboursementN[[#This Row],[Solde de départ]]*(TauxIntérêt/PaiementsParAn),"")</f>
        <v>130.33854166666552</v>
      </c>
      <c r="G189" s="23">
        <f>IF(RemboursementN[[#This Row],[Remboursement N°]]&lt;&gt;"",RemboursementN[[#This Row],[Remboursement du capital]]+RemboursementN[[#This Row],[Intérêts]],"")</f>
        <v>1276.1718749999989</v>
      </c>
      <c r="H189" s="22">
        <f>IF(RemboursementN[[#This Row],[Remboursement N°]]&lt;&gt;"",IF(RemboursementN[[#This Row],[Montant du remboursement]]&lt;=RemboursementN[[#This Row],[Solde de départ]],RemboursementN[[#This Row],[Solde de départ]]-RemboursementN[[#This Row],[Remboursement du capital]],0),"")</f>
        <v>73333.333333332688</v>
      </c>
      <c r="I189" s="22">
        <f>IF(RemboursementN[[#This Row],[Remboursement N°]]&lt;&gt;"",SUM(INDEX(RemboursementN[Intérêts],1,1):RemboursementN[[#This Row],[Intérêts]]),"")</f>
        <v>53819.791666666504</v>
      </c>
    </row>
    <row r="190" spans="2:9" ht="15" x14ac:dyDescent="0.25">
      <c r="B190" s="20">
        <f>IF(PrêtOK,IF(ROW()-ROW(RemboursementN[[#Headers],[Remboursement N°]])&gt;NombreDePaiementsPrévu,"",ROW()-ROW(RemboursementN[[#Headers],[Remboursement N°]])),"")</f>
        <v>177</v>
      </c>
      <c r="C190" s="21">
        <f>IF(RemboursementN[[#This Row],[Remboursement N°]]&lt;&gt;"",EOMONTH(DateDébutPrêt,ROW(RemboursementN[[#This Row],[Remboursement N°]])-ROW(RemboursementN[[#Headers],[Remboursement N°]])-2)+DAY(DateDébutPrêt),"")</f>
        <v>49920</v>
      </c>
      <c r="D190" s="22">
        <f>IF(RemboursementN[[#This Row],[Remboursement N°]]&lt;&gt;"",IF(ROW()-ROW(RemboursementN[[#Headers],[Solde de départ]])=1,MontantDuPrêt,INDEX(RemboursementN[Solde restant dû],ROW()-ROW(RemboursementN[[#Headers],[Solde de départ]])-1)),"")</f>
        <v>73333.333333332688</v>
      </c>
      <c r="E190" s="22">
        <f>IF(RemboursementN[[#This Row],[Remboursement N°]]&lt;&gt;"",PaiementProgrammé,"")</f>
        <v>1145.8333333333333</v>
      </c>
      <c r="F190" s="22">
        <f>IF(RemboursementN[[#This Row],[Remboursement N°]]&lt;&gt;"",RemboursementN[[#This Row],[Solde de départ]]*(TauxIntérêt/PaiementsParAn),"")</f>
        <v>128.33333333333221</v>
      </c>
      <c r="G190" s="23">
        <f>IF(RemboursementN[[#This Row],[Remboursement N°]]&lt;&gt;"",RemboursementN[[#This Row],[Remboursement du capital]]+RemboursementN[[#This Row],[Intérêts]],"")</f>
        <v>1274.1666666666654</v>
      </c>
      <c r="H190" s="22">
        <f>IF(RemboursementN[[#This Row],[Remboursement N°]]&lt;&gt;"",IF(RemboursementN[[#This Row],[Montant du remboursement]]&lt;=RemboursementN[[#This Row],[Solde de départ]],RemboursementN[[#This Row],[Solde de départ]]-RemboursementN[[#This Row],[Remboursement du capital]],0),"")</f>
        <v>72187.49999999936</v>
      </c>
      <c r="I190" s="22">
        <f>IF(RemboursementN[[#This Row],[Remboursement N°]]&lt;&gt;"",SUM(INDEX(RemboursementN[Intérêts],1,1):RemboursementN[[#This Row],[Intérêts]]),"")</f>
        <v>53948.12499999984</v>
      </c>
    </row>
    <row r="191" spans="2:9" ht="15" x14ac:dyDescent="0.25">
      <c r="B191" s="20">
        <f>IF(PrêtOK,IF(ROW()-ROW(RemboursementN[[#Headers],[Remboursement N°]])&gt;NombreDePaiementsPrévu,"",ROW()-ROW(RemboursementN[[#Headers],[Remboursement N°]])),"")</f>
        <v>178</v>
      </c>
      <c r="C191" s="21">
        <f>IF(RemboursementN[[#This Row],[Remboursement N°]]&lt;&gt;"",EOMONTH(DateDébutPrêt,ROW(RemboursementN[[#This Row],[Remboursement N°]])-ROW(RemboursementN[[#Headers],[Remboursement N°]])-2)+DAY(DateDébutPrêt),"")</f>
        <v>49950</v>
      </c>
      <c r="D191" s="22">
        <f>IF(RemboursementN[[#This Row],[Remboursement N°]]&lt;&gt;"",IF(ROW()-ROW(RemboursementN[[#Headers],[Solde de départ]])=1,MontantDuPrêt,INDEX(RemboursementN[Solde restant dû],ROW()-ROW(RemboursementN[[#Headers],[Solde de départ]])-1)),"")</f>
        <v>72187.49999999936</v>
      </c>
      <c r="E191" s="22">
        <f>IF(RemboursementN[[#This Row],[Remboursement N°]]&lt;&gt;"",PaiementProgrammé,"")</f>
        <v>1145.8333333333333</v>
      </c>
      <c r="F191" s="22">
        <f>IF(RemboursementN[[#This Row],[Remboursement N°]]&lt;&gt;"",RemboursementN[[#This Row],[Solde de départ]]*(TauxIntérêt/PaiementsParAn),"")</f>
        <v>126.32812499999888</v>
      </c>
      <c r="G191" s="23">
        <f>IF(RemboursementN[[#This Row],[Remboursement N°]]&lt;&gt;"",RemboursementN[[#This Row],[Remboursement du capital]]+RemboursementN[[#This Row],[Intérêts]],"")</f>
        <v>1272.1614583333321</v>
      </c>
      <c r="H191" s="22">
        <f>IF(RemboursementN[[#This Row],[Remboursement N°]]&lt;&gt;"",IF(RemboursementN[[#This Row],[Montant du remboursement]]&lt;=RemboursementN[[#This Row],[Solde de départ]],RemboursementN[[#This Row],[Solde de départ]]-RemboursementN[[#This Row],[Remboursement du capital]],0),"")</f>
        <v>71041.666666666031</v>
      </c>
      <c r="I191" s="22">
        <f>IF(RemboursementN[[#This Row],[Remboursement N°]]&lt;&gt;"",SUM(INDEX(RemboursementN[Intérêts],1,1):RemboursementN[[#This Row],[Intérêts]]),"")</f>
        <v>54074.45312499984</v>
      </c>
    </row>
    <row r="192" spans="2:9" ht="15" x14ac:dyDescent="0.25">
      <c r="B192" s="20">
        <f>IF(PrêtOK,IF(ROW()-ROW(RemboursementN[[#Headers],[Remboursement N°]])&gt;NombreDePaiementsPrévu,"",ROW()-ROW(RemboursementN[[#Headers],[Remboursement N°]])),"")</f>
        <v>179</v>
      </c>
      <c r="C192" s="21">
        <f>IF(RemboursementN[[#This Row],[Remboursement N°]]&lt;&gt;"",EOMONTH(DateDébutPrêt,ROW(RemboursementN[[#This Row],[Remboursement N°]])-ROW(RemboursementN[[#Headers],[Remboursement N°]])-2)+DAY(DateDébutPrêt),"")</f>
        <v>49981</v>
      </c>
      <c r="D192" s="22">
        <f>IF(RemboursementN[[#This Row],[Remboursement N°]]&lt;&gt;"",IF(ROW()-ROW(RemboursementN[[#Headers],[Solde de départ]])=1,MontantDuPrêt,INDEX(RemboursementN[Solde restant dû],ROW()-ROW(RemboursementN[[#Headers],[Solde de départ]])-1)),"")</f>
        <v>71041.666666666031</v>
      </c>
      <c r="E192" s="22">
        <f>IF(RemboursementN[[#This Row],[Remboursement N°]]&lt;&gt;"",PaiementProgrammé,"")</f>
        <v>1145.8333333333333</v>
      </c>
      <c r="F192" s="22">
        <f>IF(RemboursementN[[#This Row],[Remboursement N°]]&lt;&gt;"",RemboursementN[[#This Row],[Solde de départ]]*(TauxIntérêt/PaiementsParAn),"")</f>
        <v>124.32291666666556</v>
      </c>
      <c r="G192" s="23">
        <f>IF(RemboursementN[[#This Row],[Remboursement N°]]&lt;&gt;"",RemboursementN[[#This Row],[Remboursement du capital]]+RemboursementN[[#This Row],[Intérêts]],"")</f>
        <v>1270.1562499999989</v>
      </c>
      <c r="H192" s="22">
        <f>IF(RemboursementN[[#This Row],[Remboursement N°]]&lt;&gt;"",IF(RemboursementN[[#This Row],[Montant du remboursement]]&lt;=RemboursementN[[#This Row],[Solde de départ]],RemboursementN[[#This Row],[Solde de départ]]-RemboursementN[[#This Row],[Remboursement du capital]],0),"")</f>
        <v>69895.833333332703</v>
      </c>
      <c r="I192" s="22">
        <f>IF(RemboursementN[[#This Row],[Remboursement N°]]&lt;&gt;"",SUM(INDEX(RemboursementN[Intérêts],1,1):RemboursementN[[#This Row],[Intérêts]]),"")</f>
        <v>54198.776041666504</v>
      </c>
    </row>
    <row r="193" spans="2:9" ht="15" x14ac:dyDescent="0.25">
      <c r="B193" s="20">
        <f>IF(PrêtOK,IF(ROW()-ROW(RemboursementN[[#Headers],[Remboursement N°]])&gt;NombreDePaiementsPrévu,"",ROW()-ROW(RemboursementN[[#Headers],[Remboursement N°]])),"")</f>
        <v>180</v>
      </c>
      <c r="C193" s="21">
        <f>IF(RemboursementN[[#This Row],[Remboursement N°]]&lt;&gt;"",EOMONTH(DateDébutPrêt,ROW(RemboursementN[[#This Row],[Remboursement N°]])-ROW(RemboursementN[[#Headers],[Remboursement N°]])-2)+DAY(DateDébutPrêt),"")</f>
        <v>50011</v>
      </c>
      <c r="D193" s="22">
        <f>IF(RemboursementN[[#This Row],[Remboursement N°]]&lt;&gt;"",IF(ROW()-ROW(RemboursementN[[#Headers],[Solde de départ]])=1,MontantDuPrêt,INDEX(RemboursementN[Solde restant dû],ROW()-ROW(RemboursementN[[#Headers],[Solde de départ]])-1)),"")</f>
        <v>69895.833333332703</v>
      </c>
      <c r="E193" s="22">
        <f>IF(RemboursementN[[#This Row],[Remboursement N°]]&lt;&gt;"",PaiementProgrammé,"")</f>
        <v>1145.8333333333333</v>
      </c>
      <c r="F193" s="22">
        <f>IF(RemboursementN[[#This Row],[Remboursement N°]]&lt;&gt;"",RemboursementN[[#This Row],[Solde de départ]]*(TauxIntérêt/PaiementsParAn),"")</f>
        <v>122.31770833333223</v>
      </c>
      <c r="G193" s="23">
        <f>IF(RemboursementN[[#This Row],[Remboursement N°]]&lt;&gt;"",RemboursementN[[#This Row],[Remboursement du capital]]+RemboursementN[[#This Row],[Intérêts]],"")</f>
        <v>1268.1510416666656</v>
      </c>
      <c r="H193" s="22">
        <f>IF(RemboursementN[[#This Row],[Remboursement N°]]&lt;&gt;"",IF(RemboursementN[[#This Row],[Montant du remboursement]]&lt;=RemboursementN[[#This Row],[Solde de départ]],RemboursementN[[#This Row],[Solde de départ]]-RemboursementN[[#This Row],[Remboursement du capital]],0),"")</f>
        <v>68749.999999999374</v>
      </c>
      <c r="I193" s="22">
        <f>IF(RemboursementN[[#This Row],[Remboursement N°]]&lt;&gt;"",SUM(INDEX(RemboursementN[Intérêts],1,1):RemboursementN[[#This Row],[Intérêts]]),"")</f>
        <v>54321.09374999984</v>
      </c>
    </row>
    <row r="194" spans="2:9" ht="15" x14ac:dyDescent="0.25">
      <c r="B194" s="20">
        <f>IF(PrêtOK,IF(ROW()-ROW(RemboursementN[[#Headers],[Remboursement N°]])&gt;NombreDePaiementsPrévu,"",ROW()-ROW(RemboursementN[[#Headers],[Remboursement N°]])),"")</f>
        <v>181</v>
      </c>
      <c r="C194" s="21">
        <f>IF(RemboursementN[[#This Row],[Remboursement N°]]&lt;&gt;"",EOMONTH(DateDébutPrêt,ROW(RemboursementN[[#This Row],[Remboursement N°]])-ROW(RemboursementN[[#Headers],[Remboursement N°]])-2)+DAY(DateDébutPrêt),"")</f>
        <v>50042</v>
      </c>
      <c r="D194" s="22">
        <f>IF(RemboursementN[[#This Row],[Remboursement N°]]&lt;&gt;"",IF(ROW()-ROW(RemboursementN[[#Headers],[Solde de départ]])=1,MontantDuPrêt,INDEX(RemboursementN[Solde restant dû],ROW()-ROW(RemboursementN[[#Headers],[Solde de départ]])-1)),"")</f>
        <v>68749.999999999374</v>
      </c>
      <c r="E194" s="22">
        <f>IF(RemboursementN[[#This Row],[Remboursement N°]]&lt;&gt;"",PaiementProgrammé,"")</f>
        <v>1145.8333333333333</v>
      </c>
      <c r="F194" s="22">
        <f>IF(RemboursementN[[#This Row],[Remboursement N°]]&lt;&gt;"",RemboursementN[[#This Row],[Solde de départ]]*(TauxIntérêt/PaiementsParAn),"")</f>
        <v>120.31249999999891</v>
      </c>
      <c r="G194" s="23">
        <f>IF(RemboursementN[[#This Row],[Remboursement N°]]&lt;&gt;"",RemboursementN[[#This Row],[Remboursement du capital]]+RemboursementN[[#This Row],[Intérêts]],"")</f>
        <v>1266.1458333333321</v>
      </c>
      <c r="H194" s="22">
        <f>IF(RemboursementN[[#This Row],[Remboursement N°]]&lt;&gt;"",IF(RemboursementN[[#This Row],[Montant du remboursement]]&lt;=RemboursementN[[#This Row],[Solde de départ]],RemboursementN[[#This Row],[Solde de départ]]-RemboursementN[[#This Row],[Remboursement du capital]],0),"")</f>
        <v>67604.166666666046</v>
      </c>
      <c r="I194" s="22">
        <f>IF(RemboursementN[[#This Row],[Remboursement N°]]&lt;&gt;"",SUM(INDEX(RemboursementN[Intérêts],1,1):RemboursementN[[#This Row],[Intérêts]]),"")</f>
        <v>54441.40624999984</v>
      </c>
    </row>
    <row r="195" spans="2:9" ht="15" x14ac:dyDescent="0.25">
      <c r="B195" s="20">
        <f>IF(PrêtOK,IF(ROW()-ROW(RemboursementN[[#Headers],[Remboursement N°]])&gt;NombreDePaiementsPrévu,"",ROW()-ROW(RemboursementN[[#Headers],[Remboursement N°]])),"")</f>
        <v>182</v>
      </c>
      <c r="C195" s="21">
        <f>IF(RemboursementN[[#This Row],[Remboursement N°]]&lt;&gt;"",EOMONTH(DateDébutPrêt,ROW(RemboursementN[[#This Row],[Remboursement N°]])-ROW(RemboursementN[[#Headers],[Remboursement N°]])-2)+DAY(DateDébutPrêt),"")</f>
        <v>50073</v>
      </c>
      <c r="D195" s="22">
        <f>IF(RemboursementN[[#This Row],[Remboursement N°]]&lt;&gt;"",IF(ROW()-ROW(RemboursementN[[#Headers],[Solde de départ]])=1,MontantDuPrêt,INDEX(RemboursementN[Solde restant dû],ROW()-ROW(RemboursementN[[#Headers],[Solde de départ]])-1)),"")</f>
        <v>67604.166666666046</v>
      </c>
      <c r="E195" s="22">
        <f>IF(RemboursementN[[#This Row],[Remboursement N°]]&lt;&gt;"",PaiementProgrammé,"")</f>
        <v>1145.8333333333333</v>
      </c>
      <c r="F195" s="22">
        <f>IF(RemboursementN[[#This Row],[Remboursement N°]]&lt;&gt;"",RemboursementN[[#This Row],[Solde de départ]]*(TauxIntérêt/PaiementsParAn),"")</f>
        <v>118.30729166666558</v>
      </c>
      <c r="G195" s="23">
        <f>IF(RemboursementN[[#This Row],[Remboursement N°]]&lt;&gt;"",RemboursementN[[#This Row],[Remboursement du capital]]+RemboursementN[[#This Row],[Intérêts]],"")</f>
        <v>1264.1406249999989</v>
      </c>
      <c r="H195" s="22">
        <f>IF(RemboursementN[[#This Row],[Remboursement N°]]&lt;&gt;"",IF(RemboursementN[[#This Row],[Montant du remboursement]]&lt;=RemboursementN[[#This Row],[Solde de départ]],RemboursementN[[#This Row],[Solde de départ]]-RemboursementN[[#This Row],[Remboursement du capital]],0),"")</f>
        <v>66458.333333332717</v>
      </c>
      <c r="I195" s="22">
        <f>IF(RemboursementN[[#This Row],[Remboursement N°]]&lt;&gt;"",SUM(INDEX(RemboursementN[Intérêts],1,1):RemboursementN[[#This Row],[Intérêts]]),"")</f>
        <v>54559.713541666504</v>
      </c>
    </row>
    <row r="196" spans="2:9" ht="15" x14ac:dyDescent="0.25">
      <c r="B196" s="20">
        <f>IF(PrêtOK,IF(ROW()-ROW(RemboursementN[[#Headers],[Remboursement N°]])&gt;NombreDePaiementsPrévu,"",ROW()-ROW(RemboursementN[[#Headers],[Remboursement N°]])),"")</f>
        <v>183</v>
      </c>
      <c r="C196" s="21">
        <f>IF(RemboursementN[[#This Row],[Remboursement N°]]&lt;&gt;"",EOMONTH(DateDébutPrêt,ROW(RemboursementN[[#This Row],[Remboursement N°]])-ROW(RemboursementN[[#Headers],[Remboursement N°]])-2)+DAY(DateDébutPrêt),"")</f>
        <v>50101</v>
      </c>
      <c r="D196" s="22">
        <f>IF(RemboursementN[[#This Row],[Remboursement N°]]&lt;&gt;"",IF(ROW()-ROW(RemboursementN[[#Headers],[Solde de départ]])=1,MontantDuPrêt,INDEX(RemboursementN[Solde restant dû],ROW()-ROW(RemboursementN[[#Headers],[Solde de départ]])-1)),"")</f>
        <v>66458.333333332717</v>
      </c>
      <c r="E196" s="22">
        <f>IF(RemboursementN[[#This Row],[Remboursement N°]]&lt;&gt;"",PaiementProgrammé,"")</f>
        <v>1145.8333333333333</v>
      </c>
      <c r="F196" s="22">
        <f>IF(RemboursementN[[#This Row],[Remboursement N°]]&lt;&gt;"",RemboursementN[[#This Row],[Solde de départ]]*(TauxIntérêt/PaiementsParAn),"")</f>
        <v>116.30208333333226</v>
      </c>
      <c r="G196" s="23">
        <f>IF(RemboursementN[[#This Row],[Remboursement N°]]&lt;&gt;"",RemboursementN[[#This Row],[Remboursement du capital]]+RemboursementN[[#This Row],[Intérêts]],"")</f>
        <v>1262.1354166666656</v>
      </c>
      <c r="H196" s="22">
        <f>IF(RemboursementN[[#This Row],[Remboursement N°]]&lt;&gt;"",IF(RemboursementN[[#This Row],[Montant du remboursement]]&lt;=RemboursementN[[#This Row],[Solde de départ]],RemboursementN[[#This Row],[Solde de départ]]-RemboursementN[[#This Row],[Remboursement du capital]],0),"")</f>
        <v>65312.499999999382</v>
      </c>
      <c r="I196" s="22">
        <f>IF(RemboursementN[[#This Row],[Remboursement N°]]&lt;&gt;"",SUM(INDEX(RemboursementN[Intérêts],1,1):RemboursementN[[#This Row],[Intérêts]]),"")</f>
        <v>54676.01562499984</v>
      </c>
    </row>
    <row r="197" spans="2:9" ht="15" x14ac:dyDescent="0.25">
      <c r="B197" s="20">
        <f>IF(PrêtOK,IF(ROW()-ROW(RemboursementN[[#Headers],[Remboursement N°]])&gt;NombreDePaiementsPrévu,"",ROW()-ROW(RemboursementN[[#Headers],[Remboursement N°]])),"")</f>
        <v>184</v>
      </c>
      <c r="C197" s="21">
        <f>IF(RemboursementN[[#This Row],[Remboursement N°]]&lt;&gt;"",EOMONTH(DateDébutPrêt,ROW(RemboursementN[[#This Row],[Remboursement N°]])-ROW(RemboursementN[[#Headers],[Remboursement N°]])-2)+DAY(DateDébutPrêt),"")</f>
        <v>50132</v>
      </c>
      <c r="D197" s="22">
        <f>IF(RemboursementN[[#This Row],[Remboursement N°]]&lt;&gt;"",IF(ROW()-ROW(RemboursementN[[#Headers],[Solde de départ]])=1,MontantDuPrêt,INDEX(RemboursementN[Solde restant dû],ROW()-ROW(RemboursementN[[#Headers],[Solde de départ]])-1)),"")</f>
        <v>65312.499999999382</v>
      </c>
      <c r="E197" s="22">
        <f>IF(RemboursementN[[#This Row],[Remboursement N°]]&lt;&gt;"",PaiementProgrammé,"")</f>
        <v>1145.8333333333333</v>
      </c>
      <c r="F197" s="22">
        <f>IF(RemboursementN[[#This Row],[Remboursement N°]]&lt;&gt;"",RemboursementN[[#This Row],[Solde de départ]]*(TauxIntérêt/PaiementsParAn),"")</f>
        <v>114.29687499999892</v>
      </c>
      <c r="G197" s="23">
        <f>IF(RemboursementN[[#This Row],[Remboursement N°]]&lt;&gt;"",RemboursementN[[#This Row],[Remboursement du capital]]+RemboursementN[[#This Row],[Intérêts]],"")</f>
        <v>1260.1302083333321</v>
      </c>
      <c r="H197" s="22">
        <f>IF(RemboursementN[[#This Row],[Remboursement N°]]&lt;&gt;"",IF(RemboursementN[[#This Row],[Montant du remboursement]]&lt;=RemboursementN[[#This Row],[Solde de départ]],RemboursementN[[#This Row],[Solde de départ]]-RemboursementN[[#This Row],[Remboursement du capital]],0),"")</f>
        <v>64166.666666666046</v>
      </c>
      <c r="I197" s="22">
        <f>IF(RemboursementN[[#This Row],[Remboursement N°]]&lt;&gt;"",SUM(INDEX(RemboursementN[Intérêts],1,1):RemboursementN[[#This Row],[Intérêts]]),"")</f>
        <v>54790.31249999984</v>
      </c>
    </row>
    <row r="198" spans="2:9" ht="15" x14ac:dyDescent="0.25">
      <c r="B198" s="20">
        <f>IF(PrêtOK,IF(ROW()-ROW(RemboursementN[[#Headers],[Remboursement N°]])&gt;NombreDePaiementsPrévu,"",ROW()-ROW(RemboursementN[[#Headers],[Remboursement N°]])),"")</f>
        <v>185</v>
      </c>
      <c r="C198" s="21">
        <f>IF(RemboursementN[[#This Row],[Remboursement N°]]&lt;&gt;"",EOMONTH(DateDébutPrêt,ROW(RemboursementN[[#This Row],[Remboursement N°]])-ROW(RemboursementN[[#Headers],[Remboursement N°]])-2)+DAY(DateDébutPrêt),"")</f>
        <v>50162</v>
      </c>
      <c r="D198" s="22">
        <f>IF(RemboursementN[[#This Row],[Remboursement N°]]&lt;&gt;"",IF(ROW()-ROW(RemboursementN[[#Headers],[Solde de départ]])=1,MontantDuPrêt,INDEX(RemboursementN[Solde restant dû],ROW()-ROW(RemboursementN[[#Headers],[Solde de départ]])-1)),"")</f>
        <v>64166.666666666046</v>
      </c>
      <c r="E198" s="22">
        <f>IF(RemboursementN[[#This Row],[Remboursement N°]]&lt;&gt;"",PaiementProgrammé,"")</f>
        <v>1145.8333333333333</v>
      </c>
      <c r="F198" s="22">
        <f>IF(RemboursementN[[#This Row],[Remboursement N°]]&lt;&gt;"",RemboursementN[[#This Row],[Solde de départ]]*(TauxIntérêt/PaiementsParAn),"")</f>
        <v>112.29166666666558</v>
      </c>
      <c r="G198" s="23">
        <f>IF(RemboursementN[[#This Row],[Remboursement N°]]&lt;&gt;"",RemboursementN[[#This Row],[Remboursement du capital]]+RemboursementN[[#This Row],[Intérêts]],"")</f>
        <v>1258.1249999999989</v>
      </c>
      <c r="H198" s="22">
        <f>IF(RemboursementN[[#This Row],[Remboursement N°]]&lt;&gt;"",IF(RemboursementN[[#This Row],[Montant du remboursement]]&lt;=RemboursementN[[#This Row],[Solde de départ]],RemboursementN[[#This Row],[Solde de départ]]-RemboursementN[[#This Row],[Remboursement du capital]],0),"")</f>
        <v>63020.83333333271</v>
      </c>
      <c r="I198" s="22">
        <f>IF(RemboursementN[[#This Row],[Remboursement N°]]&lt;&gt;"",SUM(INDEX(RemboursementN[Intérêts],1,1):RemboursementN[[#This Row],[Intérêts]]),"")</f>
        <v>54902.604166666504</v>
      </c>
    </row>
    <row r="199" spans="2:9" ht="15" x14ac:dyDescent="0.25">
      <c r="B199" s="20">
        <f>IF(PrêtOK,IF(ROW()-ROW(RemboursementN[[#Headers],[Remboursement N°]])&gt;NombreDePaiementsPrévu,"",ROW()-ROW(RemboursementN[[#Headers],[Remboursement N°]])),"")</f>
        <v>186</v>
      </c>
      <c r="C199" s="21">
        <f>IF(RemboursementN[[#This Row],[Remboursement N°]]&lt;&gt;"",EOMONTH(DateDébutPrêt,ROW(RemboursementN[[#This Row],[Remboursement N°]])-ROW(RemboursementN[[#Headers],[Remboursement N°]])-2)+DAY(DateDébutPrêt),"")</f>
        <v>50193</v>
      </c>
      <c r="D199" s="22">
        <f>IF(RemboursementN[[#This Row],[Remboursement N°]]&lt;&gt;"",IF(ROW()-ROW(RemboursementN[[#Headers],[Solde de départ]])=1,MontantDuPrêt,INDEX(RemboursementN[Solde restant dû],ROW()-ROW(RemboursementN[[#Headers],[Solde de départ]])-1)),"")</f>
        <v>63020.83333333271</v>
      </c>
      <c r="E199" s="22">
        <f>IF(RemboursementN[[#This Row],[Remboursement N°]]&lt;&gt;"",PaiementProgrammé,"")</f>
        <v>1145.8333333333333</v>
      </c>
      <c r="F199" s="22">
        <f>IF(RemboursementN[[#This Row],[Remboursement N°]]&lt;&gt;"",RemboursementN[[#This Row],[Solde de départ]]*(TauxIntérêt/PaiementsParAn),"")</f>
        <v>110.28645833333225</v>
      </c>
      <c r="G199" s="23">
        <f>IF(RemboursementN[[#This Row],[Remboursement N°]]&lt;&gt;"",RemboursementN[[#This Row],[Remboursement du capital]]+RemboursementN[[#This Row],[Intérêts]],"")</f>
        <v>1256.1197916666656</v>
      </c>
      <c r="H199" s="22">
        <f>IF(RemboursementN[[#This Row],[Remboursement N°]]&lt;&gt;"",IF(RemboursementN[[#This Row],[Montant du remboursement]]&lt;=RemboursementN[[#This Row],[Solde de départ]],RemboursementN[[#This Row],[Solde de départ]]-RemboursementN[[#This Row],[Remboursement du capital]],0),"")</f>
        <v>61874.999999999374</v>
      </c>
      <c r="I199" s="22">
        <f>IF(RemboursementN[[#This Row],[Remboursement N°]]&lt;&gt;"",SUM(INDEX(RemboursementN[Intérêts],1,1):RemboursementN[[#This Row],[Intérêts]]),"")</f>
        <v>55012.89062499984</v>
      </c>
    </row>
    <row r="200" spans="2:9" ht="15" x14ac:dyDescent="0.25">
      <c r="B200" s="20">
        <f>IF(PrêtOK,IF(ROW()-ROW(RemboursementN[[#Headers],[Remboursement N°]])&gt;NombreDePaiementsPrévu,"",ROW()-ROW(RemboursementN[[#Headers],[Remboursement N°]])),"")</f>
        <v>187</v>
      </c>
      <c r="C200" s="21">
        <f>IF(RemboursementN[[#This Row],[Remboursement N°]]&lt;&gt;"",EOMONTH(DateDébutPrêt,ROW(RemboursementN[[#This Row],[Remboursement N°]])-ROW(RemboursementN[[#Headers],[Remboursement N°]])-2)+DAY(DateDébutPrêt),"")</f>
        <v>50223</v>
      </c>
      <c r="D200" s="22">
        <f>IF(RemboursementN[[#This Row],[Remboursement N°]]&lt;&gt;"",IF(ROW()-ROW(RemboursementN[[#Headers],[Solde de départ]])=1,MontantDuPrêt,INDEX(RemboursementN[Solde restant dû],ROW()-ROW(RemboursementN[[#Headers],[Solde de départ]])-1)),"")</f>
        <v>61874.999999999374</v>
      </c>
      <c r="E200" s="22">
        <f>IF(RemboursementN[[#This Row],[Remboursement N°]]&lt;&gt;"",PaiementProgrammé,"")</f>
        <v>1145.8333333333333</v>
      </c>
      <c r="F200" s="22">
        <f>IF(RemboursementN[[#This Row],[Remboursement N°]]&lt;&gt;"",RemboursementN[[#This Row],[Solde de départ]]*(TauxIntérêt/PaiementsParAn),"")</f>
        <v>108.28124999999891</v>
      </c>
      <c r="G200" s="23">
        <f>IF(RemboursementN[[#This Row],[Remboursement N°]]&lt;&gt;"",RemboursementN[[#This Row],[Remboursement du capital]]+RemboursementN[[#This Row],[Intérêts]],"")</f>
        <v>1254.1145833333321</v>
      </c>
      <c r="H200" s="22">
        <f>IF(RemboursementN[[#This Row],[Remboursement N°]]&lt;&gt;"",IF(RemboursementN[[#This Row],[Montant du remboursement]]&lt;=RemboursementN[[#This Row],[Solde de départ]],RemboursementN[[#This Row],[Solde de départ]]-RemboursementN[[#This Row],[Remboursement du capital]],0),"")</f>
        <v>60729.166666666039</v>
      </c>
      <c r="I200" s="22">
        <f>IF(RemboursementN[[#This Row],[Remboursement N°]]&lt;&gt;"",SUM(INDEX(RemboursementN[Intérêts],1,1):RemboursementN[[#This Row],[Intérêts]]),"")</f>
        <v>55121.17187499984</v>
      </c>
    </row>
    <row r="201" spans="2:9" ht="15" x14ac:dyDescent="0.25">
      <c r="B201" s="20">
        <f>IF(PrêtOK,IF(ROW()-ROW(RemboursementN[[#Headers],[Remboursement N°]])&gt;NombreDePaiementsPrévu,"",ROW()-ROW(RemboursementN[[#Headers],[Remboursement N°]])),"")</f>
        <v>188</v>
      </c>
      <c r="C201" s="21">
        <f>IF(RemboursementN[[#This Row],[Remboursement N°]]&lt;&gt;"",EOMONTH(DateDébutPrêt,ROW(RemboursementN[[#This Row],[Remboursement N°]])-ROW(RemboursementN[[#Headers],[Remboursement N°]])-2)+DAY(DateDébutPrêt),"")</f>
        <v>50254</v>
      </c>
      <c r="D201" s="22">
        <f>IF(RemboursementN[[#This Row],[Remboursement N°]]&lt;&gt;"",IF(ROW()-ROW(RemboursementN[[#Headers],[Solde de départ]])=1,MontantDuPrêt,INDEX(RemboursementN[Solde restant dû],ROW()-ROW(RemboursementN[[#Headers],[Solde de départ]])-1)),"")</f>
        <v>60729.166666666039</v>
      </c>
      <c r="E201" s="22">
        <f>IF(RemboursementN[[#This Row],[Remboursement N°]]&lt;&gt;"",PaiementProgrammé,"")</f>
        <v>1145.8333333333333</v>
      </c>
      <c r="F201" s="22">
        <f>IF(RemboursementN[[#This Row],[Remboursement N°]]&lt;&gt;"",RemboursementN[[#This Row],[Solde de départ]]*(TauxIntérêt/PaiementsParAn),"")</f>
        <v>106.27604166666556</v>
      </c>
      <c r="G201" s="23">
        <f>IF(RemboursementN[[#This Row],[Remboursement N°]]&lt;&gt;"",RemboursementN[[#This Row],[Remboursement du capital]]+RemboursementN[[#This Row],[Intérêts]],"")</f>
        <v>1252.1093749999989</v>
      </c>
      <c r="H201" s="22">
        <f>IF(RemboursementN[[#This Row],[Remboursement N°]]&lt;&gt;"",IF(RemboursementN[[#This Row],[Montant du remboursement]]&lt;=RemboursementN[[#This Row],[Solde de départ]],RemboursementN[[#This Row],[Solde de départ]]-RemboursementN[[#This Row],[Remboursement du capital]],0),"")</f>
        <v>59583.333333332703</v>
      </c>
      <c r="I201" s="22">
        <f>IF(RemboursementN[[#This Row],[Remboursement N°]]&lt;&gt;"",SUM(INDEX(RemboursementN[Intérêts],1,1):RemboursementN[[#This Row],[Intérêts]]),"")</f>
        <v>55227.447916666504</v>
      </c>
    </row>
    <row r="202" spans="2:9" ht="15" x14ac:dyDescent="0.25">
      <c r="B202" s="20">
        <f>IF(PrêtOK,IF(ROW()-ROW(RemboursementN[[#Headers],[Remboursement N°]])&gt;NombreDePaiementsPrévu,"",ROW()-ROW(RemboursementN[[#Headers],[Remboursement N°]])),"")</f>
        <v>189</v>
      </c>
      <c r="C202" s="21">
        <f>IF(RemboursementN[[#This Row],[Remboursement N°]]&lt;&gt;"",EOMONTH(DateDébutPrêt,ROW(RemboursementN[[#This Row],[Remboursement N°]])-ROW(RemboursementN[[#Headers],[Remboursement N°]])-2)+DAY(DateDébutPrêt),"")</f>
        <v>50285</v>
      </c>
      <c r="D202" s="22">
        <f>IF(RemboursementN[[#This Row],[Remboursement N°]]&lt;&gt;"",IF(ROW()-ROW(RemboursementN[[#Headers],[Solde de départ]])=1,MontantDuPrêt,INDEX(RemboursementN[Solde restant dû],ROW()-ROW(RemboursementN[[#Headers],[Solde de départ]])-1)),"")</f>
        <v>59583.333333332703</v>
      </c>
      <c r="E202" s="22">
        <f>IF(RemboursementN[[#This Row],[Remboursement N°]]&lt;&gt;"",PaiementProgrammé,"")</f>
        <v>1145.8333333333333</v>
      </c>
      <c r="F202" s="22">
        <f>IF(RemboursementN[[#This Row],[Remboursement N°]]&lt;&gt;"",RemboursementN[[#This Row],[Solde de départ]]*(TauxIntérêt/PaiementsParAn),"")</f>
        <v>104.27083333333223</v>
      </c>
      <c r="G202" s="23">
        <f>IF(RemboursementN[[#This Row],[Remboursement N°]]&lt;&gt;"",RemboursementN[[#This Row],[Remboursement du capital]]+RemboursementN[[#This Row],[Intérêts]],"")</f>
        <v>1250.1041666666656</v>
      </c>
      <c r="H202" s="22">
        <f>IF(RemboursementN[[#This Row],[Remboursement N°]]&lt;&gt;"",IF(RemboursementN[[#This Row],[Montant du remboursement]]&lt;=RemboursementN[[#This Row],[Solde de départ]],RemboursementN[[#This Row],[Solde de départ]]-RemboursementN[[#This Row],[Remboursement du capital]],0),"")</f>
        <v>58437.499999999367</v>
      </c>
      <c r="I202" s="22">
        <f>IF(RemboursementN[[#This Row],[Remboursement N°]]&lt;&gt;"",SUM(INDEX(RemboursementN[Intérêts],1,1):RemboursementN[[#This Row],[Intérêts]]),"")</f>
        <v>55331.71874999984</v>
      </c>
    </row>
    <row r="203" spans="2:9" ht="15" x14ac:dyDescent="0.25">
      <c r="B203" s="20">
        <f>IF(PrêtOK,IF(ROW()-ROW(RemboursementN[[#Headers],[Remboursement N°]])&gt;NombreDePaiementsPrévu,"",ROW()-ROW(RemboursementN[[#Headers],[Remboursement N°]])),"")</f>
        <v>190</v>
      </c>
      <c r="C203" s="21">
        <f>IF(RemboursementN[[#This Row],[Remboursement N°]]&lt;&gt;"",EOMONTH(DateDébutPrêt,ROW(RemboursementN[[#This Row],[Remboursement N°]])-ROW(RemboursementN[[#Headers],[Remboursement N°]])-2)+DAY(DateDébutPrêt),"")</f>
        <v>50315</v>
      </c>
      <c r="D203" s="22">
        <f>IF(RemboursementN[[#This Row],[Remboursement N°]]&lt;&gt;"",IF(ROW()-ROW(RemboursementN[[#Headers],[Solde de départ]])=1,MontantDuPrêt,INDEX(RemboursementN[Solde restant dû],ROW()-ROW(RemboursementN[[#Headers],[Solde de départ]])-1)),"")</f>
        <v>58437.499999999367</v>
      </c>
      <c r="E203" s="22">
        <f>IF(RemboursementN[[#This Row],[Remboursement N°]]&lt;&gt;"",PaiementProgrammé,"")</f>
        <v>1145.8333333333333</v>
      </c>
      <c r="F203" s="22">
        <f>IF(RemboursementN[[#This Row],[Remboursement N°]]&lt;&gt;"",RemboursementN[[#This Row],[Solde de départ]]*(TauxIntérêt/PaiementsParAn),"")</f>
        <v>102.26562499999889</v>
      </c>
      <c r="G203" s="23">
        <f>IF(RemboursementN[[#This Row],[Remboursement N°]]&lt;&gt;"",RemboursementN[[#This Row],[Remboursement du capital]]+RemboursementN[[#This Row],[Intérêts]],"")</f>
        <v>1248.0989583333321</v>
      </c>
      <c r="H203" s="22">
        <f>IF(RemboursementN[[#This Row],[Remboursement N°]]&lt;&gt;"",IF(RemboursementN[[#This Row],[Montant du remboursement]]&lt;=RemboursementN[[#This Row],[Solde de départ]],RemboursementN[[#This Row],[Solde de départ]]-RemboursementN[[#This Row],[Remboursement du capital]],0),"")</f>
        <v>57291.666666666031</v>
      </c>
      <c r="I203" s="22">
        <f>IF(RemboursementN[[#This Row],[Remboursement N°]]&lt;&gt;"",SUM(INDEX(RemboursementN[Intérêts],1,1):RemboursementN[[#This Row],[Intérêts]]),"")</f>
        <v>55433.98437499984</v>
      </c>
    </row>
    <row r="204" spans="2:9" ht="15" x14ac:dyDescent="0.25">
      <c r="B204" s="20">
        <f>IF(PrêtOK,IF(ROW()-ROW(RemboursementN[[#Headers],[Remboursement N°]])&gt;NombreDePaiementsPrévu,"",ROW()-ROW(RemboursementN[[#Headers],[Remboursement N°]])),"")</f>
        <v>191</v>
      </c>
      <c r="C204" s="21">
        <f>IF(RemboursementN[[#This Row],[Remboursement N°]]&lt;&gt;"",EOMONTH(DateDébutPrêt,ROW(RemboursementN[[#This Row],[Remboursement N°]])-ROW(RemboursementN[[#Headers],[Remboursement N°]])-2)+DAY(DateDébutPrêt),"")</f>
        <v>50346</v>
      </c>
      <c r="D204" s="22">
        <f>IF(RemboursementN[[#This Row],[Remboursement N°]]&lt;&gt;"",IF(ROW()-ROW(RemboursementN[[#Headers],[Solde de départ]])=1,MontantDuPrêt,INDEX(RemboursementN[Solde restant dû],ROW()-ROW(RemboursementN[[#Headers],[Solde de départ]])-1)),"")</f>
        <v>57291.666666666031</v>
      </c>
      <c r="E204" s="22">
        <f>IF(RemboursementN[[#This Row],[Remboursement N°]]&lt;&gt;"",PaiementProgrammé,"")</f>
        <v>1145.8333333333333</v>
      </c>
      <c r="F204" s="22">
        <f>IF(RemboursementN[[#This Row],[Remboursement N°]]&lt;&gt;"",RemboursementN[[#This Row],[Solde de départ]]*(TauxIntérêt/PaiementsParAn),"")</f>
        <v>100.26041666666556</v>
      </c>
      <c r="G204" s="23">
        <f>IF(RemboursementN[[#This Row],[Remboursement N°]]&lt;&gt;"",RemboursementN[[#This Row],[Remboursement du capital]]+RemboursementN[[#This Row],[Intérêts]],"")</f>
        <v>1246.0937499999989</v>
      </c>
      <c r="H204" s="22">
        <f>IF(RemboursementN[[#This Row],[Remboursement N°]]&lt;&gt;"",IF(RemboursementN[[#This Row],[Montant du remboursement]]&lt;=RemboursementN[[#This Row],[Solde de départ]],RemboursementN[[#This Row],[Solde de départ]]-RemboursementN[[#This Row],[Remboursement du capital]],0),"")</f>
        <v>56145.833333332695</v>
      </c>
      <c r="I204" s="22">
        <f>IF(RemboursementN[[#This Row],[Remboursement N°]]&lt;&gt;"",SUM(INDEX(RemboursementN[Intérêts],1,1):RemboursementN[[#This Row],[Intérêts]]),"")</f>
        <v>55534.244791666504</v>
      </c>
    </row>
    <row r="205" spans="2:9" ht="15" x14ac:dyDescent="0.25">
      <c r="B205" s="20">
        <f>IF(PrêtOK,IF(ROW()-ROW(RemboursementN[[#Headers],[Remboursement N°]])&gt;NombreDePaiementsPrévu,"",ROW()-ROW(RemboursementN[[#Headers],[Remboursement N°]])),"")</f>
        <v>192</v>
      </c>
      <c r="C205" s="21">
        <f>IF(RemboursementN[[#This Row],[Remboursement N°]]&lt;&gt;"",EOMONTH(DateDébutPrêt,ROW(RemboursementN[[#This Row],[Remboursement N°]])-ROW(RemboursementN[[#Headers],[Remboursement N°]])-2)+DAY(DateDébutPrêt),"")</f>
        <v>50376</v>
      </c>
      <c r="D205" s="22">
        <f>IF(RemboursementN[[#This Row],[Remboursement N°]]&lt;&gt;"",IF(ROW()-ROW(RemboursementN[[#Headers],[Solde de départ]])=1,MontantDuPrêt,INDEX(RemboursementN[Solde restant dû],ROW()-ROW(RemboursementN[[#Headers],[Solde de départ]])-1)),"")</f>
        <v>56145.833333332695</v>
      </c>
      <c r="E205" s="22">
        <f>IF(RemboursementN[[#This Row],[Remboursement N°]]&lt;&gt;"",PaiementProgrammé,"")</f>
        <v>1145.8333333333333</v>
      </c>
      <c r="F205" s="22">
        <f>IF(RemboursementN[[#This Row],[Remboursement N°]]&lt;&gt;"",RemboursementN[[#This Row],[Solde de départ]]*(TauxIntérêt/PaiementsParAn),"")</f>
        <v>98.25520833333222</v>
      </c>
      <c r="G205" s="23">
        <f>IF(RemboursementN[[#This Row],[Remboursement N°]]&lt;&gt;"",RemboursementN[[#This Row],[Remboursement du capital]]+RemboursementN[[#This Row],[Intérêts]],"")</f>
        <v>1244.0885416666654</v>
      </c>
      <c r="H205" s="22">
        <f>IF(RemboursementN[[#This Row],[Remboursement N°]]&lt;&gt;"",IF(RemboursementN[[#This Row],[Montant du remboursement]]&lt;=RemboursementN[[#This Row],[Solde de départ]],RemboursementN[[#This Row],[Solde de départ]]-RemboursementN[[#This Row],[Remboursement du capital]],0),"")</f>
        <v>54999.99999999936</v>
      </c>
      <c r="I205" s="22">
        <f>IF(RemboursementN[[#This Row],[Remboursement N°]]&lt;&gt;"",SUM(INDEX(RemboursementN[Intérêts],1,1):RemboursementN[[#This Row],[Intérêts]]),"")</f>
        <v>55632.49999999984</v>
      </c>
    </row>
    <row r="206" spans="2:9" ht="15" x14ac:dyDescent="0.25">
      <c r="B206" s="20">
        <f>IF(PrêtOK,IF(ROW()-ROW(RemboursementN[[#Headers],[Remboursement N°]])&gt;NombreDePaiementsPrévu,"",ROW()-ROW(RemboursementN[[#Headers],[Remboursement N°]])),"")</f>
        <v>193</v>
      </c>
      <c r="C206" s="21">
        <f>IF(RemboursementN[[#This Row],[Remboursement N°]]&lt;&gt;"",EOMONTH(DateDébutPrêt,ROW(RemboursementN[[#This Row],[Remboursement N°]])-ROW(RemboursementN[[#Headers],[Remboursement N°]])-2)+DAY(DateDébutPrêt),"")</f>
        <v>50407</v>
      </c>
      <c r="D206" s="22">
        <f>IF(RemboursementN[[#This Row],[Remboursement N°]]&lt;&gt;"",IF(ROW()-ROW(RemboursementN[[#Headers],[Solde de départ]])=1,MontantDuPrêt,INDEX(RemboursementN[Solde restant dû],ROW()-ROW(RemboursementN[[#Headers],[Solde de départ]])-1)),"")</f>
        <v>54999.99999999936</v>
      </c>
      <c r="E206" s="22">
        <f>IF(RemboursementN[[#This Row],[Remboursement N°]]&lt;&gt;"",PaiementProgrammé,"")</f>
        <v>1145.8333333333333</v>
      </c>
      <c r="F206" s="22">
        <f>IF(RemboursementN[[#This Row],[Remboursement N°]]&lt;&gt;"",RemboursementN[[#This Row],[Solde de départ]]*(TauxIntérêt/PaiementsParAn),"")</f>
        <v>96.249999999998877</v>
      </c>
      <c r="G206" s="23">
        <f>IF(RemboursementN[[#This Row],[Remboursement N°]]&lt;&gt;"",RemboursementN[[#This Row],[Remboursement du capital]]+RemboursementN[[#This Row],[Intérêts]],"")</f>
        <v>1242.0833333333321</v>
      </c>
      <c r="H206" s="22">
        <f>IF(RemboursementN[[#This Row],[Remboursement N°]]&lt;&gt;"",IF(RemboursementN[[#This Row],[Montant du remboursement]]&lt;=RemboursementN[[#This Row],[Solde de départ]],RemboursementN[[#This Row],[Solde de départ]]-RemboursementN[[#This Row],[Remboursement du capital]],0),"")</f>
        <v>53854.166666666024</v>
      </c>
      <c r="I206" s="22">
        <f>IF(RemboursementN[[#This Row],[Remboursement N°]]&lt;&gt;"",SUM(INDEX(RemboursementN[Intérêts],1,1):RemboursementN[[#This Row],[Intérêts]]),"")</f>
        <v>55728.74999999984</v>
      </c>
    </row>
    <row r="207" spans="2:9" ht="15" x14ac:dyDescent="0.25">
      <c r="B207" s="20">
        <f>IF(PrêtOK,IF(ROW()-ROW(RemboursementN[[#Headers],[Remboursement N°]])&gt;NombreDePaiementsPrévu,"",ROW()-ROW(RemboursementN[[#Headers],[Remboursement N°]])),"")</f>
        <v>194</v>
      </c>
      <c r="C207" s="21">
        <f>IF(RemboursementN[[#This Row],[Remboursement N°]]&lt;&gt;"",EOMONTH(DateDébutPrêt,ROW(RemboursementN[[#This Row],[Remboursement N°]])-ROW(RemboursementN[[#Headers],[Remboursement N°]])-2)+DAY(DateDébutPrêt),"")</f>
        <v>50438</v>
      </c>
      <c r="D207" s="22">
        <f>IF(RemboursementN[[#This Row],[Remboursement N°]]&lt;&gt;"",IF(ROW()-ROW(RemboursementN[[#Headers],[Solde de départ]])=1,MontantDuPrêt,INDEX(RemboursementN[Solde restant dû],ROW()-ROW(RemboursementN[[#Headers],[Solde de départ]])-1)),"")</f>
        <v>53854.166666666024</v>
      </c>
      <c r="E207" s="22">
        <f>IF(RemboursementN[[#This Row],[Remboursement N°]]&lt;&gt;"",PaiementProgrammé,"")</f>
        <v>1145.8333333333333</v>
      </c>
      <c r="F207" s="22">
        <f>IF(RemboursementN[[#This Row],[Remboursement N°]]&lt;&gt;"",RemboursementN[[#This Row],[Solde de départ]]*(TauxIntérêt/PaiementsParAn),"")</f>
        <v>94.244791666665549</v>
      </c>
      <c r="G207" s="23">
        <f>IF(RemboursementN[[#This Row],[Remboursement N°]]&lt;&gt;"",RemboursementN[[#This Row],[Remboursement du capital]]+RemboursementN[[#This Row],[Intérêts]],"")</f>
        <v>1240.0781249999989</v>
      </c>
      <c r="H207" s="22">
        <f>IF(RemboursementN[[#This Row],[Remboursement N°]]&lt;&gt;"",IF(RemboursementN[[#This Row],[Montant du remboursement]]&lt;=RemboursementN[[#This Row],[Solde de départ]],RemboursementN[[#This Row],[Solde de départ]]-RemboursementN[[#This Row],[Remboursement du capital]],0),"")</f>
        <v>52708.333333332688</v>
      </c>
      <c r="I207" s="22">
        <f>IF(RemboursementN[[#This Row],[Remboursement N°]]&lt;&gt;"",SUM(INDEX(RemboursementN[Intérêts],1,1):RemboursementN[[#This Row],[Intérêts]]),"")</f>
        <v>55822.994791666504</v>
      </c>
    </row>
    <row r="208" spans="2:9" ht="15" x14ac:dyDescent="0.25">
      <c r="B208" s="20">
        <f>IF(PrêtOK,IF(ROW()-ROW(RemboursementN[[#Headers],[Remboursement N°]])&gt;NombreDePaiementsPrévu,"",ROW()-ROW(RemboursementN[[#Headers],[Remboursement N°]])),"")</f>
        <v>195</v>
      </c>
      <c r="C208" s="21">
        <f>IF(RemboursementN[[#This Row],[Remboursement N°]]&lt;&gt;"",EOMONTH(DateDébutPrêt,ROW(RemboursementN[[#This Row],[Remboursement N°]])-ROW(RemboursementN[[#Headers],[Remboursement N°]])-2)+DAY(DateDébutPrêt),"")</f>
        <v>50466</v>
      </c>
      <c r="D208" s="22">
        <f>IF(RemboursementN[[#This Row],[Remboursement N°]]&lt;&gt;"",IF(ROW()-ROW(RemboursementN[[#Headers],[Solde de départ]])=1,MontantDuPrêt,INDEX(RemboursementN[Solde restant dû],ROW()-ROW(RemboursementN[[#Headers],[Solde de départ]])-1)),"")</f>
        <v>52708.333333332688</v>
      </c>
      <c r="E208" s="22">
        <f>IF(RemboursementN[[#This Row],[Remboursement N°]]&lt;&gt;"",PaiementProgrammé,"")</f>
        <v>1145.8333333333333</v>
      </c>
      <c r="F208" s="22">
        <f>IF(RemboursementN[[#This Row],[Remboursement N°]]&lt;&gt;"",RemboursementN[[#This Row],[Solde de départ]]*(TauxIntérêt/PaiementsParAn),"")</f>
        <v>92.239583333332206</v>
      </c>
      <c r="G208" s="23">
        <f>IF(RemboursementN[[#This Row],[Remboursement N°]]&lt;&gt;"",RemboursementN[[#This Row],[Remboursement du capital]]+RemboursementN[[#This Row],[Intérêts]],"")</f>
        <v>1238.0729166666654</v>
      </c>
      <c r="H208" s="22">
        <f>IF(RemboursementN[[#This Row],[Remboursement N°]]&lt;&gt;"",IF(RemboursementN[[#This Row],[Montant du remboursement]]&lt;=RemboursementN[[#This Row],[Solde de départ]],RemboursementN[[#This Row],[Solde de départ]]-RemboursementN[[#This Row],[Remboursement du capital]],0),"")</f>
        <v>51562.499999999352</v>
      </c>
      <c r="I208" s="22">
        <f>IF(RemboursementN[[#This Row],[Remboursement N°]]&lt;&gt;"",SUM(INDEX(RemboursementN[Intérêts],1,1):RemboursementN[[#This Row],[Intérêts]]),"")</f>
        <v>55915.23437499984</v>
      </c>
    </row>
    <row r="209" spans="2:9" ht="15" x14ac:dyDescent="0.25">
      <c r="B209" s="20">
        <f>IF(PrêtOK,IF(ROW()-ROW(RemboursementN[[#Headers],[Remboursement N°]])&gt;NombreDePaiementsPrévu,"",ROW()-ROW(RemboursementN[[#Headers],[Remboursement N°]])),"")</f>
        <v>196</v>
      </c>
      <c r="C209" s="21">
        <f>IF(RemboursementN[[#This Row],[Remboursement N°]]&lt;&gt;"",EOMONTH(DateDébutPrêt,ROW(RemboursementN[[#This Row],[Remboursement N°]])-ROW(RemboursementN[[#Headers],[Remboursement N°]])-2)+DAY(DateDébutPrêt),"")</f>
        <v>50497</v>
      </c>
      <c r="D209" s="22">
        <f>IF(RemboursementN[[#This Row],[Remboursement N°]]&lt;&gt;"",IF(ROW()-ROW(RemboursementN[[#Headers],[Solde de départ]])=1,MontantDuPrêt,INDEX(RemboursementN[Solde restant dû],ROW()-ROW(RemboursementN[[#Headers],[Solde de départ]])-1)),"")</f>
        <v>51562.499999999352</v>
      </c>
      <c r="E209" s="22">
        <f>IF(RemboursementN[[#This Row],[Remboursement N°]]&lt;&gt;"",PaiementProgrammé,"")</f>
        <v>1145.8333333333333</v>
      </c>
      <c r="F209" s="22">
        <f>IF(RemboursementN[[#This Row],[Remboursement N°]]&lt;&gt;"",RemboursementN[[#This Row],[Solde de départ]]*(TauxIntérêt/PaiementsParAn),"")</f>
        <v>90.234374999998863</v>
      </c>
      <c r="G209" s="23">
        <f>IF(RemboursementN[[#This Row],[Remboursement N°]]&lt;&gt;"",RemboursementN[[#This Row],[Remboursement du capital]]+RemboursementN[[#This Row],[Intérêts]],"")</f>
        <v>1236.0677083333321</v>
      </c>
      <c r="H209" s="22">
        <f>IF(RemboursementN[[#This Row],[Remboursement N°]]&lt;&gt;"",IF(RemboursementN[[#This Row],[Montant du remboursement]]&lt;=RemboursementN[[#This Row],[Solde de départ]],RemboursementN[[#This Row],[Solde de départ]]-RemboursementN[[#This Row],[Remboursement du capital]],0),"")</f>
        <v>50416.666666666017</v>
      </c>
      <c r="I209" s="22">
        <f>IF(RemboursementN[[#This Row],[Remboursement N°]]&lt;&gt;"",SUM(INDEX(RemboursementN[Intérêts],1,1):RemboursementN[[#This Row],[Intérêts]]),"")</f>
        <v>56005.46874999984</v>
      </c>
    </row>
    <row r="210" spans="2:9" ht="15" x14ac:dyDescent="0.25">
      <c r="B210" s="20">
        <f>IF(PrêtOK,IF(ROW()-ROW(RemboursementN[[#Headers],[Remboursement N°]])&gt;NombreDePaiementsPrévu,"",ROW()-ROW(RemboursementN[[#Headers],[Remboursement N°]])),"")</f>
        <v>197</v>
      </c>
      <c r="C210" s="21">
        <f>IF(RemboursementN[[#This Row],[Remboursement N°]]&lt;&gt;"",EOMONTH(DateDébutPrêt,ROW(RemboursementN[[#This Row],[Remboursement N°]])-ROW(RemboursementN[[#Headers],[Remboursement N°]])-2)+DAY(DateDébutPrêt),"")</f>
        <v>50527</v>
      </c>
      <c r="D210" s="22">
        <f>IF(RemboursementN[[#This Row],[Remboursement N°]]&lt;&gt;"",IF(ROW()-ROW(RemboursementN[[#Headers],[Solde de départ]])=1,MontantDuPrêt,INDEX(RemboursementN[Solde restant dû],ROW()-ROW(RemboursementN[[#Headers],[Solde de départ]])-1)),"")</f>
        <v>50416.666666666017</v>
      </c>
      <c r="E210" s="22">
        <f>IF(RemboursementN[[#This Row],[Remboursement N°]]&lt;&gt;"",PaiementProgrammé,"")</f>
        <v>1145.8333333333333</v>
      </c>
      <c r="F210" s="22">
        <f>IF(RemboursementN[[#This Row],[Remboursement N°]]&lt;&gt;"",RemboursementN[[#This Row],[Solde de départ]]*(TauxIntérêt/PaiementsParAn),"")</f>
        <v>88.229166666665535</v>
      </c>
      <c r="G210" s="23">
        <f>IF(RemboursementN[[#This Row],[Remboursement N°]]&lt;&gt;"",RemboursementN[[#This Row],[Remboursement du capital]]+RemboursementN[[#This Row],[Intérêts]],"")</f>
        <v>1234.0624999999989</v>
      </c>
      <c r="H210" s="22">
        <f>IF(RemboursementN[[#This Row],[Remboursement N°]]&lt;&gt;"",IF(RemboursementN[[#This Row],[Montant du remboursement]]&lt;=RemboursementN[[#This Row],[Solde de départ]],RemboursementN[[#This Row],[Solde de départ]]-RemboursementN[[#This Row],[Remboursement du capital]],0),"")</f>
        <v>49270.833333332681</v>
      </c>
      <c r="I210" s="22">
        <f>IF(RemboursementN[[#This Row],[Remboursement N°]]&lt;&gt;"",SUM(INDEX(RemboursementN[Intérêts],1,1):RemboursementN[[#This Row],[Intérêts]]),"")</f>
        <v>56093.697916666504</v>
      </c>
    </row>
    <row r="211" spans="2:9" ht="15" x14ac:dyDescent="0.25">
      <c r="B211" s="20">
        <f>IF(PrêtOK,IF(ROW()-ROW(RemboursementN[[#Headers],[Remboursement N°]])&gt;NombreDePaiementsPrévu,"",ROW()-ROW(RemboursementN[[#Headers],[Remboursement N°]])),"")</f>
        <v>198</v>
      </c>
      <c r="C211" s="21">
        <f>IF(RemboursementN[[#This Row],[Remboursement N°]]&lt;&gt;"",EOMONTH(DateDébutPrêt,ROW(RemboursementN[[#This Row],[Remboursement N°]])-ROW(RemboursementN[[#Headers],[Remboursement N°]])-2)+DAY(DateDébutPrêt),"")</f>
        <v>50558</v>
      </c>
      <c r="D211" s="22">
        <f>IF(RemboursementN[[#This Row],[Remboursement N°]]&lt;&gt;"",IF(ROW()-ROW(RemboursementN[[#Headers],[Solde de départ]])=1,MontantDuPrêt,INDEX(RemboursementN[Solde restant dû],ROW()-ROW(RemboursementN[[#Headers],[Solde de départ]])-1)),"")</f>
        <v>49270.833333332681</v>
      </c>
      <c r="E211" s="22">
        <f>IF(RemboursementN[[#This Row],[Remboursement N°]]&lt;&gt;"",PaiementProgrammé,"")</f>
        <v>1145.8333333333333</v>
      </c>
      <c r="F211" s="22">
        <f>IF(RemboursementN[[#This Row],[Remboursement N°]]&lt;&gt;"",RemboursementN[[#This Row],[Solde de départ]]*(TauxIntérêt/PaiementsParAn),"")</f>
        <v>86.223958333332192</v>
      </c>
      <c r="G211" s="23">
        <f>IF(RemboursementN[[#This Row],[Remboursement N°]]&lt;&gt;"",RemboursementN[[#This Row],[Remboursement du capital]]+RemboursementN[[#This Row],[Intérêts]],"")</f>
        <v>1232.0572916666654</v>
      </c>
      <c r="H211" s="22">
        <f>IF(RemboursementN[[#This Row],[Remboursement N°]]&lt;&gt;"",IF(RemboursementN[[#This Row],[Montant du remboursement]]&lt;=RemboursementN[[#This Row],[Solde de départ]],RemboursementN[[#This Row],[Solde de départ]]-RemboursementN[[#This Row],[Remboursement du capital]],0),"")</f>
        <v>48124.999999999345</v>
      </c>
      <c r="I211" s="22">
        <f>IF(RemboursementN[[#This Row],[Remboursement N°]]&lt;&gt;"",SUM(INDEX(RemboursementN[Intérêts],1,1):RemboursementN[[#This Row],[Intérêts]]),"")</f>
        <v>56179.92187499984</v>
      </c>
    </row>
    <row r="212" spans="2:9" ht="15" x14ac:dyDescent="0.25">
      <c r="B212" s="20">
        <f>IF(PrêtOK,IF(ROW()-ROW(RemboursementN[[#Headers],[Remboursement N°]])&gt;NombreDePaiementsPrévu,"",ROW()-ROW(RemboursementN[[#Headers],[Remboursement N°]])),"")</f>
        <v>199</v>
      </c>
      <c r="C212" s="21">
        <f>IF(RemboursementN[[#This Row],[Remboursement N°]]&lt;&gt;"",EOMONTH(DateDébutPrêt,ROW(RemboursementN[[#This Row],[Remboursement N°]])-ROW(RemboursementN[[#Headers],[Remboursement N°]])-2)+DAY(DateDébutPrêt),"")</f>
        <v>50588</v>
      </c>
      <c r="D212" s="22">
        <f>IF(RemboursementN[[#This Row],[Remboursement N°]]&lt;&gt;"",IF(ROW()-ROW(RemboursementN[[#Headers],[Solde de départ]])=1,MontantDuPrêt,INDEX(RemboursementN[Solde restant dû],ROW()-ROW(RemboursementN[[#Headers],[Solde de départ]])-1)),"")</f>
        <v>48124.999999999345</v>
      </c>
      <c r="E212" s="22">
        <f>IF(RemboursementN[[#This Row],[Remboursement N°]]&lt;&gt;"",PaiementProgrammé,"")</f>
        <v>1145.8333333333333</v>
      </c>
      <c r="F212" s="22">
        <f>IF(RemboursementN[[#This Row],[Remboursement N°]]&lt;&gt;"",RemboursementN[[#This Row],[Solde de départ]]*(TauxIntérêt/PaiementsParAn),"")</f>
        <v>84.218749999998849</v>
      </c>
      <c r="G212" s="23">
        <f>IF(RemboursementN[[#This Row],[Remboursement N°]]&lt;&gt;"",RemboursementN[[#This Row],[Remboursement du capital]]+RemboursementN[[#This Row],[Intérêts]],"")</f>
        <v>1230.0520833333321</v>
      </c>
      <c r="H212" s="22">
        <f>IF(RemboursementN[[#This Row],[Remboursement N°]]&lt;&gt;"",IF(RemboursementN[[#This Row],[Montant du remboursement]]&lt;=RemboursementN[[#This Row],[Solde de départ]],RemboursementN[[#This Row],[Solde de départ]]-RemboursementN[[#This Row],[Remboursement du capital]],0),"")</f>
        <v>46979.166666666009</v>
      </c>
      <c r="I212" s="22">
        <f>IF(RemboursementN[[#This Row],[Remboursement N°]]&lt;&gt;"",SUM(INDEX(RemboursementN[Intérêts],1,1):RemboursementN[[#This Row],[Intérêts]]),"")</f>
        <v>56264.14062499984</v>
      </c>
    </row>
    <row r="213" spans="2:9" ht="15" x14ac:dyDescent="0.25">
      <c r="B213" s="20">
        <f>IF(PrêtOK,IF(ROW()-ROW(RemboursementN[[#Headers],[Remboursement N°]])&gt;NombreDePaiementsPrévu,"",ROW()-ROW(RemboursementN[[#Headers],[Remboursement N°]])),"")</f>
        <v>200</v>
      </c>
      <c r="C213" s="21">
        <f>IF(RemboursementN[[#This Row],[Remboursement N°]]&lt;&gt;"",EOMONTH(DateDébutPrêt,ROW(RemboursementN[[#This Row],[Remboursement N°]])-ROW(RemboursementN[[#Headers],[Remboursement N°]])-2)+DAY(DateDébutPrêt),"")</f>
        <v>50619</v>
      </c>
      <c r="D213" s="22">
        <f>IF(RemboursementN[[#This Row],[Remboursement N°]]&lt;&gt;"",IF(ROW()-ROW(RemboursementN[[#Headers],[Solde de départ]])=1,MontantDuPrêt,INDEX(RemboursementN[Solde restant dû],ROW()-ROW(RemboursementN[[#Headers],[Solde de départ]])-1)),"")</f>
        <v>46979.166666666009</v>
      </c>
      <c r="E213" s="22">
        <f>IF(RemboursementN[[#This Row],[Remboursement N°]]&lt;&gt;"",PaiementProgrammé,"")</f>
        <v>1145.8333333333333</v>
      </c>
      <c r="F213" s="22">
        <f>IF(RemboursementN[[#This Row],[Remboursement N°]]&lt;&gt;"",RemboursementN[[#This Row],[Solde de départ]]*(TauxIntérêt/PaiementsParAn),"")</f>
        <v>82.21354166666552</v>
      </c>
      <c r="G213" s="23">
        <f>IF(RemboursementN[[#This Row],[Remboursement N°]]&lt;&gt;"",RemboursementN[[#This Row],[Remboursement du capital]]+RemboursementN[[#This Row],[Intérêts]],"")</f>
        <v>1228.0468749999989</v>
      </c>
      <c r="H213" s="22">
        <f>IF(RemboursementN[[#This Row],[Remboursement N°]]&lt;&gt;"",IF(RemboursementN[[#This Row],[Montant du remboursement]]&lt;=RemboursementN[[#This Row],[Solde de départ]],RemboursementN[[#This Row],[Solde de départ]]-RemboursementN[[#This Row],[Remboursement du capital]],0),"")</f>
        <v>45833.333333332674</v>
      </c>
      <c r="I213" s="22">
        <f>IF(RemboursementN[[#This Row],[Remboursement N°]]&lt;&gt;"",SUM(INDEX(RemboursementN[Intérêts],1,1):RemboursementN[[#This Row],[Intérêts]]),"")</f>
        <v>56346.354166666504</v>
      </c>
    </row>
    <row r="214" spans="2:9" ht="15" x14ac:dyDescent="0.25">
      <c r="B214" s="20">
        <f>IF(PrêtOK,IF(ROW()-ROW(RemboursementN[[#Headers],[Remboursement N°]])&gt;NombreDePaiementsPrévu,"",ROW()-ROW(RemboursementN[[#Headers],[Remboursement N°]])),"")</f>
        <v>201</v>
      </c>
      <c r="C214" s="21">
        <f>IF(RemboursementN[[#This Row],[Remboursement N°]]&lt;&gt;"",EOMONTH(DateDébutPrêt,ROW(RemboursementN[[#This Row],[Remboursement N°]])-ROW(RemboursementN[[#Headers],[Remboursement N°]])-2)+DAY(DateDébutPrêt),"")</f>
        <v>50650</v>
      </c>
      <c r="D214" s="22">
        <f>IF(RemboursementN[[#This Row],[Remboursement N°]]&lt;&gt;"",IF(ROW()-ROW(RemboursementN[[#Headers],[Solde de départ]])=1,MontantDuPrêt,INDEX(RemboursementN[Solde restant dû],ROW()-ROW(RemboursementN[[#Headers],[Solde de départ]])-1)),"")</f>
        <v>45833.333333332674</v>
      </c>
      <c r="E214" s="22">
        <f>IF(RemboursementN[[#This Row],[Remboursement N°]]&lt;&gt;"",PaiementProgrammé,"")</f>
        <v>1145.8333333333333</v>
      </c>
      <c r="F214" s="22">
        <f>IF(RemboursementN[[#This Row],[Remboursement N°]]&lt;&gt;"",RemboursementN[[#This Row],[Solde de départ]]*(TauxIntérêt/PaiementsParAn),"")</f>
        <v>80.208333333332178</v>
      </c>
      <c r="G214" s="23">
        <f>IF(RemboursementN[[#This Row],[Remboursement N°]]&lt;&gt;"",RemboursementN[[#This Row],[Remboursement du capital]]+RemboursementN[[#This Row],[Intérêts]],"")</f>
        <v>1226.0416666666654</v>
      </c>
      <c r="H214" s="22">
        <f>IF(RemboursementN[[#This Row],[Remboursement N°]]&lt;&gt;"",IF(RemboursementN[[#This Row],[Montant du remboursement]]&lt;=RemboursementN[[#This Row],[Solde de départ]],RemboursementN[[#This Row],[Solde de départ]]-RemboursementN[[#This Row],[Remboursement du capital]],0),"")</f>
        <v>44687.499999999338</v>
      </c>
      <c r="I214" s="22">
        <f>IF(RemboursementN[[#This Row],[Remboursement N°]]&lt;&gt;"",SUM(INDEX(RemboursementN[Intérêts],1,1):RemboursementN[[#This Row],[Intérêts]]),"")</f>
        <v>56426.56249999984</v>
      </c>
    </row>
    <row r="215" spans="2:9" ht="15" x14ac:dyDescent="0.25">
      <c r="B215" s="20">
        <f>IF(PrêtOK,IF(ROW()-ROW(RemboursementN[[#Headers],[Remboursement N°]])&gt;NombreDePaiementsPrévu,"",ROW()-ROW(RemboursementN[[#Headers],[Remboursement N°]])),"")</f>
        <v>202</v>
      </c>
      <c r="C215" s="21">
        <f>IF(RemboursementN[[#This Row],[Remboursement N°]]&lt;&gt;"",EOMONTH(DateDébutPrêt,ROW(RemboursementN[[#This Row],[Remboursement N°]])-ROW(RemboursementN[[#Headers],[Remboursement N°]])-2)+DAY(DateDébutPrêt),"")</f>
        <v>50680</v>
      </c>
      <c r="D215" s="22">
        <f>IF(RemboursementN[[#This Row],[Remboursement N°]]&lt;&gt;"",IF(ROW()-ROW(RemboursementN[[#Headers],[Solde de départ]])=1,MontantDuPrêt,INDEX(RemboursementN[Solde restant dû],ROW()-ROW(RemboursementN[[#Headers],[Solde de départ]])-1)),"")</f>
        <v>44687.499999999338</v>
      </c>
      <c r="E215" s="22">
        <f>IF(RemboursementN[[#This Row],[Remboursement N°]]&lt;&gt;"",PaiementProgrammé,"")</f>
        <v>1145.8333333333333</v>
      </c>
      <c r="F215" s="22">
        <f>IF(RemboursementN[[#This Row],[Remboursement N°]]&lt;&gt;"",RemboursementN[[#This Row],[Solde de départ]]*(TauxIntérêt/PaiementsParAn),"")</f>
        <v>78.203124999998849</v>
      </c>
      <c r="G215" s="23">
        <f>IF(RemboursementN[[#This Row],[Remboursement N°]]&lt;&gt;"",RemboursementN[[#This Row],[Remboursement du capital]]+RemboursementN[[#This Row],[Intérêts]],"")</f>
        <v>1224.0364583333321</v>
      </c>
      <c r="H215" s="22">
        <f>IF(RemboursementN[[#This Row],[Remboursement N°]]&lt;&gt;"",IF(RemboursementN[[#This Row],[Montant du remboursement]]&lt;=RemboursementN[[#This Row],[Solde de départ]],RemboursementN[[#This Row],[Solde de départ]]-RemboursementN[[#This Row],[Remboursement du capital]],0),"")</f>
        <v>43541.666666666002</v>
      </c>
      <c r="I215" s="22">
        <f>IF(RemboursementN[[#This Row],[Remboursement N°]]&lt;&gt;"",SUM(INDEX(RemboursementN[Intérêts],1,1):RemboursementN[[#This Row],[Intérêts]]),"")</f>
        <v>56504.76562499984</v>
      </c>
    </row>
    <row r="216" spans="2:9" ht="15" x14ac:dyDescent="0.25">
      <c r="B216" s="20">
        <f>IF(PrêtOK,IF(ROW()-ROW(RemboursementN[[#Headers],[Remboursement N°]])&gt;NombreDePaiementsPrévu,"",ROW()-ROW(RemboursementN[[#Headers],[Remboursement N°]])),"")</f>
        <v>203</v>
      </c>
      <c r="C216" s="21">
        <f>IF(RemboursementN[[#This Row],[Remboursement N°]]&lt;&gt;"",EOMONTH(DateDébutPrêt,ROW(RemboursementN[[#This Row],[Remboursement N°]])-ROW(RemboursementN[[#Headers],[Remboursement N°]])-2)+DAY(DateDébutPrêt),"")</f>
        <v>50711</v>
      </c>
      <c r="D216" s="22">
        <f>IF(RemboursementN[[#This Row],[Remboursement N°]]&lt;&gt;"",IF(ROW()-ROW(RemboursementN[[#Headers],[Solde de départ]])=1,MontantDuPrêt,INDEX(RemboursementN[Solde restant dû],ROW()-ROW(RemboursementN[[#Headers],[Solde de départ]])-1)),"")</f>
        <v>43541.666666666002</v>
      </c>
      <c r="E216" s="22">
        <f>IF(RemboursementN[[#This Row],[Remboursement N°]]&lt;&gt;"",PaiementProgrammé,"")</f>
        <v>1145.8333333333333</v>
      </c>
      <c r="F216" s="22">
        <f>IF(RemboursementN[[#This Row],[Remboursement N°]]&lt;&gt;"",RemboursementN[[#This Row],[Solde de départ]]*(TauxIntérêt/PaiementsParAn),"")</f>
        <v>76.197916666665506</v>
      </c>
      <c r="G216" s="23">
        <f>IF(RemboursementN[[#This Row],[Remboursement N°]]&lt;&gt;"",RemboursementN[[#This Row],[Remboursement du capital]]+RemboursementN[[#This Row],[Intérêts]],"")</f>
        <v>1222.0312499999989</v>
      </c>
      <c r="H216" s="22">
        <f>IF(RemboursementN[[#This Row],[Remboursement N°]]&lt;&gt;"",IF(RemboursementN[[#This Row],[Montant du remboursement]]&lt;=RemboursementN[[#This Row],[Solde de départ]],RemboursementN[[#This Row],[Solde de départ]]-RemboursementN[[#This Row],[Remboursement du capital]],0),"")</f>
        <v>42395.833333332666</v>
      </c>
      <c r="I216" s="22">
        <f>IF(RemboursementN[[#This Row],[Remboursement N°]]&lt;&gt;"",SUM(INDEX(RemboursementN[Intérêts],1,1):RemboursementN[[#This Row],[Intérêts]]),"")</f>
        <v>56580.963541666504</v>
      </c>
    </row>
    <row r="217" spans="2:9" ht="15" x14ac:dyDescent="0.25">
      <c r="B217" s="20">
        <f>IF(PrêtOK,IF(ROW()-ROW(RemboursementN[[#Headers],[Remboursement N°]])&gt;NombreDePaiementsPrévu,"",ROW()-ROW(RemboursementN[[#Headers],[Remboursement N°]])),"")</f>
        <v>204</v>
      </c>
      <c r="C217" s="21">
        <f>IF(RemboursementN[[#This Row],[Remboursement N°]]&lt;&gt;"",EOMONTH(DateDébutPrêt,ROW(RemboursementN[[#This Row],[Remboursement N°]])-ROW(RemboursementN[[#Headers],[Remboursement N°]])-2)+DAY(DateDébutPrêt),"")</f>
        <v>50741</v>
      </c>
      <c r="D217" s="22">
        <f>IF(RemboursementN[[#This Row],[Remboursement N°]]&lt;&gt;"",IF(ROW()-ROW(RemboursementN[[#Headers],[Solde de départ]])=1,MontantDuPrêt,INDEX(RemboursementN[Solde restant dû],ROW()-ROW(RemboursementN[[#Headers],[Solde de départ]])-1)),"")</f>
        <v>42395.833333332666</v>
      </c>
      <c r="E217" s="22">
        <f>IF(RemboursementN[[#This Row],[Remboursement N°]]&lt;&gt;"",PaiementProgrammé,"")</f>
        <v>1145.8333333333333</v>
      </c>
      <c r="F217" s="22">
        <f>IF(RemboursementN[[#This Row],[Remboursement N°]]&lt;&gt;"",RemboursementN[[#This Row],[Solde de départ]]*(TauxIntérêt/PaiementsParAn),"")</f>
        <v>74.192708333332163</v>
      </c>
      <c r="G217" s="23">
        <f>IF(RemboursementN[[#This Row],[Remboursement N°]]&lt;&gt;"",RemboursementN[[#This Row],[Remboursement du capital]]+RemboursementN[[#This Row],[Intérêts]],"")</f>
        <v>1220.0260416666654</v>
      </c>
      <c r="H217" s="22">
        <f>IF(RemboursementN[[#This Row],[Remboursement N°]]&lt;&gt;"",IF(RemboursementN[[#This Row],[Montant du remboursement]]&lt;=RemboursementN[[#This Row],[Solde de départ]],RemboursementN[[#This Row],[Solde de départ]]-RemboursementN[[#This Row],[Remboursement du capital]],0),"")</f>
        <v>41249.999999999331</v>
      </c>
      <c r="I217" s="22">
        <f>IF(RemboursementN[[#This Row],[Remboursement N°]]&lt;&gt;"",SUM(INDEX(RemboursementN[Intérêts],1,1):RemboursementN[[#This Row],[Intérêts]]),"")</f>
        <v>56655.15624999984</v>
      </c>
    </row>
    <row r="218" spans="2:9" ht="15" x14ac:dyDescent="0.25">
      <c r="B218" s="20">
        <f>IF(PrêtOK,IF(ROW()-ROW(RemboursementN[[#Headers],[Remboursement N°]])&gt;NombreDePaiementsPrévu,"",ROW()-ROW(RemboursementN[[#Headers],[Remboursement N°]])),"")</f>
        <v>205</v>
      </c>
      <c r="C218" s="21">
        <f>IF(RemboursementN[[#This Row],[Remboursement N°]]&lt;&gt;"",EOMONTH(DateDébutPrêt,ROW(RemboursementN[[#This Row],[Remboursement N°]])-ROW(RemboursementN[[#Headers],[Remboursement N°]])-2)+DAY(DateDébutPrêt),"")</f>
        <v>50772</v>
      </c>
      <c r="D218" s="22">
        <f>IF(RemboursementN[[#This Row],[Remboursement N°]]&lt;&gt;"",IF(ROW()-ROW(RemboursementN[[#Headers],[Solde de départ]])=1,MontantDuPrêt,INDEX(RemboursementN[Solde restant dû],ROW()-ROW(RemboursementN[[#Headers],[Solde de départ]])-1)),"")</f>
        <v>41249.999999999331</v>
      </c>
      <c r="E218" s="22">
        <f>IF(RemboursementN[[#This Row],[Remboursement N°]]&lt;&gt;"",PaiementProgrammé,"")</f>
        <v>1145.8333333333333</v>
      </c>
      <c r="F218" s="22">
        <f>IF(RemboursementN[[#This Row],[Remboursement N°]]&lt;&gt;"",RemboursementN[[#This Row],[Solde de départ]]*(TauxIntérêt/PaiementsParAn),"")</f>
        <v>72.187499999998835</v>
      </c>
      <c r="G218" s="23">
        <f>IF(RemboursementN[[#This Row],[Remboursement N°]]&lt;&gt;"",RemboursementN[[#This Row],[Remboursement du capital]]+RemboursementN[[#This Row],[Intérêts]],"")</f>
        <v>1218.0208333333321</v>
      </c>
      <c r="H218" s="22">
        <f>IF(RemboursementN[[#This Row],[Remboursement N°]]&lt;&gt;"",IF(RemboursementN[[#This Row],[Montant du remboursement]]&lt;=RemboursementN[[#This Row],[Solde de départ]],RemboursementN[[#This Row],[Solde de départ]]-RemboursementN[[#This Row],[Remboursement du capital]],0),"")</f>
        <v>40104.166666665995</v>
      </c>
      <c r="I218" s="22">
        <f>IF(RemboursementN[[#This Row],[Remboursement N°]]&lt;&gt;"",SUM(INDEX(RemboursementN[Intérêts],1,1):RemboursementN[[#This Row],[Intérêts]]),"")</f>
        <v>56727.34374999984</v>
      </c>
    </row>
    <row r="219" spans="2:9" ht="15" x14ac:dyDescent="0.25">
      <c r="B219" s="20">
        <f>IF(PrêtOK,IF(ROW()-ROW(RemboursementN[[#Headers],[Remboursement N°]])&gt;NombreDePaiementsPrévu,"",ROW()-ROW(RemboursementN[[#Headers],[Remboursement N°]])),"")</f>
        <v>206</v>
      </c>
      <c r="C219" s="21">
        <f>IF(RemboursementN[[#This Row],[Remboursement N°]]&lt;&gt;"",EOMONTH(DateDébutPrêt,ROW(RemboursementN[[#This Row],[Remboursement N°]])-ROW(RemboursementN[[#Headers],[Remboursement N°]])-2)+DAY(DateDébutPrêt),"")</f>
        <v>50803</v>
      </c>
      <c r="D219" s="22">
        <f>IF(RemboursementN[[#This Row],[Remboursement N°]]&lt;&gt;"",IF(ROW()-ROW(RemboursementN[[#Headers],[Solde de départ]])=1,MontantDuPrêt,INDEX(RemboursementN[Solde restant dû],ROW()-ROW(RemboursementN[[#Headers],[Solde de départ]])-1)),"")</f>
        <v>40104.166666665995</v>
      </c>
      <c r="E219" s="22">
        <f>IF(RemboursementN[[#This Row],[Remboursement N°]]&lt;&gt;"",PaiementProgrammé,"")</f>
        <v>1145.8333333333333</v>
      </c>
      <c r="F219" s="22">
        <f>IF(RemboursementN[[#This Row],[Remboursement N°]]&lt;&gt;"",RemboursementN[[#This Row],[Solde de départ]]*(TauxIntérêt/PaiementsParAn),"")</f>
        <v>70.182291666665492</v>
      </c>
      <c r="G219" s="23">
        <f>IF(RemboursementN[[#This Row],[Remboursement N°]]&lt;&gt;"",RemboursementN[[#This Row],[Remboursement du capital]]+RemboursementN[[#This Row],[Intérêts]],"")</f>
        <v>1216.0156249999986</v>
      </c>
      <c r="H219" s="22">
        <f>IF(RemboursementN[[#This Row],[Remboursement N°]]&lt;&gt;"",IF(RemboursementN[[#This Row],[Montant du remboursement]]&lt;=RemboursementN[[#This Row],[Solde de départ]],RemboursementN[[#This Row],[Solde de départ]]-RemboursementN[[#This Row],[Remboursement du capital]],0),"")</f>
        <v>38958.333333332659</v>
      </c>
      <c r="I219" s="22">
        <f>IF(RemboursementN[[#This Row],[Remboursement N°]]&lt;&gt;"",SUM(INDEX(RemboursementN[Intérêts],1,1):RemboursementN[[#This Row],[Intérêts]]),"")</f>
        <v>56797.526041666504</v>
      </c>
    </row>
    <row r="220" spans="2:9" ht="15" x14ac:dyDescent="0.25">
      <c r="B220" s="20">
        <f>IF(PrêtOK,IF(ROW()-ROW(RemboursementN[[#Headers],[Remboursement N°]])&gt;NombreDePaiementsPrévu,"",ROW()-ROW(RemboursementN[[#Headers],[Remboursement N°]])),"")</f>
        <v>207</v>
      </c>
      <c r="C220" s="21">
        <f>IF(RemboursementN[[#This Row],[Remboursement N°]]&lt;&gt;"",EOMONTH(DateDébutPrêt,ROW(RemboursementN[[#This Row],[Remboursement N°]])-ROW(RemboursementN[[#Headers],[Remboursement N°]])-2)+DAY(DateDébutPrêt),"")</f>
        <v>50831</v>
      </c>
      <c r="D220" s="22">
        <f>IF(RemboursementN[[#This Row],[Remboursement N°]]&lt;&gt;"",IF(ROW()-ROW(RemboursementN[[#Headers],[Solde de départ]])=1,MontantDuPrêt,INDEX(RemboursementN[Solde restant dû],ROW()-ROW(RemboursementN[[#Headers],[Solde de départ]])-1)),"")</f>
        <v>38958.333333332659</v>
      </c>
      <c r="E220" s="22">
        <f>IF(RemboursementN[[#This Row],[Remboursement N°]]&lt;&gt;"",PaiementProgrammé,"")</f>
        <v>1145.8333333333333</v>
      </c>
      <c r="F220" s="22">
        <f>IF(RemboursementN[[#This Row],[Remboursement N°]]&lt;&gt;"",RemboursementN[[#This Row],[Solde de départ]]*(TauxIntérêt/PaiementsParAn),"")</f>
        <v>68.177083333332149</v>
      </c>
      <c r="G220" s="23">
        <f>IF(RemboursementN[[#This Row],[Remboursement N°]]&lt;&gt;"",RemboursementN[[#This Row],[Remboursement du capital]]+RemboursementN[[#This Row],[Intérêts]],"")</f>
        <v>1214.0104166666654</v>
      </c>
      <c r="H220" s="22">
        <f>IF(RemboursementN[[#This Row],[Remboursement N°]]&lt;&gt;"",IF(RemboursementN[[#This Row],[Montant du remboursement]]&lt;=RemboursementN[[#This Row],[Solde de départ]],RemboursementN[[#This Row],[Solde de départ]]-RemboursementN[[#This Row],[Remboursement du capital]],0),"")</f>
        <v>37812.499999999323</v>
      </c>
      <c r="I220" s="22">
        <f>IF(RemboursementN[[#This Row],[Remboursement N°]]&lt;&gt;"",SUM(INDEX(RemboursementN[Intérêts],1,1):RemboursementN[[#This Row],[Intérêts]]),"")</f>
        <v>56865.70312499984</v>
      </c>
    </row>
    <row r="221" spans="2:9" ht="15" x14ac:dyDescent="0.25">
      <c r="B221" s="20">
        <f>IF(PrêtOK,IF(ROW()-ROW(RemboursementN[[#Headers],[Remboursement N°]])&gt;NombreDePaiementsPrévu,"",ROW()-ROW(RemboursementN[[#Headers],[Remboursement N°]])),"")</f>
        <v>208</v>
      </c>
      <c r="C221" s="21">
        <f>IF(RemboursementN[[#This Row],[Remboursement N°]]&lt;&gt;"",EOMONTH(DateDébutPrêt,ROW(RemboursementN[[#This Row],[Remboursement N°]])-ROW(RemboursementN[[#Headers],[Remboursement N°]])-2)+DAY(DateDébutPrêt),"")</f>
        <v>50862</v>
      </c>
      <c r="D221" s="22">
        <f>IF(RemboursementN[[#This Row],[Remboursement N°]]&lt;&gt;"",IF(ROW()-ROW(RemboursementN[[#Headers],[Solde de départ]])=1,MontantDuPrêt,INDEX(RemboursementN[Solde restant dû],ROW()-ROW(RemboursementN[[#Headers],[Solde de départ]])-1)),"")</f>
        <v>37812.499999999323</v>
      </c>
      <c r="E221" s="22">
        <f>IF(RemboursementN[[#This Row],[Remboursement N°]]&lt;&gt;"",PaiementProgrammé,"")</f>
        <v>1145.8333333333333</v>
      </c>
      <c r="F221" s="22">
        <f>IF(RemboursementN[[#This Row],[Remboursement N°]]&lt;&gt;"",RemboursementN[[#This Row],[Solde de départ]]*(TauxIntérêt/PaiementsParAn),"")</f>
        <v>66.17187499999882</v>
      </c>
      <c r="G221" s="23">
        <f>IF(RemboursementN[[#This Row],[Remboursement N°]]&lt;&gt;"",RemboursementN[[#This Row],[Remboursement du capital]]+RemboursementN[[#This Row],[Intérêts]],"")</f>
        <v>1212.0052083333321</v>
      </c>
      <c r="H221" s="22">
        <f>IF(RemboursementN[[#This Row],[Remboursement N°]]&lt;&gt;"",IF(RemboursementN[[#This Row],[Montant du remboursement]]&lt;=RemboursementN[[#This Row],[Solde de départ]],RemboursementN[[#This Row],[Solde de départ]]-RemboursementN[[#This Row],[Remboursement du capital]],0),"")</f>
        <v>36666.666666665988</v>
      </c>
      <c r="I221" s="22">
        <f>IF(RemboursementN[[#This Row],[Remboursement N°]]&lt;&gt;"",SUM(INDEX(RemboursementN[Intérêts],1,1):RemboursementN[[#This Row],[Intérêts]]),"")</f>
        <v>56931.87499999984</v>
      </c>
    </row>
    <row r="222" spans="2:9" ht="15" x14ac:dyDescent="0.25">
      <c r="B222" s="20">
        <f>IF(PrêtOK,IF(ROW()-ROW(RemboursementN[[#Headers],[Remboursement N°]])&gt;NombreDePaiementsPrévu,"",ROW()-ROW(RemboursementN[[#Headers],[Remboursement N°]])),"")</f>
        <v>209</v>
      </c>
      <c r="C222" s="21">
        <f>IF(RemboursementN[[#This Row],[Remboursement N°]]&lt;&gt;"",EOMONTH(DateDébutPrêt,ROW(RemboursementN[[#This Row],[Remboursement N°]])-ROW(RemboursementN[[#Headers],[Remboursement N°]])-2)+DAY(DateDébutPrêt),"")</f>
        <v>50892</v>
      </c>
      <c r="D222" s="22">
        <f>IF(RemboursementN[[#This Row],[Remboursement N°]]&lt;&gt;"",IF(ROW()-ROW(RemboursementN[[#Headers],[Solde de départ]])=1,MontantDuPrêt,INDEX(RemboursementN[Solde restant dû],ROW()-ROW(RemboursementN[[#Headers],[Solde de départ]])-1)),"")</f>
        <v>36666.666666665988</v>
      </c>
      <c r="E222" s="22">
        <f>IF(RemboursementN[[#This Row],[Remboursement N°]]&lt;&gt;"",PaiementProgrammé,"")</f>
        <v>1145.8333333333333</v>
      </c>
      <c r="F222" s="22">
        <f>IF(RemboursementN[[#This Row],[Remboursement N°]]&lt;&gt;"",RemboursementN[[#This Row],[Solde de départ]]*(TauxIntérêt/PaiementsParAn),"")</f>
        <v>64.166666666665478</v>
      </c>
      <c r="G222" s="23">
        <f>IF(RemboursementN[[#This Row],[Remboursement N°]]&lt;&gt;"",RemboursementN[[#This Row],[Remboursement du capital]]+RemboursementN[[#This Row],[Intérêts]],"")</f>
        <v>1209.9999999999986</v>
      </c>
      <c r="H222" s="22">
        <f>IF(RemboursementN[[#This Row],[Remboursement N°]]&lt;&gt;"",IF(RemboursementN[[#This Row],[Montant du remboursement]]&lt;=RemboursementN[[#This Row],[Solde de départ]],RemboursementN[[#This Row],[Solde de départ]]-RemboursementN[[#This Row],[Remboursement du capital]],0),"")</f>
        <v>35520.833333332652</v>
      </c>
      <c r="I222" s="22">
        <f>IF(RemboursementN[[#This Row],[Remboursement N°]]&lt;&gt;"",SUM(INDEX(RemboursementN[Intérêts],1,1):RemboursementN[[#This Row],[Intérêts]]),"")</f>
        <v>56996.041666666504</v>
      </c>
    </row>
    <row r="223" spans="2:9" ht="15" x14ac:dyDescent="0.25">
      <c r="B223" s="20">
        <f>IF(PrêtOK,IF(ROW()-ROW(RemboursementN[[#Headers],[Remboursement N°]])&gt;NombreDePaiementsPrévu,"",ROW()-ROW(RemboursementN[[#Headers],[Remboursement N°]])),"")</f>
        <v>210</v>
      </c>
      <c r="C223" s="21">
        <f>IF(RemboursementN[[#This Row],[Remboursement N°]]&lt;&gt;"",EOMONTH(DateDébutPrêt,ROW(RemboursementN[[#This Row],[Remboursement N°]])-ROW(RemboursementN[[#Headers],[Remboursement N°]])-2)+DAY(DateDébutPrêt),"")</f>
        <v>50923</v>
      </c>
      <c r="D223" s="22">
        <f>IF(RemboursementN[[#This Row],[Remboursement N°]]&lt;&gt;"",IF(ROW()-ROW(RemboursementN[[#Headers],[Solde de départ]])=1,MontantDuPrêt,INDEX(RemboursementN[Solde restant dû],ROW()-ROW(RemboursementN[[#Headers],[Solde de départ]])-1)),"")</f>
        <v>35520.833333332652</v>
      </c>
      <c r="E223" s="22">
        <f>IF(RemboursementN[[#This Row],[Remboursement N°]]&lt;&gt;"",PaiementProgrammé,"")</f>
        <v>1145.8333333333333</v>
      </c>
      <c r="F223" s="22">
        <f>IF(RemboursementN[[#This Row],[Remboursement N°]]&lt;&gt;"",RemboursementN[[#This Row],[Solde de départ]]*(TauxIntérêt/PaiementsParAn),"")</f>
        <v>62.161458333332142</v>
      </c>
      <c r="G223" s="23">
        <f>IF(RemboursementN[[#This Row],[Remboursement N°]]&lt;&gt;"",RemboursementN[[#This Row],[Remboursement du capital]]+RemboursementN[[#This Row],[Intérêts]],"")</f>
        <v>1207.9947916666654</v>
      </c>
      <c r="H223" s="22">
        <f>IF(RemboursementN[[#This Row],[Remboursement N°]]&lt;&gt;"",IF(RemboursementN[[#This Row],[Montant du remboursement]]&lt;=RemboursementN[[#This Row],[Solde de départ]],RemboursementN[[#This Row],[Solde de départ]]-RemboursementN[[#This Row],[Remboursement du capital]],0),"")</f>
        <v>34374.999999999316</v>
      </c>
      <c r="I223" s="22">
        <f>IF(RemboursementN[[#This Row],[Remboursement N°]]&lt;&gt;"",SUM(INDEX(RemboursementN[Intérêts],1,1):RemboursementN[[#This Row],[Intérêts]]),"")</f>
        <v>57058.20312499984</v>
      </c>
    </row>
    <row r="224" spans="2:9" ht="15" x14ac:dyDescent="0.25">
      <c r="B224" s="20">
        <f>IF(PrêtOK,IF(ROW()-ROW(RemboursementN[[#Headers],[Remboursement N°]])&gt;NombreDePaiementsPrévu,"",ROW()-ROW(RemboursementN[[#Headers],[Remboursement N°]])),"")</f>
        <v>211</v>
      </c>
      <c r="C224" s="21">
        <f>IF(RemboursementN[[#This Row],[Remboursement N°]]&lt;&gt;"",EOMONTH(DateDébutPrêt,ROW(RemboursementN[[#This Row],[Remboursement N°]])-ROW(RemboursementN[[#Headers],[Remboursement N°]])-2)+DAY(DateDébutPrêt),"")</f>
        <v>50953</v>
      </c>
      <c r="D224" s="22">
        <f>IF(RemboursementN[[#This Row],[Remboursement N°]]&lt;&gt;"",IF(ROW()-ROW(RemboursementN[[#Headers],[Solde de départ]])=1,MontantDuPrêt,INDEX(RemboursementN[Solde restant dû],ROW()-ROW(RemboursementN[[#Headers],[Solde de départ]])-1)),"")</f>
        <v>34374.999999999316</v>
      </c>
      <c r="E224" s="22">
        <f>IF(RemboursementN[[#This Row],[Remboursement N°]]&lt;&gt;"",PaiementProgrammé,"")</f>
        <v>1145.8333333333333</v>
      </c>
      <c r="F224" s="22">
        <f>IF(RemboursementN[[#This Row],[Remboursement N°]]&lt;&gt;"",RemboursementN[[#This Row],[Solde de départ]]*(TauxIntérêt/PaiementsParAn),"")</f>
        <v>60.156249999998806</v>
      </c>
      <c r="G224" s="23">
        <f>IF(RemboursementN[[#This Row],[Remboursement N°]]&lt;&gt;"",RemboursementN[[#This Row],[Remboursement du capital]]+RemboursementN[[#This Row],[Intérêts]],"")</f>
        <v>1205.9895833333321</v>
      </c>
      <c r="H224" s="22">
        <f>IF(RemboursementN[[#This Row],[Remboursement N°]]&lt;&gt;"",IF(RemboursementN[[#This Row],[Montant du remboursement]]&lt;=RemboursementN[[#This Row],[Solde de départ]],RemboursementN[[#This Row],[Solde de départ]]-RemboursementN[[#This Row],[Remboursement du capital]],0),"")</f>
        <v>33229.16666666598</v>
      </c>
      <c r="I224" s="22">
        <f>IF(RemboursementN[[#This Row],[Remboursement N°]]&lt;&gt;"",SUM(INDEX(RemboursementN[Intérêts],1,1):RemboursementN[[#This Row],[Intérêts]]),"")</f>
        <v>57118.35937499984</v>
      </c>
    </row>
    <row r="225" spans="2:9" ht="15" x14ac:dyDescent="0.25">
      <c r="B225" s="20">
        <f>IF(PrêtOK,IF(ROW()-ROW(RemboursementN[[#Headers],[Remboursement N°]])&gt;NombreDePaiementsPrévu,"",ROW()-ROW(RemboursementN[[#Headers],[Remboursement N°]])),"")</f>
        <v>212</v>
      </c>
      <c r="C225" s="21">
        <f>IF(RemboursementN[[#This Row],[Remboursement N°]]&lt;&gt;"",EOMONTH(DateDébutPrêt,ROW(RemboursementN[[#This Row],[Remboursement N°]])-ROW(RemboursementN[[#Headers],[Remboursement N°]])-2)+DAY(DateDébutPrêt),"")</f>
        <v>50984</v>
      </c>
      <c r="D225" s="22">
        <f>IF(RemboursementN[[#This Row],[Remboursement N°]]&lt;&gt;"",IF(ROW()-ROW(RemboursementN[[#Headers],[Solde de départ]])=1,MontantDuPrêt,INDEX(RemboursementN[Solde restant dû],ROW()-ROW(RemboursementN[[#Headers],[Solde de départ]])-1)),"")</f>
        <v>33229.16666666598</v>
      </c>
      <c r="E225" s="22">
        <f>IF(RemboursementN[[#This Row],[Remboursement N°]]&lt;&gt;"",PaiementProgrammé,"")</f>
        <v>1145.8333333333333</v>
      </c>
      <c r="F225" s="22">
        <f>IF(RemboursementN[[#This Row],[Remboursement N°]]&lt;&gt;"",RemboursementN[[#This Row],[Solde de départ]]*(TauxIntérêt/PaiementsParAn),"")</f>
        <v>58.151041666665463</v>
      </c>
      <c r="G225" s="23">
        <f>IF(RemboursementN[[#This Row],[Remboursement N°]]&lt;&gt;"",RemboursementN[[#This Row],[Remboursement du capital]]+RemboursementN[[#This Row],[Intérêts]],"")</f>
        <v>1203.9843749999986</v>
      </c>
      <c r="H225" s="22">
        <f>IF(RemboursementN[[#This Row],[Remboursement N°]]&lt;&gt;"",IF(RemboursementN[[#This Row],[Montant du remboursement]]&lt;=RemboursementN[[#This Row],[Solde de départ]],RemboursementN[[#This Row],[Solde de départ]]-RemboursementN[[#This Row],[Remboursement du capital]],0),"")</f>
        <v>32083.333333332648</v>
      </c>
      <c r="I225" s="22">
        <f>IF(RemboursementN[[#This Row],[Remboursement N°]]&lt;&gt;"",SUM(INDEX(RemboursementN[Intérêts],1,1):RemboursementN[[#This Row],[Intérêts]]),"")</f>
        <v>57176.510416666504</v>
      </c>
    </row>
    <row r="226" spans="2:9" ht="15" x14ac:dyDescent="0.25">
      <c r="B226" s="20">
        <f>IF(PrêtOK,IF(ROW()-ROW(RemboursementN[[#Headers],[Remboursement N°]])&gt;NombreDePaiementsPrévu,"",ROW()-ROW(RemboursementN[[#Headers],[Remboursement N°]])),"")</f>
        <v>213</v>
      </c>
      <c r="C226" s="21">
        <f>IF(RemboursementN[[#This Row],[Remboursement N°]]&lt;&gt;"",EOMONTH(DateDébutPrêt,ROW(RemboursementN[[#This Row],[Remboursement N°]])-ROW(RemboursementN[[#Headers],[Remboursement N°]])-2)+DAY(DateDébutPrêt),"")</f>
        <v>51015</v>
      </c>
      <c r="D226" s="22">
        <f>IF(RemboursementN[[#This Row],[Remboursement N°]]&lt;&gt;"",IF(ROW()-ROW(RemboursementN[[#Headers],[Solde de départ]])=1,MontantDuPrêt,INDEX(RemboursementN[Solde restant dû],ROW()-ROW(RemboursementN[[#Headers],[Solde de départ]])-1)),"")</f>
        <v>32083.333333332648</v>
      </c>
      <c r="E226" s="22">
        <f>IF(RemboursementN[[#This Row],[Remboursement N°]]&lt;&gt;"",PaiementProgrammé,"")</f>
        <v>1145.8333333333333</v>
      </c>
      <c r="F226" s="22">
        <f>IF(RemboursementN[[#This Row],[Remboursement N°]]&lt;&gt;"",RemboursementN[[#This Row],[Solde de départ]]*(TauxIntérêt/PaiementsParAn),"")</f>
        <v>56.145833333332135</v>
      </c>
      <c r="G226" s="23">
        <f>IF(RemboursementN[[#This Row],[Remboursement N°]]&lt;&gt;"",RemboursementN[[#This Row],[Remboursement du capital]]+RemboursementN[[#This Row],[Intérêts]],"")</f>
        <v>1201.9791666666654</v>
      </c>
      <c r="H226" s="22">
        <f>IF(RemboursementN[[#This Row],[Remboursement N°]]&lt;&gt;"",IF(RemboursementN[[#This Row],[Montant du remboursement]]&lt;=RemboursementN[[#This Row],[Solde de départ]],RemboursementN[[#This Row],[Solde de départ]]-RemboursementN[[#This Row],[Remboursement du capital]],0),"")</f>
        <v>30937.499999999316</v>
      </c>
      <c r="I226" s="22">
        <f>IF(RemboursementN[[#This Row],[Remboursement N°]]&lt;&gt;"",SUM(INDEX(RemboursementN[Intérêts],1,1):RemboursementN[[#This Row],[Intérêts]]),"")</f>
        <v>57232.65624999984</v>
      </c>
    </row>
    <row r="227" spans="2:9" ht="15" x14ac:dyDescent="0.25">
      <c r="B227" s="20">
        <f>IF(PrêtOK,IF(ROW()-ROW(RemboursementN[[#Headers],[Remboursement N°]])&gt;NombreDePaiementsPrévu,"",ROW()-ROW(RemboursementN[[#Headers],[Remboursement N°]])),"")</f>
        <v>214</v>
      </c>
      <c r="C227" s="21">
        <f>IF(RemboursementN[[#This Row],[Remboursement N°]]&lt;&gt;"",EOMONTH(DateDébutPrêt,ROW(RemboursementN[[#This Row],[Remboursement N°]])-ROW(RemboursementN[[#Headers],[Remboursement N°]])-2)+DAY(DateDébutPrêt),"")</f>
        <v>51045</v>
      </c>
      <c r="D227" s="22">
        <f>IF(RemboursementN[[#This Row],[Remboursement N°]]&lt;&gt;"",IF(ROW()-ROW(RemboursementN[[#Headers],[Solde de départ]])=1,MontantDuPrêt,INDEX(RemboursementN[Solde restant dû],ROW()-ROW(RemboursementN[[#Headers],[Solde de départ]])-1)),"")</f>
        <v>30937.499999999316</v>
      </c>
      <c r="E227" s="22">
        <f>IF(RemboursementN[[#This Row],[Remboursement N°]]&lt;&gt;"",PaiementProgrammé,"")</f>
        <v>1145.8333333333333</v>
      </c>
      <c r="F227" s="22">
        <f>IF(RemboursementN[[#This Row],[Remboursement N°]]&lt;&gt;"",RemboursementN[[#This Row],[Solde de départ]]*(TauxIntérêt/PaiementsParAn),"")</f>
        <v>54.140624999998806</v>
      </c>
      <c r="G227" s="23">
        <f>IF(RemboursementN[[#This Row],[Remboursement N°]]&lt;&gt;"",RemboursementN[[#This Row],[Remboursement du capital]]+RemboursementN[[#This Row],[Intérêts]],"")</f>
        <v>1199.9739583333321</v>
      </c>
      <c r="H227" s="22">
        <f>IF(RemboursementN[[#This Row],[Remboursement N°]]&lt;&gt;"",IF(RemboursementN[[#This Row],[Montant du remboursement]]&lt;=RemboursementN[[#This Row],[Solde de départ]],RemboursementN[[#This Row],[Solde de départ]]-RemboursementN[[#This Row],[Remboursement du capital]],0),"")</f>
        <v>29791.666666665984</v>
      </c>
      <c r="I227" s="22">
        <f>IF(RemboursementN[[#This Row],[Remboursement N°]]&lt;&gt;"",SUM(INDEX(RemboursementN[Intérêts],1,1):RemboursementN[[#This Row],[Intérêts]]),"")</f>
        <v>57286.79687499984</v>
      </c>
    </row>
    <row r="228" spans="2:9" ht="15" x14ac:dyDescent="0.25">
      <c r="B228" s="20">
        <f>IF(PrêtOK,IF(ROW()-ROW(RemboursementN[[#Headers],[Remboursement N°]])&gt;NombreDePaiementsPrévu,"",ROW()-ROW(RemboursementN[[#Headers],[Remboursement N°]])),"")</f>
        <v>215</v>
      </c>
      <c r="C228" s="21">
        <f>IF(RemboursementN[[#This Row],[Remboursement N°]]&lt;&gt;"",EOMONTH(DateDébutPrêt,ROW(RemboursementN[[#This Row],[Remboursement N°]])-ROW(RemboursementN[[#Headers],[Remboursement N°]])-2)+DAY(DateDébutPrêt),"")</f>
        <v>51076</v>
      </c>
      <c r="D228" s="22">
        <f>IF(RemboursementN[[#This Row],[Remboursement N°]]&lt;&gt;"",IF(ROW()-ROW(RemboursementN[[#Headers],[Solde de départ]])=1,MontantDuPrêt,INDEX(RemboursementN[Solde restant dû],ROW()-ROW(RemboursementN[[#Headers],[Solde de départ]])-1)),"")</f>
        <v>29791.666666665984</v>
      </c>
      <c r="E228" s="22">
        <f>IF(RemboursementN[[#This Row],[Remboursement N°]]&lt;&gt;"",PaiementProgrammé,"")</f>
        <v>1145.8333333333333</v>
      </c>
      <c r="F228" s="22">
        <f>IF(RemboursementN[[#This Row],[Remboursement N°]]&lt;&gt;"",RemboursementN[[#This Row],[Solde de départ]]*(TauxIntérêt/PaiementsParAn),"")</f>
        <v>52.135416666665471</v>
      </c>
      <c r="G228" s="23">
        <f>IF(RemboursementN[[#This Row],[Remboursement N°]]&lt;&gt;"",RemboursementN[[#This Row],[Remboursement du capital]]+RemboursementN[[#This Row],[Intérêts]],"")</f>
        <v>1197.9687499999986</v>
      </c>
      <c r="H228" s="22">
        <f>IF(RemboursementN[[#This Row],[Remboursement N°]]&lt;&gt;"",IF(RemboursementN[[#This Row],[Montant du remboursement]]&lt;=RemboursementN[[#This Row],[Solde de départ]],RemboursementN[[#This Row],[Solde de départ]]-RemboursementN[[#This Row],[Remboursement du capital]],0),"")</f>
        <v>28645.833333332652</v>
      </c>
      <c r="I228" s="22">
        <f>IF(RemboursementN[[#This Row],[Remboursement N°]]&lt;&gt;"",SUM(INDEX(RemboursementN[Intérêts],1,1):RemboursementN[[#This Row],[Intérêts]]),"")</f>
        <v>57338.932291666504</v>
      </c>
    </row>
    <row r="229" spans="2:9" ht="15" x14ac:dyDescent="0.25">
      <c r="B229" s="20">
        <f>IF(PrêtOK,IF(ROW()-ROW(RemboursementN[[#Headers],[Remboursement N°]])&gt;NombreDePaiementsPrévu,"",ROW()-ROW(RemboursementN[[#Headers],[Remboursement N°]])),"")</f>
        <v>216</v>
      </c>
      <c r="C229" s="21">
        <f>IF(RemboursementN[[#This Row],[Remboursement N°]]&lt;&gt;"",EOMONTH(DateDébutPrêt,ROW(RemboursementN[[#This Row],[Remboursement N°]])-ROW(RemboursementN[[#Headers],[Remboursement N°]])-2)+DAY(DateDébutPrêt),"")</f>
        <v>51106</v>
      </c>
      <c r="D229" s="22">
        <f>IF(RemboursementN[[#This Row],[Remboursement N°]]&lt;&gt;"",IF(ROW()-ROW(RemboursementN[[#Headers],[Solde de départ]])=1,MontantDuPrêt,INDEX(RemboursementN[Solde restant dû],ROW()-ROW(RemboursementN[[#Headers],[Solde de départ]])-1)),"")</f>
        <v>28645.833333332652</v>
      </c>
      <c r="E229" s="22">
        <f>IF(RemboursementN[[#This Row],[Remboursement N°]]&lt;&gt;"",PaiementProgrammé,"")</f>
        <v>1145.8333333333333</v>
      </c>
      <c r="F229" s="22">
        <f>IF(RemboursementN[[#This Row],[Remboursement N°]]&lt;&gt;"",RemboursementN[[#This Row],[Solde de départ]]*(TauxIntérêt/PaiementsParAn),"")</f>
        <v>50.130208333332142</v>
      </c>
      <c r="G229" s="23">
        <f>IF(RemboursementN[[#This Row],[Remboursement N°]]&lt;&gt;"",RemboursementN[[#This Row],[Remboursement du capital]]+RemboursementN[[#This Row],[Intérêts]],"")</f>
        <v>1195.9635416666654</v>
      </c>
      <c r="H229" s="22">
        <f>IF(RemboursementN[[#This Row],[Remboursement N°]]&lt;&gt;"",IF(RemboursementN[[#This Row],[Montant du remboursement]]&lt;=RemboursementN[[#This Row],[Solde de départ]],RemboursementN[[#This Row],[Solde de départ]]-RemboursementN[[#This Row],[Remboursement du capital]],0),"")</f>
        <v>27499.99999999932</v>
      </c>
      <c r="I229" s="22">
        <f>IF(RemboursementN[[#This Row],[Remboursement N°]]&lt;&gt;"",SUM(INDEX(RemboursementN[Intérêts],1,1):RemboursementN[[#This Row],[Intérêts]]),"")</f>
        <v>57389.06249999984</v>
      </c>
    </row>
    <row r="230" spans="2:9" ht="15" x14ac:dyDescent="0.25">
      <c r="B230" s="20">
        <f>IF(PrêtOK,IF(ROW()-ROW(RemboursementN[[#Headers],[Remboursement N°]])&gt;NombreDePaiementsPrévu,"",ROW()-ROW(RemboursementN[[#Headers],[Remboursement N°]])),"")</f>
        <v>217</v>
      </c>
      <c r="C230" s="21">
        <f>IF(RemboursementN[[#This Row],[Remboursement N°]]&lt;&gt;"",EOMONTH(DateDébutPrêt,ROW(RemboursementN[[#This Row],[Remboursement N°]])-ROW(RemboursementN[[#Headers],[Remboursement N°]])-2)+DAY(DateDébutPrêt),"")</f>
        <v>51137</v>
      </c>
      <c r="D230" s="22">
        <f>IF(RemboursementN[[#This Row],[Remboursement N°]]&lt;&gt;"",IF(ROW()-ROW(RemboursementN[[#Headers],[Solde de départ]])=1,MontantDuPrêt,INDEX(RemboursementN[Solde restant dû],ROW()-ROW(RemboursementN[[#Headers],[Solde de départ]])-1)),"")</f>
        <v>27499.99999999932</v>
      </c>
      <c r="E230" s="22">
        <f>IF(RemboursementN[[#This Row],[Remboursement N°]]&lt;&gt;"",PaiementProgrammé,"")</f>
        <v>1145.8333333333333</v>
      </c>
      <c r="F230" s="22">
        <f>IF(RemboursementN[[#This Row],[Remboursement N°]]&lt;&gt;"",RemboursementN[[#This Row],[Solde de départ]]*(TauxIntérêt/PaiementsParAn),"")</f>
        <v>48.124999999998813</v>
      </c>
      <c r="G230" s="23">
        <f>IF(RemboursementN[[#This Row],[Remboursement N°]]&lt;&gt;"",RemboursementN[[#This Row],[Remboursement du capital]]+RemboursementN[[#This Row],[Intérêts]],"")</f>
        <v>1193.9583333333321</v>
      </c>
      <c r="H230" s="22">
        <f>IF(RemboursementN[[#This Row],[Remboursement N°]]&lt;&gt;"",IF(RemboursementN[[#This Row],[Montant du remboursement]]&lt;=RemboursementN[[#This Row],[Solde de départ]],RemboursementN[[#This Row],[Solde de départ]]-RemboursementN[[#This Row],[Remboursement du capital]],0),"")</f>
        <v>26354.166666665988</v>
      </c>
      <c r="I230" s="22">
        <f>IF(RemboursementN[[#This Row],[Remboursement N°]]&lt;&gt;"",SUM(INDEX(RemboursementN[Intérêts],1,1):RemboursementN[[#This Row],[Intérêts]]),"")</f>
        <v>57437.18749999984</v>
      </c>
    </row>
    <row r="231" spans="2:9" ht="15" x14ac:dyDescent="0.25">
      <c r="B231" s="20">
        <f>IF(PrêtOK,IF(ROW()-ROW(RemboursementN[[#Headers],[Remboursement N°]])&gt;NombreDePaiementsPrévu,"",ROW()-ROW(RemboursementN[[#Headers],[Remboursement N°]])),"")</f>
        <v>218</v>
      </c>
      <c r="C231" s="21">
        <f>IF(RemboursementN[[#This Row],[Remboursement N°]]&lt;&gt;"",EOMONTH(DateDébutPrêt,ROW(RemboursementN[[#This Row],[Remboursement N°]])-ROW(RemboursementN[[#Headers],[Remboursement N°]])-2)+DAY(DateDébutPrêt),"")</f>
        <v>51168</v>
      </c>
      <c r="D231" s="22">
        <f>IF(RemboursementN[[#This Row],[Remboursement N°]]&lt;&gt;"",IF(ROW()-ROW(RemboursementN[[#Headers],[Solde de départ]])=1,MontantDuPrêt,INDEX(RemboursementN[Solde restant dû],ROW()-ROW(RemboursementN[[#Headers],[Solde de départ]])-1)),"")</f>
        <v>26354.166666665988</v>
      </c>
      <c r="E231" s="22">
        <f>IF(RemboursementN[[#This Row],[Remboursement N°]]&lt;&gt;"",PaiementProgrammé,"")</f>
        <v>1145.8333333333333</v>
      </c>
      <c r="F231" s="22">
        <f>IF(RemboursementN[[#This Row],[Remboursement N°]]&lt;&gt;"",RemboursementN[[#This Row],[Solde de départ]]*(TauxIntérêt/PaiementsParAn),"")</f>
        <v>46.119791666665478</v>
      </c>
      <c r="G231" s="23">
        <f>IF(RemboursementN[[#This Row],[Remboursement N°]]&lt;&gt;"",RemboursementN[[#This Row],[Remboursement du capital]]+RemboursementN[[#This Row],[Intérêts]],"")</f>
        <v>1191.9531249999986</v>
      </c>
      <c r="H231" s="22">
        <f>IF(RemboursementN[[#This Row],[Remboursement N°]]&lt;&gt;"",IF(RemboursementN[[#This Row],[Montant du remboursement]]&lt;=RemboursementN[[#This Row],[Solde de départ]],RemboursementN[[#This Row],[Solde de départ]]-RemboursementN[[#This Row],[Remboursement du capital]],0),"")</f>
        <v>25208.333333332655</v>
      </c>
      <c r="I231" s="22">
        <f>IF(RemboursementN[[#This Row],[Remboursement N°]]&lt;&gt;"",SUM(INDEX(RemboursementN[Intérêts],1,1):RemboursementN[[#This Row],[Intérêts]]),"")</f>
        <v>57483.307291666504</v>
      </c>
    </row>
    <row r="232" spans="2:9" ht="15" x14ac:dyDescent="0.25">
      <c r="B232" s="20">
        <f>IF(PrêtOK,IF(ROW()-ROW(RemboursementN[[#Headers],[Remboursement N°]])&gt;NombreDePaiementsPrévu,"",ROW()-ROW(RemboursementN[[#Headers],[Remboursement N°]])),"")</f>
        <v>219</v>
      </c>
      <c r="C232" s="21">
        <f>IF(RemboursementN[[#This Row],[Remboursement N°]]&lt;&gt;"",EOMONTH(DateDébutPrêt,ROW(RemboursementN[[#This Row],[Remboursement N°]])-ROW(RemboursementN[[#Headers],[Remboursement N°]])-2)+DAY(DateDébutPrêt),"")</f>
        <v>51197</v>
      </c>
      <c r="D232" s="22">
        <f>IF(RemboursementN[[#This Row],[Remboursement N°]]&lt;&gt;"",IF(ROW()-ROW(RemboursementN[[#Headers],[Solde de départ]])=1,MontantDuPrêt,INDEX(RemboursementN[Solde restant dû],ROW()-ROW(RemboursementN[[#Headers],[Solde de départ]])-1)),"")</f>
        <v>25208.333333332655</v>
      </c>
      <c r="E232" s="22">
        <f>IF(RemboursementN[[#This Row],[Remboursement N°]]&lt;&gt;"",PaiementProgrammé,"")</f>
        <v>1145.8333333333333</v>
      </c>
      <c r="F232" s="22">
        <f>IF(RemboursementN[[#This Row],[Remboursement N°]]&lt;&gt;"",RemboursementN[[#This Row],[Solde de départ]]*(TauxIntérêt/PaiementsParAn),"")</f>
        <v>44.114583333332149</v>
      </c>
      <c r="G232" s="23">
        <f>IF(RemboursementN[[#This Row],[Remboursement N°]]&lt;&gt;"",RemboursementN[[#This Row],[Remboursement du capital]]+RemboursementN[[#This Row],[Intérêts]],"")</f>
        <v>1189.9479166666654</v>
      </c>
      <c r="H232" s="22">
        <f>IF(RemboursementN[[#This Row],[Remboursement N°]]&lt;&gt;"",IF(RemboursementN[[#This Row],[Montant du remboursement]]&lt;=RemboursementN[[#This Row],[Solde de départ]],RemboursementN[[#This Row],[Solde de départ]]-RemboursementN[[#This Row],[Remboursement du capital]],0),"")</f>
        <v>24062.499999999323</v>
      </c>
      <c r="I232" s="22">
        <f>IF(RemboursementN[[#This Row],[Remboursement N°]]&lt;&gt;"",SUM(INDEX(RemboursementN[Intérêts],1,1):RemboursementN[[#This Row],[Intérêts]]),"")</f>
        <v>57527.42187499984</v>
      </c>
    </row>
    <row r="233" spans="2:9" ht="15" x14ac:dyDescent="0.25">
      <c r="B233" s="20">
        <f>IF(PrêtOK,IF(ROW()-ROW(RemboursementN[[#Headers],[Remboursement N°]])&gt;NombreDePaiementsPrévu,"",ROW()-ROW(RemboursementN[[#Headers],[Remboursement N°]])),"")</f>
        <v>220</v>
      </c>
      <c r="C233" s="21">
        <f>IF(RemboursementN[[#This Row],[Remboursement N°]]&lt;&gt;"",EOMONTH(DateDébutPrêt,ROW(RemboursementN[[#This Row],[Remboursement N°]])-ROW(RemboursementN[[#Headers],[Remboursement N°]])-2)+DAY(DateDébutPrêt),"")</f>
        <v>51228</v>
      </c>
      <c r="D233" s="22">
        <f>IF(RemboursementN[[#This Row],[Remboursement N°]]&lt;&gt;"",IF(ROW()-ROW(RemboursementN[[#Headers],[Solde de départ]])=1,MontantDuPrêt,INDEX(RemboursementN[Solde restant dû],ROW()-ROW(RemboursementN[[#Headers],[Solde de départ]])-1)),"")</f>
        <v>24062.499999999323</v>
      </c>
      <c r="E233" s="22">
        <f>IF(RemboursementN[[#This Row],[Remboursement N°]]&lt;&gt;"",PaiementProgrammé,"")</f>
        <v>1145.8333333333333</v>
      </c>
      <c r="F233" s="22">
        <f>IF(RemboursementN[[#This Row],[Remboursement N°]]&lt;&gt;"",RemboursementN[[#This Row],[Solde de départ]]*(TauxIntérêt/PaiementsParAn),"")</f>
        <v>42.109374999998813</v>
      </c>
      <c r="G233" s="23">
        <f>IF(RemboursementN[[#This Row],[Remboursement N°]]&lt;&gt;"",RemboursementN[[#This Row],[Remboursement du capital]]+RemboursementN[[#This Row],[Intérêts]],"")</f>
        <v>1187.9427083333321</v>
      </c>
      <c r="H233" s="22">
        <f>IF(RemboursementN[[#This Row],[Remboursement N°]]&lt;&gt;"",IF(RemboursementN[[#This Row],[Montant du remboursement]]&lt;=RemboursementN[[#This Row],[Solde de départ]],RemboursementN[[#This Row],[Solde de départ]]-RemboursementN[[#This Row],[Remboursement du capital]],0),"")</f>
        <v>22916.666666665991</v>
      </c>
      <c r="I233" s="22">
        <f>IF(RemboursementN[[#This Row],[Remboursement N°]]&lt;&gt;"",SUM(INDEX(RemboursementN[Intérêts],1,1):RemboursementN[[#This Row],[Intérêts]]),"")</f>
        <v>57569.53124999984</v>
      </c>
    </row>
    <row r="234" spans="2:9" ht="15" x14ac:dyDescent="0.25">
      <c r="B234" s="20">
        <f>IF(PrêtOK,IF(ROW()-ROW(RemboursementN[[#Headers],[Remboursement N°]])&gt;NombreDePaiementsPrévu,"",ROW()-ROW(RemboursementN[[#Headers],[Remboursement N°]])),"")</f>
        <v>221</v>
      </c>
      <c r="C234" s="21">
        <f>IF(RemboursementN[[#This Row],[Remboursement N°]]&lt;&gt;"",EOMONTH(DateDébutPrêt,ROW(RemboursementN[[#This Row],[Remboursement N°]])-ROW(RemboursementN[[#Headers],[Remboursement N°]])-2)+DAY(DateDébutPrêt),"")</f>
        <v>51258</v>
      </c>
      <c r="D234" s="22">
        <f>IF(RemboursementN[[#This Row],[Remboursement N°]]&lt;&gt;"",IF(ROW()-ROW(RemboursementN[[#Headers],[Solde de départ]])=1,MontantDuPrêt,INDEX(RemboursementN[Solde restant dû],ROW()-ROW(RemboursementN[[#Headers],[Solde de départ]])-1)),"")</f>
        <v>22916.666666665991</v>
      </c>
      <c r="E234" s="22">
        <f>IF(RemboursementN[[#This Row],[Remboursement N°]]&lt;&gt;"",PaiementProgrammé,"")</f>
        <v>1145.8333333333333</v>
      </c>
      <c r="F234" s="22">
        <f>IF(RemboursementN[[#This Row],[Remboursement N°]]&lt;&gt;"",RemboursementN[[#This Row],[Solde de départ]]*(TauxIntérêt/PaiementsParAn),"")</f>
        <v>40.104166666665485</v>
      </c>
      <c r="G234" s="23">
        <f>IF(RemboursementN[[#This Row],[Remboursement N°]]&lt;&gt;"",RemboursementN[[#This Row],[Remboursement du capital]]+RemboursementN[[#This Row],[Intérêts]],"")</f>
        <v>1185.9374999999986</v>
      </c>
      <c r="H234" s="22">
        <f>IF(RemboursementN[[#This Row],[Remboursement N°]]&lt;&gt;"",IF(RemboursementN[[#This Row],[Montant du remboursement]]&lt;=RemboursementN[[#This Row],[Solde de départ]],RemboursementN[[#This Row],[Solde de départ]]-RemboursementN[[#This Row],[Remboursement du capital]],0),"")</f>
        <v>21770.833333332659</v>
      </c>
      <c r="I234" s="22">
        <f>IF(RemboursementN[[#This Row],[Remboursement N°]]&lt;&gt;"",SUM(INDEX(RemboursementN[Intérêts],1,1):RemboursementN[[#This Row],[Intérêts]]),"")</f>
        <v>57609.635416666504</v>
      </c>
    </row>
    <row r="235" spans="2:9" ht="15" x14ac:dyDescent="0.25">
      <c r="B235" s="20">
        <f>IF(PrêtOK,IF(ROW()-ROW(RemboursementN[[#Headers],[Remboursement N°]])&gt;NombreDePaiementsPrévu,"",ROW()-ROW(RemboursementN[[#Headers],[Remboursement N°]])),"")</f>
        <v>222</v>
      </c>
      <c r="C235" s="21">
        <f>IF(RemboursementN[[#This Row],[Remboursement N°]]&lt;&gt;"",EOMONTH(DateDébutPrêt,ROW(RemboursementN[[#This Row],[Remboursement N°]])-ROW(RemboursementN[[#Headers],[Remboursement N°]])-2)+DAY(DateDébutPrêt),"")</f>
        <v>51289</v>
      </c>
      <c r="D235" s="22">
        <f>IF(RemboursementN[[#This Row],[Remboursement N°]]&lt;&gt;"",IF(ROW()-ROW(RemboursementN[[#Headers],[Solde de départ]])=1,MontantDuPrêt,INDEX(RemboursementN[Solde restant dû],ROW()-ROW(RemboursementN[[#Headers],[Solde de départ]])-1)),"")</f>
        <v>21770.833333332659</v>
      </c>
      <c r="E235" s="22">
        <f>IF(RemboursementN[[#This Row],[Remboursement N°]]&lt;&gt;"",PaiementProgrammé,"")</f>
        <v>1145.8333333333333</v>
      </c>
      <c r="F235" s="22">
        <f>IF(RemboursementN[[#This Row],[Remboursement N°]]&lt;&gt;"",RemboursementN[[#This Row],[Solde de départ]]*(TauxIntérêt/PaiementsParAn),"")</f>
        <v>38.098958333332156</v>
      </c>
      <c r="G235" s="23">
        <f>IF(RemboursementN[[#This Row],[Remboursement N°]]&lt;&gt;"",RemboursementN[[#This Row],[Remboursement du capital]]+RemboursementN[[#This Row],[Intérêts]],"")</f>
        <v>1183.9322916666654</v>
      </c>
      <c r="H235" s="22">
        <f>IF(RemboursementN[[#This Row],[Remboursement N°]]&lt;&gt;"",IF(RemboursementN[[#This Row],[Montant du remboursement]]&lt;=RemboursementN[[#This Row],[Solde de départ]],RemboursementN[[#This Row],[Solde de départ]]-RemboursementN[[#This Row],[Remboursement du capital]],0),"")</f>
        <v>20624.999999999327</v>
      </c>
      <c r="I235" s="22">
        <f>IF(RemboursementN[[#This Row],[Remboursement N°]]&lt;&gt;"",SUM(INDEX(RemboursementN[Intérêts],1,1):RemboursementN[[#This Row],[Intérêts]]),"")</f>
        <v>57647.73437499984</v>
      </c>
    </row>
    <row r="236" spans="2:9" ht="15" x14ac:dyDescent="0.25">
      <c r="B236" s="20">
        <f>IF(PrêtOK,IF(ROW()-ROW(RemboursementN[[#Headers],[Remboursement N°]])&gt;NombreDePaiementsPrévu,"",ROW()-ROW(RemboursementN[[#Headers],[Remboursement N°]])),"")</f>
        <v>223</v>
      </c>
      <c r="C236" s="21">
        <f>IF(RemboursementN[[#This Row],[Remboursement N°]]&lt;&gt;"",EOMONTH(DateDébutPrêt,ROW(RemboursementN[[#This Row],[Remboursement N°]])-ROW(RemboursementN[[#Headers],[Remboursement N°]])-2)+DAY(DateDébutPrêt),"")</f>
        <v>51319</v>
      </c>
      <c r="D236" s="22">
        <f>IF(RemboursementN[[#This Row],[Remboursement N°]]&lt;&gt;"",IF(ROW()-ROW(RemboursementN[[#Headers],[Solde de départ]])=1,MontantDuPrêt,INDEX(RemboursementN[Solde restant dû],ROW()-ROW(RemboursementN[[#Headers],[Solde de départ]])-1)),"")</f>
        <v>20624.999999999327</v>
      </c>
      <c r="E236" s="22">
        <f>IF(RemboursementN[[#This Row],[Remboursement N°]]&lt;&gt;"",PaiementProgrammé,"")</f>
        <v>1145.8333333333333</v>
      </c>
      <c r="F236" s="22">
        <f>IF(RemboursementN[[#This Row],[Remboursement N°]]&lt;&gt;"",RemboursementN[[#This Row],[Solde de départ]]*(TauxIntérêt/PaiementsParAn),"")</f>
        <v>36.09374999999882</v>
      </c>
      <c r="G236" s="23">
        <f>IF(RemboursementN[[#This Row],[Remboursement N°]]&lt;&gt;"",RemboursementN[[#This Row],[Remboursement du capital]]+RemboursementN[[#This Row],[Intérêts]],"")</f>
        <v>1181.9270833333321</v>
      </c>
      <c r="H236" s="22">
        <f>IF(RemboursementN[[#This Row],[Remboursement N°]]&lt;&gt;"",IF(RemboursementN[[#This Row],[Montant du remboursement]]&lt;=RemboursementN[[#This Row],[Solde de départ]],RemboursementN[[#This Row],[Solde de départ]]-RemboursementN[[#This Row],[Remboursement du capital]],0),"")</f>
        <v>19479.166666665995</v>
      </c>
      <c r="I236" s="22">
        <f>IF(RemboursementN[[#This Row],[Remboursement N°]]&lt;&gt;"",SUM(INDEX(RemboursementN[Intérêts],1,1):RemboursementN[[#This Row],[Intérêts]]),"")</f>
        <v>57683.82812499984</v>
      </c>
    </row>
    <row r="237" spans="2:9" ht="15" x14ac:dyDescent="0.25">
      <c r="B237" s="20">
        <f>IF(PrêtOK,IF(ROW()-ROW(RemboursementN[[#Headers],[Remboursement N°]])&gt;NombreDePaiementsPrévu,"",ROW()-ROW(RemboursementN[[#Headers],[Remboursement N°]])),"")</f>
        <v>224</v>
      </c>
      <c r="C237" s="21">
        <f>IF(RemboursementN[[#This Row],[Remboursement N°]]&lt;&gt;"",EOMONTH(DateDébutPrêt,ROW(RemboursementN[[#This Row],[Remboursement N°]])-ROW(RemboursementN[[#Headers],[Remboursement N°]])-2)+DAY(DateDébutPrêt),"")</f>
        <v>51350</v>
      </c>
      <c r="D237" s="22">
        <f>IF(RemboursementN[[#This Row],[Remboursement N°]]&lt;&gt;"",IF(ROW()-ROW(RemboursementN[[#Headers],[Solde de départ]])=1,MontantDuPrêt,INDEX(RemboursementN[Solde restant dû],ROW()-ROW(RemboursementN[[#Headers],[Solde de départ]])-1)),"")</f>
        <v>19479.166666665995</v>
      </c>
      <c r="E237" s="22">
        <f>IF(RemboursementN[[#This Row],[Remboursement N°]]&lt;&gt;"",PaiementProgrammé,"")</f>
        <v>1145.8333333333333</v>
      </c>
      <c r="F237" s="22">
        <f>IF(RemboursementN[[#This Row],[Remboursement N°]]&lt;&gt;"",RemboursementN[[#This Row],[Solde de départ]]*(TauxIntérêt/PaiementsParAn),"")</f>
        <v>34.088541666665492</v>
      </c>
      <c r="G237" s="23">
        <f>IF(RemboursementN[[#This Row],[Remboursement N°]]&lt;&gt;"",RemboursementN[[#This Row],[Remboursement du capital]]+RemboursementN[[#This Row],[Intérêts]],"")</f>
        <v>1179.9218749999986</v>
      </c>
      <c r="H237" s="22">
        <f>IF(RemboursementN[[#This Row],[Remboursement N°]]&lt;&gt;"",IF(RemboursementN[[#This Row],[Montant du remboursement]]&lt;=RemboursementN[[#This Row],[Solde de départ]],RemboursementN[[#This Row],[Solde de départ]]-RemboursementN[[#This Row],[Remboursement du capital]],0),"")</f>
        <v>18333.333333332663</v>
      </c>
      <c r="I237" s="22">
        <f>IF(RemboursementN[[#This Row],[Remboursement N°]]&lt;&gt;"",SUM(INDEX(RemboursementN[Intérêts],1,1):RemboursementN[[#This Row],[Intérêts]]),"")</f>
        <v>57717.916666666504</v>
      </c>
    </row>
    <row r="238" spans="2:9" ht="15" x14ac:dyDescent="0.25">
      <c r="B238" s="20">
        <f>IF(PrêtOK,IF(ROW()-ROW(RemboursementN[[#Headers],[Remboursement N°]])&gt;NombreDePaiementsPrévu,"",ROW()-ROW(RemboursementN[[#Headers],[Remboursement N°]])),"")</f>
        <v>225</v>
      </c>
      <c r="C238" s="21">
        <f>IF(RemboursementN[[#This Row],[Remboursement N°]]&lt;&gt;"",EOMONTH(DateDébutPrêt,ROW(RemboursementN[[#This Row],[Remboursement N°]])-ROW(RemboursementN[[#Headers],[Remboursement N°]])-2)+DAY(DateDébutPrêt),"")</f>
        <v>51381</v>
      </c>
      <c r="D238" s="22">
        <f>IF(RemboursementN[[#This Row],[Remboursement N°]]&lt;&gt;"",IF(ROW()-ROW(RemboursementN[[#Headers],[Solde de départ]])=1,MontantDuPrêt,INDEX(RemboursementN[Solde restant dû],ROW()-ROW(RemboursementN[[#Headers],[Solde de départ]])-1)),"")</f>
        <v>18333.333333332663</v>
      </c>
      <c r="E238" s="22">
        <f>IF(RemboursementN[[#This Row],[Remboursement N°]]&lt;&gt;"",PaiementProgrammé,"")</f>
        <v>1145.8333333333333</v>
      </c>
      <c r="F238" s="22">
        <f>IF(RemboursementN[[#This Row],[Remboursement N°]]&lt;&gt;"",RemboursementN[[#This Row],[Solde de départ]]*(TauxIntérêt/PaiementsParAn),"")</f>
        <v>32.083333333332163</v>
      </c>
      <c r="G238" s="23">
        <f>IF(RemboursementN[[#This Row],[Remboursement N°]]&lt;&gt;"",RemboursementN[[#This Row],[Remboursement du capital]]+RemboursementN[[#This Row],[Intérêts]],"")</f>
        <v>1177.9166666666654</v>
      </c>
      <c r="H238" s="22">
        <f>IF(RemboursementN[[#This Row],[Remboursement N°]]&lt;&gt;"",IF(RemboursementN[[#This Row],[Montant du remboursement]]&lt;=RemboursementN[[#This Row],[Solde de départ]],RemboursementN[[#This Row],[Solde de départ]]-RemboursementN[[#This Row],[Remboursement du capital]],0),"")</f>
        <v>17187.499999999331</v>
      </c>
      <c r="I238" s="22">
        <f>IF(RemboursementN[[#This Row],[Remboursement N°]]&lt;&gt;"",SUM(INDEX(RemboursementN[Intérêts],1,1):RemboursementN[[#This Row],[Intérêts]]),"")</f>
        <v>57749.99999999984</v>
      </c>
    </row>
    <row r="239" spans="2:9" ht="15" x14ac:dyDescent="0.25">
      <c r="B239" s="20">
        <f>IF(PrêtOK,IF(ROW()-ROW(RemboursementN[[#Headers],[Remboursement N°]])&gt;NombreDePaiementsPrévu,"",ROW()-ROW(RemboursementN[[#Headers],[Remboursement N°]])),"")</f>
        <v>226</v>
      </c>
      <c r="C239" s="21">
        <f>IF(RemboursementN[[#This Row],[Remboursement N°]]&lt;&gt;"",EOMONTH(DateDébutPrêt,ROW(RemboursementN[[#This Row],[Remboursement N°]])-ROW(RemboursementN[[#Headers],[Remboursement N°]])-2)+DAY(DateDébutPrêt),"")</f>
        <v>51411</v>
      </c>
      <c r="D239" s="22">
        <f>IF(RemboursementN[[#This Row],[Remboursement N°]]&lt;&gt;"",IF(ROW()-ROW(RemboursementN[[#Headers],[Solde de départ]])=1,MontantDuPrêt,INDEX(RemboursementN[Solde restant dû],ROW()-ROW(RemboursementN[[#Headers],[Solde de départ]])-1)),"")</f>
        <v>17187.499999999331</v>
      </c>
      <c r="E239" s="22">
        <f>IF(RemboursementN[[#This Row],[Remboursement N°]]&lt;&gt;"",PaiementProgrammé,"")</f>
        <v>1145.8333333333333</v>
      </c>
      <c r="F239" s="22">
        <f>IF(RemboursementN[[#This Row],[Remboursement N°]]&lt;&gt;"",RemboursementN[[#This Row],[Solde de départ]]*(TauxIntérêt/PaiementsParAn),"")</f>
        <v>30.078124999998828</v>
      </c>
      <c r="G239" s="23">
        <f>IF(RemboursementN[[#This Row],[Remboursement N°]]&lt;&gt;"",RemboursementN[[#This Row],[Remboursement du capital]]+RemboursementN[[#This Row],[Intérêts]],"")</f>
        <v>1175.9114583333321</v>
      </c>
      <c r="H239" s="22">
        <f>IF(RemboursementN[[#This Row],[Remboursement N°]]&lt;&gt;"",IF(RemboursementN[[#This Row],[Montant du remboursement]]&lt;=RemboursementN[[#This Row],[Solde de départ]],RemboursementN[[#This Row],[Solde de départ]]-RemboursementN[[#This Row],[Remboursement du capital]],0),"")</f>
        <v>16041.666666665997</v>
      </c>
      <c r="I239" s="22">
        <f>IF(RemboursementN[[#This Row],[Remboursement N°]]&lt;&gt;"",SUM(INDEX(RemboursementN[Intérêts],1,1):RemboursementN[[#This Row],[Intérêts]]),"")</f>
        <v>57780.07812499984</v>
      </c>
    </row>
    <row r="240" spans="2:9" ht="15" x14ac:dyDescent="0.25">
      <c r="B240" s="20">
        <f>IF(PrêtOK,IF(ROW()-ROW(RemboursementN[[#Headers],[Remboursement N°]])&gt;NombreDePaiementsPrévu,"",ROW()-ROW(RemboursementN[[#Headers],[Remboursement N°]])),"")</f>
        <v>227</v>
      </c>
      <c r="C240" s="21">
        <f>IF(RemboursementN[[#This Row],[Remboursement N°]]&lt;&gt;"",EOMONTH(DateDébutPrêt,ROW(RemboursementN[[#This Row],[Remboursement N°]])-ROW(RemboursementN[[#Headers],[Remboursement N°]])-2)+DAY(DateDébutPrêt),"")</f>
        <v>51442</v>
      </c>
      <c r="D240" s="22">
        <f>IF(RemboursementN[[#This Row],[Remboursement N°]]&lt;&gt;"",IF(ROW()-ROW(RemboursementN[[#Headers],[Solde de départ]])=1,MontantDuPrêt,INDEX(RemboursementN[Solde restant dû],ROW()-ROW(RemboursementN[[#Headers],[Solde de départ]])-1)),"")</f>
        <v>16041.666666665997</v>
      </c>
      <c r="E240" s="22">
        <f>IF(RemboursementN[[#This Row],[Remboursement N°]]&lt;&gt;"",PaiementProgrammé,"")</f>
        <v>1145.8333333333333</v>
      </c>
      <c r="F240" s="22">
        <f>IF(RemboursementN[[#This Row],[Remboursement N°]]&lt;&gt;"",RemboursementN[[#This Row],[Solde de départ]]*(TauxIntérêt/PaiementsParAn),"")</f>
        <v>28.072916666665495</v>
      </c>
      <c r="G240" s="23">
        <f>IF(RemboursementN[[#This Row],[Remboursement N°]]&lt;&gt;"",RemboursementN[[#This Row],[Remboursement du capital]]+RemboursementN[[#This Row],[Intérêts]],"")</f>
        <v>1173.9062499999989</v>
      </c>
      <c r="H240" s="22">
        <f>IF(RemboursementN[[#This Row],[Remboursement N°]]&lt;&gt;"",IF(RemboursementN[[#This Row],[Montant du remboursement]]&lt;=RemboursementN[[#This Row],[Solde de départ]],RemboursementN[[#This Row],[Solde de départ]]-RemboursementN[[#This Row],[Remboursement du capital]],0),"")</f>
        <v>14895.833333332663</v>
      </c>
      <c r="I240" s="22">
        <f>IF(RemboursementN[[#This Row],[Remboursement N°]]&lt;&gt;"",SUM(INDEX(RemboursementN[Intérêts],1,1):RemboursementN[[#This Row],[Intérêts]]),"")</f>
        <v>57808.151041666504</v>
      </c>
    </row>
    <row r="241" spans="2:9" ht="15" x14ac:dyDescent="0.25">
      <c r="B241" s="20">
        <f>IF(PrêtOK,IF(ROW()-ROW(RemboursementN[[#Headers],[Remboursement N°]])&gt;NombreDePaiementsPrévu,"",ROW()-ROW(RemboursementN[[#Headers],[Remboursement N°]])),"")</f>
        <v>228</v>
      </c>
      <c r="C241" s="21">
        <f>IF(RemboursementN[[#This Row],[Remboursement N°]]&lt;&gt;"",EOMONTH(DateDébutPrêt,ROW(RemboursementN[[#This Row],[Remboursement N°]])-ROW(RemboursementN[[#Headers],[Remboursement N°]])-2)+DAY(DateDébutPrêt),"")</f>
        <v>51472</v>
      </c>
      <c r="D241" s="22">
        <f>IF(RemboursementN[[#This Row],[Remboursement N°]]&lt;&gt;"",IF(ROW()-ROW(RemboursementN[[#Headers],[Solde de départ]])=1,MontantDuPrêt,INDEX(RemboursementN[Solde restant dû],ROW()-ROW(RemboursementN[[#Headers],[Solde de départ]])-1)),"")</f>
        <v>14895.833333332663</v>
      </c>
      <c r="E241" s="22">
        <f>IF(RemboursementN[[#This Row],[Remboursement N°]]&lt;&gt;"",PaiementProgrammé,"")</f>
        <v>1145.8333333333333</v>
      </c>
      <c r="F241" s="22">
        <f>IF(RemboursementN[[#This Row],[Remboursement N°]]&lt;&gt;"",RemboursementN[[#This Row],[Solde de départ]]*(TauxIntérêt/PaiementsParAn),"")</f>
        <v>26.06770833333216</v>
      </c>
      <c r="G241" s="23">
        <f>IF(RemboursementN[[#This Row],[Remboursement N°]]&lt;&gt;"",RemboursementN[[#This Row],[Remboursement du capital]]+RemboursementN[[#This Row],[Intérêts]],"")</f>
        <v>1171.9010416666654</v>
      </c>
      <c r="H241" s="22">
        <f>IF(RemboursementN[[#This Row],[Remboursement N°]]&lt;&gt;"",IF(RemboursementN[[#This Row],[Montant du remboursement]]&lt;=RemboursementN[[#This Row],[Solde de départ]],RemboursementN[[#This Row],[Solde de départ]]-RemboursementN[[#This Row],[Remboursement du capital]],0),"")</f>
        <v>13749.999999999329</v>
      </c>
      <c r="I241" s="22">
        <f>IF(RemboursementN[[#This Row],[Remboursement N°]]&lt;&gt;"",SUM(INDEX(RemboursementN[Intérêts],1,1):RemboursementN[[#This Row],[Intérêts]]),"")</f>
        <v>57834.21874999984</v>
      </c>
    </row>
    <row r="242" spans="2:9" ht="15" x14ac:dyDescent="0.25">
      <c r="B242" s="20">
        <f>IF(PrêtOK,IF(ROW()-ROW(RemboursementN[[#Headers],[Remboursement N°]])&gt;NombreDePaiementsPrévu,"",ROW()-ROW(RemboursementN[[#Headers],[Remboursement N°]])),"")</f>
        <v>229</v>
      </c>
      <c r="C242" s="21">
        <f>IF(RemboursementN[[#This Row],[Remboursement N°]]&lt;&gt;"",EOMONTH(DateDébutPrêt,ROW(RemboursementN[[#This Row],[Remboursement N°]])-ROW(RemboursementN[[#Headers],[Remboursement N°]])-2)+DAY(DateDébutPrêt),"")</f>
        <v>51503</v>
      </c>
      <c r="D242" s="22">
        <f>IF(RemboursementN[[#This Row],[Remboursement N°]]&lt;&gt;"",IF(ROW()-ROW(RemboursementN[[#Headers],[Solde de départ]])=1,MontantDuPrêt,INDEX(RemboursementN[Solde restant dû],ROW()-ROW(RemboursementN[[#Headers],[Solde de départ]])-1)),"")</f>
        <v>13749.999999999329</v>
      </c>
      <c r="E242" s="22">
        <f>IF(RemboursementN[[#This Row],[Remboursement N°]]&lt;&gt;"",PaiementProgrammé,"")</f>
        <v>1145.8333333333333</v>
      </c>
      <c r="F242" s="22">
        <f>IF(RemboursementN[[#This Row],[Remboursement N°]]&lt;&gt;"",RemboursementN[[#This Row],[Solde de départ]]*(TauxIntérêt/PaiementsParAn),"")</f>
        <v>24.062499999998828</v>
      </c>
      <c r="G242" s="23">
        <f>IF(RemboursementN[[#This Row],[Remboursement N°]]&lt;&gt;"",RemboursementN[[#This Row],[Remboursement du capital]]+RemboursementN[[#This Row],[Intérêts]],"")</f>
        <v>1169.8958333333321</v>
      </c>
      <c r="H242" s="22">
        <f>IF(RemboursementN[[#This Row],[Remboursement N°]]&lt;&gt;"",IF(RemboursementN[[#This Row],[Montant du remboursement]]&lt;=RemboursementN[[#This Row],[Solde de départ]],RemboursementN[[#This Row],[Solde de départ]]-RemboursementN[[#This Row],[Remboursement du capital]],0),"")</f>
        <v>12604.166666665995</v>
      </c>
      <c r="I242" s="22">
        <f>IF(RemboursementN[[#This Row],[Remboursement N°]]&lt;&gt;"",SUM(INDEX(RemboursementN[Intérêts],1,1):RemboursementN[[#This Row],[Intérêts]]),"")</f>
        <v>57858.28124999984</v>
      </c>
    </row>
    <row r="243" spans="2:9" ht="15" x14ac:dyDescent="0.25">
      <c r="B243" s="20">
        <f>IF(PrêtOK,IF(ROW()-ROW(RemboursementN[[#Headers],[Remboursement N°]])&gt;NombreDePaiementsPrévu,"",ROW()-ROW(RemboursementN[[#Headers],[Remboursement N°]])),"")</f>
        <v>230</v>
      </c>
      <c r="C243" s="21">
        <f>IF(RemboursementN[[#This Row],[Remboursement N°]]&lt;&gt;"",EOMONTH(DateDébutPrêt,ROW(RemboursementN[[#This Row],[Remboursement N°]])-ROW(RemboursementN[[#Headers],[Remboursement N°]])-2)+DAY(DateDébutPrêt),"")</f>
        <v>51534</v>
      </c>
      <c r="D243" s="22">
        <f>IF(RemboursementN[[#This Row],[Remboursement N°]]&lt;&gt;"",IF(ROW()-ROW(RemboursementN[[#Headers],[Solde de départ]])=1,MontantDuPrêt,INDEX(RemboursementN[Solde restant dû],ROW()-ROW(RemboursementN[[#Headers],[Solde de départ]])-1)),"")</f>
        <v>12604.166666665995</v>
      </c>
      <c r="E243" s="22">
        <f>IF(RemboursementN[[#This Row],[Remboursement N°]]&lt;&gt;"",PaiementProgrammé,"")</f>
        <v>1145.8333333333333</v>
      </c>
      <c r="F243" s="22">
        <f>IF(RemboursementN[[#This Row],[Remboursement N°]]&lt;&gt;"",RemboursementN[[#This Row],[Solde de départ]]*(TauxIntérêt/PaiementsParAn),"")</f>
        <v>22.057291666665492</v>
      </c>
      <c r="G243" s="23">
        <f>IF(RemboursementN[[#This Row],[Remboursement N°]]&lt;&gt;"",RemboursementN[[#This Row],[Remboursement du capital]]+RemboursementN[[#This Row],[Intérêts]],"")</f>
        <v>1167.8906249999986</v>
      </c>
      <c r="H243" s="22">
        <f>IF(RemboursementN[[#This Row],[Remboursement N°]]&lt;&gt;"",IF(RemboursementN[[#This Row],[Montant du remboursement]]&lt;=RemboursementN[[#This Row],[Solde de départ]],RemboursementN[[#This Row],[Solde de départ]]-RemboursementN[[#This Row],[Remboursement du capital]],0),"")</f>
        <v>11458.333333332661</v>
      </c>
      <c r="I243" s="22">
        <f>IF(RemboursementN[[#This Row],[Remboursement N°]]&lt;&gt;"",SUM(INDEX(RemboursementN[Intérêts],1,1):RemboursementN[[#This Row],[Intérêts]]),"")</f>
        <v>57880.338541666504</v>
      </c>
    </row>
    <row r="244" spans="2:9" ht="15" x14ac:dyDescent="0.25">
      <c r="B244" s="20">
        <f>IF(PrêtOK,IF(ROW()-ROW(RemboursementN[[#Headers],[Remboursement N°]])&gt;NombreDePaiementsPrévu,"",ROW()-ROW(RemboursementN[[#Headers],[Remboursement N°]])),"")</f>
        <v>231</v>
      </c>
      <c r="C244" s="21">
        <f>IF(RemboursementN[[#This Row],[Remboursement N°]]&lt;&gt;"",EOMONTH(DateDébutPrêt,ROW(RemboursementN[[#This Row],[Remboursement N°]])-ROW(RemboursementN[[#Headers],[Remboursement N°]])-2)+DAY(DateDébutPrêt),"")</f>
        <v>51562</v>
      </c>
      <c r="D244" s="22">
        <f>IF(RemboursementN[[#This Row],[Remboursement N°]]&lt;&gt;"",IF(ROW()-ROW(RemboursementN[[#Headers],[Solde de départ]])=1,MontantDuPrêt,INDEX(RemboursementN[Solde restant dû],ROW()-ROW(RemboursementN[[#Headers],[Solde de départ]])-1)),"")</f>
        <v>11458.333333332661</v>
      </c>
      <c r="E244" s="22">
        <f>IF(RemboursementN[[#This Row],[Remboursement N°]]&lt;&gt;"",PaiementProgrammé,"")</f>
        <v>1145.8333333333333</v>
      </c>
      <c r="F244" s="22">
        <f>IF(RemboursementN[[#This Row],[Remboursement N°]]&lt;&gt;"",RemboursementN[[#This Row],[Solde de départ]]*(TauxIntérêt/PaiementsParAn),"")</f>
        <v>20.052083333332156</v>
      </c>
      <c r="G244" s="23">
        <f>IF(RemboursementN[[#This Row],[Remboursement N°]]&lt;&gt;"",RemboursementN[[#This Row],[Remboursement du capital]]+RemboursementN[[#This Row],[Intérêts]],"")</f>
        <v>1165.8854166666654</v>
      </c>
      <c r="H244" s="22">
        <f>IF(RemboursementN[[#This Row],[Remboursement N°]]&lt;&gt;"",IF(RemboursementN[[#This Row],[Montant du remboursement]]&lt;=RemboursementN[[#This Row],[Solde de départ]],RemboursementN[[#This Row],[Solde de départ]]-RemboursementN[[#This Row],[Remboursement du capital]],0),"")</f>
        <v>10312.499999999327</v>
      </c>
      <c r="I244" s="22">
        <f>IF(RemboursementN[[#This Row],[Remboursement N°]]&lt;&gt;"",SUM(INDEX(RemboursementN[Intérêts],1,1):RemboursementN[[#This Row],[Intérêts]]),"")</f>
        <v>57900.39062499984</v>
      </c>
    </row>
    <row r="245" spans="2:9" ht="15" x14ac:dyDescent="0.25">
      <c r="B245" s="20">
        <f>IF(PrêtOK,IF(ROW()-ROW(RemboursementN[[#Headers],[Remboursement N°]])&gt;NombreDePaiementsPrévu,"",ROW()-ROW(RemboursementN[[#Headers],[Remboursement N°]])),"")</f>
        <v>232</v>
      </c>
      <c r="C245" s="21">
        <f>IF(RemboursementN[[#This Row],[Remboursement N°]]&lt;&gt;"",EOMONTH(DateDébutPrêt,ROW(RemboursementN[[#This Row],[Remboursement N°]])-ROW(RemboursementN[[#Headers],[Remboursement N°]])-2)+DAY(DateDébutPrêt),"")</f>
        <v>51593</v>
      </c>
      <c r="D245" s="22">
        <f>IF(RemboursementN[[#This Row],[Remboursement N°]]&lt;&gt;"",IF(ROW()-ROW(RemboursementN[[#Headers],[Solde de départ]])=1,MontantDuPrêt,INDEX(RemboursementN[Solde restant dû],ROW()-ROW(RemboursementN[[#Headers],[Solde de départ]])-1)),"")</f>
        <v>10312.499999999327</v>
      </c>
      <c r="E245" s="22">
        <f>IF(RemboursementN[[#This Row],[Remboursement N°]]&lt;&gt;"",PaiementProgrammé,"")</f>
        <v>1145.8333333333333</v>
      </c>
      <c r="F245" s="22">
        <f>IF(RemboursementN[[#This Row],[Remboursement N°]]&lt;&gt;"",RemboursementN[[#This Row],[Solde de départ]]*(TauxIntérêt/PaiementsParAn),"")</f>
        <v>18.046874999998824</v>
      </c>
      <c r="G245" s="23">
        <f>IF(RemboursementN[[#This Row],[Remboursement N°]]&lt;&gt;"",RemboursementN[[#This Row],[Remboursement du capital]]+RemboursementN[[#This Row],[Intérêts]],"")</f>
        <v>1163.8802083333321</v>
      </c>
      <c r="H245" s="22">
        <f>IF(RemboursementN[[#This Row],[Remboursement N°]]&lt;&gt;"",IF(RemboursementN[[#This Row],[Montant du remboursement]]&lt;=RemboursementN[[#This Row],[Solde de départ]],RemboursementN[[#This Row],[Solde de départ]]-RemboursementN[[#This Row],[Remboursement du capital]],0),"")</f>
        <v>9166.666666665993</v>
      </c>
      <c r="I245" s="22">
        <f>IF(RemboursementN[[#This Row],[Remboursement N°]]&lt;&gt;"",SUM(INDEX(RemboursementN[Intérêts],1,1):RemboursementN[[#This Row],[Intérêts]]),"")</f>
        <v>57918.43749999984</v>
      </c>
    </row>
    <row r="246" spans="2:9" ht="15" x14ac:dyDescent="0.25">
      <c r="B246" s="20">
        <f>IF(PrêtOK,IF(ROW()-ROW(RemboursementN[[#Headers],[Remboursement N°]])&gt;NombreDePaiementsPrévu,"",ROW()-ROW(RemboursementN[[#Headers],[Remboursement N°]])),"")</f>
        <v>233</v>
      </c>
      <c r="C246" s="21">
        <f>IF(RemboursementN[[#This Row],[Remboursement N°]]&lt;&gt;"",EOMONTH(DateDébutPrêt,ROW(RemboursementN[[#This Row],[Remboursement N°]])-ROW(RemboursementN[[#Headers],[Remboursement N°]])-2)+DAY(DateDébutPrêt),"")</f>
        <v>51623</v>
      </c>
      <c r="D246" s="22">
        <f>IF(RemboursementN[[#This Row],[Remboursement N°]]&lt;&gt;"",IF(ROW()-ROW(RemboursementN[[#Headers],[Solde de départ]])=1,MontantDuPrêt,INDEX(RemboursementN[Solde restant dû],ROW()-ROW(RemboursementN[[#Headers],[Solde de départ]])-1)),"")</f>
        <v>9166.666666665993</v>
      </c>
      <c r="E246" s="22">
        <f>IF(RemboursementN[[#This Row],[Remboursement N°]]&lt;&gt;"",PaiementProgrammé,"")</f>
        <v>1145.8333333333333</v>
      </c>
      <c r="F246" s="22">
        <f>IF(RemboursementN[[#This Row],[Remboursement N°]]&lt;&gt;"",RemboursementN[[#This Row],[Solde de départ]]*(TauxIntérêt/PaiementsParAn),"")</f>
        <v>16.041666666665488</v>
      </c>
      <c r="G246" s="23">
        <f>IF(RemboursementN[[#This Row],[Remboursement N°]]&lt;&gt;"",RemboursementN[[#This Row],[Remboursement du capital]]+RemboursementN[[#This Row],[Intérêts]],"")</f>
        <v>1161.8749999999986</v>
      </c>
      <c r="H246" s="22">
        <f>IF(RemboursementN[[#This Row],[Remboursement N°]]&lt;&gt;"",IF(RemboursementN[[#This Row],[Montant du remboursement]]&lt;=RemboursementN[[#This Row],[Solde de départ]],RemboursementN[[#This Row],[Solde de départ]]-RemboursementN[[#This Row],[Remboursement du capital]],0),"")</f>
        <v>8020.83333333266</v>
      </c>
      <c r="I246" s="22">
        <f>IF(RemboursementN[[#This Row],[Remboursement N°]]&lt;&gt;"",SUM(INDEX(RemboursementN[Intérêts],1,1):RemboursementN[[#This Row],[Intérêts]]),"")</f>
        <v>57934.479166666504</v>
      </c>
    </row>
    <row r="247" spans="2:9" ht="15" x14ac:dyDescent="0.25">
      <c r="B247" s="20">
        <f>IF(PrêtOK,IF(ROW()-ROW(RemboursementN[[#Headers],[Remboursement N°]])&gt;NombreDePaiementsPrévu,"",ROW()-ROW(RemboursementN[[#Headers],[Remboursement N°]])),"")</f>
        <v>234</v>
      </c>
      <c r="C247" s="21">
        <f>IF(RemboursementN[[#This Row],[Remboursement N°]]&lt;&gt;"",EOMONTH(DateDébutPrêt,ROW(RemboursementN[[#This Row],[Remboursement N°]])-ROW(RemboursementN[[#Headers],[Remboursement N°]])-2)+DAY(DateDébutPrêt),"")</f>
        <v>51654</v>
      </c>
      <c r="D247" s="22">
        <f>IF(RemboursementN[[#This Row],[Remboursement N°]]&lt;&gt;"",IF(ROW()-ROW(RemboursementN[[#Headers],[Solde de départ]])=1,MontantDuPrêt,INDEX(RemboursementN[Solde restant dû],ROW()-ROW(RemboursementN[[#Headers],[Solde de départ]])-1)),"")</f>
        <v>8020.83333333266</v>
      </c>
      <c r="E247" s="22">
        <f>IF(RemboursementN[[#This Row],[Remboursement N°]]&lt;&gt;"",PaiementProgrammé,"")</f>
        <v>1145.8333333333333</v>
      </c>
      <c r="F247" s="22">
        <f>IF(RemboursementN[[#This Row],[Remboursement N°]]&lt;&gt;"",RemboursementN[[#This Row],[Solde de départ]]*(TauxIntérêt/PaiementsParAn),"")</f>
        <v>14.036458333332154</v>
      </c>
      <c r="G247" s="23">
        <f>IF(RemboursementN[[#This Row],[Remboursement N°]]&lt;&gt;"",RemboursementN[[#This Row],[Remboursement du capital]]+RemboursementN[[#This Row],[Intérêts]],"")</f>
        <v>1159.8697916666654</v>
      </c>
      <c r="H247" s="22">
        <f>IF(RemboursementN[[#This Row],[Remboursement N°]]&lt;&gt;"",IF(RemboursementN[[#This Row],[Montant du remboursement]]&lt;=RemboursementN[[#This Row],[Solde de départ]],RemboursementN[[#This Row],[Solde de départ]]-RemboursementN[[#This Row],[Remboursement du capital]],0),"")</f>
        <v>6874.999999999327</v>
      </c>
      <c r="I247" s="22">
        <f>IF(RemboursementN[[#This Row],[Remboursement N°]]&lt;&gt;"",SUM(INDEX(RemboursementN[Intérêts],1,1):RemboursementN[[#This Row],[Intérêts]]),"")</f>
        <v>57948.51562499984</v>
      </c>
    </row>
    <row r="248" spans="2:9" ht="15" x14ac:dyDescent="0.25">
      <c r="B248" s="20">
        <f>IF(PrêtOK,IF(ROW()-ROW(RemboursementN[[#Headers],[Remboursement N°]])&gt;NombreDePaiementsPrévu,"",ROW()-ROW(RemboursementN[[#Headers],[Remboursement N°]])),"")</f>
        <v>235</v>
      </c>
      <c r="C248" s="21">
        <f>IF(RemboursementN[[#This Row],[Remboursement N°]]&lt;&gt;"",EOMONTH(DateDébutPrêt,ROW(RemboursementN[[#This Row],[Remboursement N°]])-ROW(RemboursementN[[#Headers],[Remboursement N°]])-2)+DAY(DateDébutPrêt),"")</f>
        <v>51684</v>
      </c>
      <c r="D248" s="22">
        <f>IF(RemboursementN[[#This Row],[Remboursement N°]]&lt;&gt;"",IF(ROW()-ROW(RemboursementN[[#Headers],[Solde de départ]])=1,MontantDuPrêt,INDEX(RemboursementN[Solde restant dû],ROW()-ROW(RemboursementN[[#Headers],[Solde de départ]])-1)),"")</f>
        <v>6874.999999999327</v>
      </c>
      <c r="E248" s="22">
        <f>IF(RemboursementN[[#This Row],[Remboursement N°]]&lt;&gt;"",PaiementProgrammé,"")</f>
        <v>1145.8333333333333</v>
      </c>
      <c r="F248" s="22">
        <f>IF(RemboursementN[[#This Row],[Remboursement N°]]&lt;&gt;"",RemboursementN[[#This Row],[Solde de départ]]*(TauxIntérêt/PaiementsParAn),"")</f>
        <v>12.031249999998822</v>
      </c>
      <c r="G248" s="23">
        <f>IF(RemboursementN[[#This Row],[Remboursement N°]]&lt;&gt;"",RemboursementN[[#This Row],[Remboursement du capital]]+RemboursementN[[#This Row],[Intérêts]],"")</f>
        <v>1157.8645833333321</v>
      </c>
      <c r="H248" s="22">
        <f>IF(RemboursementN[[#This Row],[Remboursement N°]]&lt;&gt;"",IF(RemboursementN[[#This Row],[Montant du remboursement]]&lt;=RemboursementN[[#This Row],[Solde de départ]],RemboursementN[[#This Row],[Solde de départ]]-RemboursementN[[#This Row],[Remboursement du capital]],0),"")</f>
        <v>5729.1666666659939</v>
      </c>
      <c r="I248" s="22">
        <f>IF(RemboursementN[[#This Row],[Remboursement N°]]&lt;&gt;"",SUM(INDEX(RemboursementN[Intérêts],1,1):RemboursementN[[#This Row],[Intérêts]]),"")</f>
        <v>57960.54687499984</v>
      </c>
    </row>
    <row r="249" spans="2:9" ht="15" x14ac:dyDescent="0.25">
      <c r="B249" s="20">
        <f>IF(PrêtOK,IF(ROW()-ROW(RemboursementN[[#Headers],[Remboursement N°]])&gt;NombreDePaiementsPrévu,"",ROW()-ROW(RemboursementN[[#Headers],[Remboursement N°]])),"")</f>
        <v>236</v>
      </c>
      <c r="C249" s="21">
        <f>IF(RemboursementN[[#This Row],[Remboursement N°]]&lt;&gt;"",EOMONTH(DateDébutPrêt,ROW(RemboursementN[[#This Row],[Remboursement N°]])-ROW(RemboursementN[[#Headers],[Remboursement N°]])-2)+DAY(DateDébutPrêt),"")</f>
        <v>51715</v>
      </c>
      <c r="D249" s="22">
        <f>IF(RemboursementN[[#This Row],[Remboursement N°]]&lt;&gt;"",IF(ROW()-ROW(RemboursementN[[#Headers],[Solde de départ]])=1,MontantDuPrêt,INDEX(RemboursementN[Solde restant dû],ROW()-ROW(RemboursementN[[#Headers],[Solde de départ]])-1)),"")</f>
        <v>5729.1666666659939</v>
      </c>
      <c r="E249" s="22">
        <f>IF(RemboursementN[[#This Row],[Remboursement N°]]&lt;&gt;"",PaiementProgrammé,"")</f>
        <v>1145.8333333333333</v>
      </c>
      <c r="F249" s="22">
        <f>IF(RemboursementN[[#This Row],[Remboursement N°]]&lt;&gt;"",RemboursementN[[#This Row],[Solde de départ]]*(TauxIntérêt/PaiementsParAn),"")</f>
        <v>10.02604166666549</v>
      </c>
      <c r="G249" s="23">
        <f>IF(RemboursementN[[#This Row],[Remboursement N°]]&lt;&gt;"",RemboursementN[[#This Row],[Remboursement du capital]]+RemboursementN[[#This Row],[Intérêts]],"")</f>
        <v>1155.8593749999986</v>
      </c>
      <c r="H249" s="22">
        <f>IF(RemboursementN[[#This Row],[Remboursement N°]]&lt;&gt;"",IF(RemboursementN[[#This Row],[Montant du remboursement]]&lt;=RemboursementN[[#This Row],[Solde de départ]],RemboursementN[[#This Row],[Solde de départ]]-RemboursementN[[#This Row],[Remboursement du capital]],0),"")</f>
        <v>4583.3333333326609</v>
      </c>
      <c r="I249" s="22">
        <f>IF(RemboursementN[[#This Row],[Remboursement N°]]&lt;&gt;"",SUM(INDEX(RemboursementN[Intérêts],1,1):RemboursementN[[#This Row],[Intérêts]]),"")</f>
        <v>57970.572916666504</v>
      </c>
    </row>
    <row r="250" spans="2:9" ht="15" x14ac:dyDescent="0.25">
      <c r="B250" s="20">
        <f>IF(PrêtOK,IF(ROW()-ROW(RemboursementN[[#Headers],[Remboursement N°]])&gt;NombreDePaiementsPrévu,"",ROW()-ROW(RemboursementN[[#Headers],[Remboursement N°]])),"")</f>
        <v>237</v>
      </c>
      <c r="C250" s="21">
        <f>IF(RemboursementN[[#This Row],[Remboursement N°]]&lt;&gt;"",EOMONTH(DateDébutPrêt,ROW(RemboursementN[[#This Row],[Remboursement N°]])-ROW(RemboursementN[[#Headers],[Remboursement N°]])-2)+DAY(DateDébutPrêt),"")</f>
        <v>51746</v>
      </c>
      <c r="D250" s="22">
        <f>IF(RemboursementN[[#This Row],[Remboursement N°]]&lt;&gt;"",IF(ROW()-ROW(RemboursementN[[#Headers],[Solde de départ]])=1,MontantDuPrêt,INDEX(RemboursementN[Solde restant dû],ROW()-ROW(RemboursementN[[#Headers],[Solde de départ]])-1)),"")</f>
        <v>4583.3333333326609</v>
      </c>
      <c r="E250" s="22">
        <f>IF(RemboursementN[[#This Row],[Remboursement N°]]&lt;&gt;"",PaiementProgrammé,"")</f>
        <v>1145.8333333333333</v>
      </c>
      <c r="F250" s="22">
        <f>IF(RemboursementN[[#This Row],[Remboursement N°]]&lt;&gt;"",RemboursementN[[#This Row],[Solde de départ]]*(TauxIntérêt/PaiementsParAn),"")</f>
        <v>8.0208333333321562</v>
      </c>
      <c r="G250" s="23">
        <f>IF(RemboursementN[[#This Row],[Remboursement N°]]&lt;&gt;"",RemboursementN[[#This Row],[Remboursement du capital]]+RemboursementN[[#This Row],[Intérêts]],"")</f>
        <v>1153.8541666666654</v>
      </c>
      <c r="H250" s="22">
        <f>IF(RemboursementN[[#This Row],[Remboursement N°]]&lt;&gt;"",IF(RemboursementN[[#This Row],[Montant du remboursement]]&lt;=RemboursementN[[#This Row],[Solde de départ]],RemboursementN[[#This Row],[Solde de départ]]-RemboursementN[[#This Row],[Remboursement du capital]],0),"")</f>
        <v>3437.4999999993279</v>
      </c>
      <c r="I250" s="22">
        <f>IF(RemboursementN[[#This Row],[Remboursement N°]]&lt;&gt;"",SUM(INDEX(RemboursementN[Intérêts],1,1):RemboursementN[[#This Row],[Intérêts]]),"")</f>
        <v>57978.59374999984</v>
      </c>
    </row>
    <row r="251" spans="2:9" ht="15" x14ac:dyDescent="0.25">
      <c r="B251" s="20">
        <f>IF(PrêtOK,IF(ROW()-ROW(RemboursementN[[#Headers],[Remboursement N°]])&gt;NombreDePaiementsPrévu,"",ROW()-ROW(RemboursementN[[#Headers],[Remboursement N°]])),"")</f>
        <v>238</v>
      </c>
      <c r="C251" s="21">
        <f>IF(RemboursementN[[#This Row],[Remboursement N°]]&lt;&gt;"",EOMONTH(DateDébutPrêt,ROW(RemboursementN[[#This Row],[Remboursement N°]])-ROW(RemboursementN[[#Headers],[Remboursement N°]])-2)+DAY(DateDébutPrêt),"")</f>
        <v>51776</v>
      </c>
      <c r="D251" s="22">
        <f>IF(RemboursementN[[#This Row],[Remboursement N°]]&lt;&gt;"",IF(ROW()-ROW(RemboursementN[[#Headers],[Solde de départ]])=1,MontantDuPrêt,INDEX(RemboursementN[Solde restant dû],ROW()-ROW(RemboursementN[[#Headers],[Solde de départ]])-1)),"")</f>
        <v>3437.4999999993279</v>
      </c>
      <c r="E251" s="22">
        <f>IF(RemboursementN[[#This Row],[Remboursement N°]]&lt;&gt;"",PaiementProgrammé,"")</f>
        <v>1145.8333333333333</v>
      </c>
      <c r="F251" s="22">
        <f>IF(RemboursementN[[#This Row],[Remboursement N°]]&lt;&gt;"",RemboursementN[[#This Row],[Solde de départ]]*(TauxIntérêt/PaiementsParAn),"")</f>
        <v>6.0156249999988241</v>
      </c>
      <c r="G251" s="23">
        <f>IF(RemboursementN[[#This Row],[Remboursement N°]]&lt;&gt;"",RemboursementN[[#This Row],[Remboursement du capital]]+RemboursementN[[#This Row],[Intérêts]],"")</f>
        <v>1151.8489583333321</v>
      </c>
      <c r="H251" s="22">
        <f>IF(RemboursementN[[#This Row],[Remboursement N°]]&lt;&gt;"",IF(RemboursementN[[#This Row],[Montant du remboursement]]&lt;=RemboursementN[[#This Row],[Solde de départ]],RemboursementN[[#This Row],[Solde de départ]]-RemboursementN[[#This Row],[Remboursement du capital]],0),"")</f>
        <v>2291.6666666659949</v>
      </c>
      <c r="I251" s="22">
        <f>IF(RemboursementN[[#This Row],[Remboursement N°]]&lt;&gt;"",SUM(INDEX(RemboursementN[Intérêts],1,1):RemboursementN[[#This Row],[Intérêts]]),"")</f>
        <v>57984.60937499984</v>
      </c>
    </row>
    <row r="252" spans="2:9" ht="15" x14ac:dyDescent="0.25">
      <c r="B252" s="20">
        <f>IF(PrêtOK,IF(ROW()-ROW(RemboursementN[[#Headers],[Remboursement N°]])&gt;NombreDePaiementsPrévu,"",ROW()-ROW(RemboursementN[[#Headers],[Remboursement N°]])),"")</f>
        <v>239</v>
      </c>
      <c r="C252" s="21">
        <f>IF(RemboursementN[[#This Row],[Remboursement N°]]&lt;&gt;"",EOMONTH(DateDébutPrêt,ROW(RemboursementN[[#This Row],[Remboursement N°]])-ROW(RemboursementN[[#Headers],[Remboursement N°]])-2)+DAY(DateDébutPrêt),"")</f>
        <v>51807</v>
      </c>
      <c r="D252" s="22">
        <f>IF(RemboursementN[[#This Row],[Remboursement N°]]&lt;&gt;"",IF(ROW()-ROW(RemboursementN[[#Headers],[Solde de départ]])=1,MontantDuPrêt,INDEX(RemboursementN[Solde restant dû],ROW()-ROW(RemboursementN[[#Headers],[Solde de départ]])-1)),"")</f>
        <v>2291.6666666659949</v>
      </c>
      <c r="E252" s="22">
        <f>IF(RemboursementN[[#This Row],[Remboursement N°]]&lt;&gt;"",PaiementProgrammé,"")</f>
        <v>1145.8333333333333</v>
      </c>
      <c r="F252" s="22">
        <f>IF(RemboursementN[[#This Row],[Remboursement N°]]&lt;&gt;"",RemboursementN[[#This Row],[Solde de départ]]*(TauxIntérêt/PaiementsParAn),"")</f>
        <v>4.010416666665491</v>
      </c>
      <c r="G252" s="23">
        <f>IF(RemboursementN[[#This Row],[Remboursement N°]]&lt;&gt;"",RemboursementN[[#This Row],[Remboursement du capital]]+RemboursementN[[#This Row],[Intérêts]],"")</f>
        <v>1149.8437499999986</v>
      </c>
      <c r="H252" s="22">
        <f>IF(RemboursementN[[#This Row],[Remboursement N°]]&lt;&gt;"",IF(RemboursementN[[#This Row],[Montant du remboursement]]&lt;=RemboursementN[[#This Row],[Solde de départ]],RemboursementN[[#This Row],[Solde de départ]]-RemboursementN[[#This Row],[Remboursement du capital]],0),"")</f>
        <v>1145.8333333326616</v>
      </c>
      <c r="I252" s="22">
        <f>IF(RemboursementN[[#This Row],[Remboursement N°]]&lt;&gt;"",SUM(INDEX(RemboursementN[Intérêts],1,1):RemboursementN[[#This Row],[Intérêts]]),"")</f>
        <v>57988.619791666504</v>
      </c>
    </row>
    <row r="253" spans="2:9" ht="15" x14ac:dyDescent="0.25">
      <c r="B253" s="20">
        <f>IF(PrêtOK,IF(ROW()-ROW(RemboursementN[[#Headers],[Remboursement N°]])&gt;NombreDePaiementsPrévu,"",ROW()-ROW(RemboursementN[[#Headers],[Remboursement N°]])),"")</f>
        <v>240</v>
      </c>
      <c r="C253" s="21">
        <f>IF(RemboursementN[[#This Row],[Remboursement N°]]&lt;&gt;"",EOMONTH(DateDébutPrêt,ROW(RemboursementN[[#This Row],[Remboursement N°]])-ROW(RemboursementN[[#Headers],[Remboursement N°]])-2)+DAY(DateDébutPrêt),"")</f>
        <v>51837</v>
      </c>
      <c r="D253" s="22">
        <f>IF(RemboursementN[[#This Row],[Remboursement N°]]&lt;&gt;"",IF(ROW()-ROW(RemboursementN[[#Headers],[Solde de départ]])=1,MontantDuPrêt,INDEX(RemboursementN[Solde restant dû],ROW()-ROW(RemboursementN[[#Headers],[Solde de départ]])-1)),"")</f>
        <v>1145.8333333326616</v>
      </c>
      <c r="E253" s="22">
        <f>IF(RemboursementN[[#This Row],[Remboursement N°]]&lt;&gt;"",PaiementProgrammé,"")</f>
        <v>1145.8333333333333</v>
      </c>
      <c r="F253" s="22">
        <f>IF(RemboursementN[[#This Row],[Remboursement N°]]&lt;&gt;"",RemboursementN[[#This Row],[Solde de départ]]*(TauxIntérêt/PaiementsParAn),"")</f>
        <v>2.005208333332158</v>
      </c>
      <c r="G253" s="23">
        <f>IF(RemboursementN[[#This Row],[Remboursement N°]]&lt;&gt;"",RemboursementN[[#This Row],[Remboursement du capital]]+RemboursementN[[#This Row],[Intérêts]],"")</f>
        <v>1147.8385416666654</v>
      </c>
      <c r="H253" s="22">
        <f>IF(RemboursementN[[#This Row],[Remboursement N°]]&lt;&gt;"",IF(RemboursementN[[#This Row],[Montant du remboursement]]&lt;=RemboursementN[[#This Row],[Solde de départ]],RemboursementN[[#This Row],[Solde de départ]]-RemboursementN[[#This Row],[Remboursement du capital]],0),"")</f>
        <v>0</v>
      </c>
      <c r="I253" s="22">
        <f>IF(RemboursementN[[#This Row],[Remboursement N°]]&lt;&gt;"",SUM(INDEX(RemboursementN[Intérêts],1,1):RemboursementN[[#This Row],[Intérêts]]),"")</f>
        <v>57990.62499999984</v>
      </c>
    </row>
    <row r="254" spans="2:9" ht="15" x14ac:dyDescent="0.25">
      <c r="B254" s="20" t="str">
        <f>IF(PrêtOK,IF(ROW()-ROW(RemboursementN[[#Headers],[Remboursement N°]])&gt;NombreDePaiementsPrévu,"",ROW()-ROW(RemboursementN[[#Headers],[Remboursement N°]])),"")</f>
        <v/>
      </c>
      <c r="C254" s="21" t="str">
        <f>IF(RemboursementN[[#This Row],[Remboursement N°]]&lt;&gt;"",EOMONTH(DateDébutPrêt,ROW(RemboursementN[[#This Row],[Remboursement N°]])-ROW(RemboursementN[[#Headers],[Remboursement N°]])-2)+DAY(DateDébutPrêt),"")</f>
        <v/>
      </c>
      <c r="D254" s="22" t="str">
        <f>IF(RemboursementN[[#This Row],[Remboursement N°]]&lt;&gt;"",IF(ROW()-ROW(RemboursementN[[#Headers],[Solde de départ]])=1,MontantDuPrêt,INDEX(RemboursementN[Solde restant dû],ROW()-ROW(RemboursementN[[#Headers],[Solde de départ]])-1)),"")</f>
        <v/>
      </c>
      <c r="E254" s="22" t="str">
        <f>IF(RemboursementN[[#This Row],[Remboursement N°]]&lt;&gt;"",PaiementProgrammé,"")</f>
        <v/>
      </c>
      <c r="F254" s="22" t="str">
        <f>IF(RemboursementN[[#This Row],[Remboursement N°]]&lt;&gt;"",RemboursementN[[#This Row],[Solde de départ]]*(TauxIntérêt/PaiementsParAn),"")</f>
        <v/>
      </c>
      <c r="G254" s="23" t="str">
        <f>IF(RemboursementN[[#This Row],[Remboursement N°]]&lt;&gt;"",RemboursementN[[#This Row],[Remboursement du capital]]+RemboursementN[[#This Row],[Intérêts]],"")</f>
        <v/>
      </c>
      <c r="H254" s="22" t="str">
        <f>IF(RemboursementN[[#This Row],[Remboursement N°]]&lt;&gt;"",IF(RemboursementN[[#This Row],[Montant du remboursement]]&lt;=RemboursementN[[#This Row],[Solde de départ]],RemboursementN[[#This Row],[Solde de départ]]-RemboursementN[[#This Row],[Remboursement du capital]],0),"")</f>
        <v/>
      </c>
      <c r="I254" s="22" t="str">
        <f>IF(RemboursementN[[#This Row],[Remboursement N°]]&lt;&gt;"",SUM(INDEX(RemboursementN[Intérêts],1,1):RemboursementN[[#This Row],[Intérêts]]),"")</f>
        <v/>
      </c>
    </row>
    <row r="255" spans="2:9" ht="15" x14ac:dyDescent="0.25">
      <c r="B255" s="20" t="str">
        <f>IF(PrêtOK,IF(ROW()-ROW(RemboursementN[[#Headers],[Remboursement N°]])&gt;NombreDePaiementsPrévu,"",ROW()-ROW(RemboursementN[[#Headers],[Remboursement N°]])),"")</f>
        <v/>
      </c>
      <c r="C255" s="21" t="str">
        <f>IF(RemboursementN[[#This Row],[Remboursement N°]]&lt;&gt;"",EOMONTH(DateDébutPrêt,ROW(RemboursementN[[#This Row],[Remboursement N°]])-ROW(RemboursementN[[#Headers],[Remboursement N°]])-2)+DAY(DateDébutPrêt),"")</f>
        <v/>
      </c>
      <c r="D255" s="22" t="str">
        <f>IF(RemboursementN[[#This Row],[Remboursement N°]]&lt;&gt;"",IF(ROW()-ROW(RemboursementN[[#Headers],[Solde de départ]])=1,MontantDuPrêt,INDEX(RemboursementN[Solde restant dû],ROW()-ROW(RemboursementN[[#Headers],[Solde de départ]])-1)),"")</f>
        <v/>
      </c>
      <c r="E255" s="22" t="str">
        <f>IF(RemboursementN[[#This Row],[Remboursement N°]]&lt;&gt;"",PaiementProgrammé,"")</f>
        <v/>
      </c>
      <c r="F255" s="22" t="str">
        <f>IF(RemboursementN[[#This Row],[Remboursement N°]]&lt;&gt;"",RemboursementN[[#This Row],[Solde de départ]]*(TauxIntérêt/PaiementsParAn),"")</f>
        <v/>
      </c>
      <c r="G255" s="23" t="str">
        <f>IF(RemboursementN[[#This Row],[Remboursement N°]]&lt;&gt;"",RemboursementN[[#This Row],[Remboursement du capital]]+RemboursementN[[#This Row],[Intérêts]],"")</f>
        <v/>
      </c>
      <c r="H255" s="22" t="str">
        <f>IF(RemboursementN[[#This Row],[Remboursement N°]]&lt;&gt;"",IF(RemboursementN[[#This Row],[Montant du remboursement]]&lt;=RemboursementN[[#This Row],[Solde de départ]],RemboursementN[[#This Row],[Solde de départ]]-RemboursementN[[#This Row],[Remboursement du capital]],0),"")</f>
        <v/>
      </c>
      <c r="I255" s="22" t="str">
        <f>IF(RemboursementN[[#This Row],[Remboursement N°]]&lt;&gt;"",SUM(INDEX(RemboursementN[Intérêts],1,1):RemboursementN[[#This Row],[Intérêts]]),"")</f>
        <v/>
      </c>
    </row>
    <row r="256" spans="2:9" ht="15" x14ac:dyDescent="0.25">
      <c r="B256" s="20" t="str">
        <f>IF(PrêtOK,IF(ROW()-ROW(RemboursementN[[#Headers],[Remboursement N°]])&gt;NombreDePaiementsPrévu,"",ROW()-ROW(RemboursementN[[#Headers],[Remboursement N°]])),"")</f>
        <v/>
      </c>
      <c r="C256" s="21" t="str">
        <f>IF(RemboursementN[[#This Row],[Remboursement N°]]&lt;&gt;"",EOMONTH(DateDébutPrêt,ROW(RemboursementN[[#This Row],[Remboursement N°]])-ROW(RemboursementN[[#Headers],[Remboursement N°]])-2)+DAY(DateDébutPrêt),"")</f>
        <v/>
      </c>
      <c r="D256" s="22" t="str">
        <f>IF(RemboursementN[[#This Row],[Remboursement N°]]&lt;&gt;"",IF(ROW()-ROW(RemboursementN[[#Headers],[Solde de départ]])=1,MontantDuPrêt,INDEX(RemboursementN[Solde restant dû],ROW()-ROW(RemboursementN[[#Headers],[Solde de départ]])-1)),"")</f>
        <v/>
      </c>
      <c r="E256" s="22" t="str">
        <f>IF(RemboursementN[[#This Row],[Remboursement N°]]&lt;&gt;"",PaiementProgrammé,"")</f>
        <v/>
      </c>
      <c r="F256" s="22" t="str">
        <f>IF(RemboursementN[[#This Row],[Remboursement N°]]&lt;&gt;"",RemboursementN[[#This Row],[Solde de départ]]*(TauxIntérêt/PaiementsParAn),"")</f>
        <v/>
      </c>
      <c r="G256" s="23" t="str">
        <f>IF(RemboursementN[[#This Row],[Remboursement N°]]&lt;&gt;"",RemboursementN[[#This Row],[Remboursement du capital]]+RemboursementN[[#This Row],[Intérêts]],"")</f>
        <v/>
      </c>
      <c r="H256" s="22" t="str">
        <f>IF(RemboursementN[[#This Row],[Remboursement N°]]&lt;&gt;"",IF(RemboursementN[[#This Row],[Montant du remboursement]]&lt;=RemboursementN[[#This Row],[Solde de départ]],RemboursementN[[#This Row],[Solde de départ]]-RemboursementN[[#This Row],[Remboursement du capital]],0),"")</f>
        <v/>
      </c>
      <c r="I256" s="22" t="str">
        <f>IF(RemboursementN[[#This Row],[Remboursement N°]]&lt;&gt;"",SUM(INDEX(RemboursementN[Intérêts],1,1):RemboursementN[[#This Row],[Intérêts]]),"")</f>
        <v/>
      </c>
    </row>
    <row r="257" spans="2:9" ht="15" x14ac:dyDescent="0.25">
      <c r="B257" s="20" t="str">
        <f>IF(PrêtOK,IF(ROW()-ROW(RemboursementN[[#Headers],[Remboursement N°]])&gt;NombreDePaiementsPrévu,"",ROW()-ROW(RemboursementN[[#Headers],[Remboursement N°]])),"")</f>
        <v/>
      </c>
      <c r="C257" s="21" t="str">
        <f>IF(RemboursementN[[#This Row],[Remboursement N°]]&lt;&gt;"",EOMONTH(DateDébutPrêt,ROW(RemboursementN[[#This Row],[Remboursement N°]])-ROW(RemboursementN[[#Headers],[Remboursement N°]])-2)+DAY(DateDébutPrêt),"")</f>
        <v/>
      </c>
      <c r="D257" s="22" t="str">
        <f>IF(RemboursementN[[#This Row],[Remboursement N°]]&lt;&gt;"",IF(ROW()-ROW(RemboursementN[[#Headers],[Solde de départ]])=1,MontantDuPrêt,INDEX(RemboursementN[Solde restant dû],ROW()-ROW(RemboursementN[[#Headers],[Solde de départ]])-1)),"")</f>
        <v/>
      </c>
      <c r="E257" s="22" t="str">
        <f>IF(RemboursementN[[#This Row],[Remboursement N°]]&lt;&gt;"",PaiementProgrammé,"")</f>
        <v/>
      </c>
      <c r="F257" s="22" t="str">
        <f>IF(RemboursementN[[#This Row],[Remboursement N°]]&lt;&gt;"",RemboursementN[[#This Row],[Solde de départ]]*(TauxIntérêt/PaiementsParAn),"")</f>
        <v/>
      </c>
      <c r="G257" s="23" t="str">
        <f>IF(RemboursementN[[#This Row],[Remboursement N°]]&lt;&gt;"",RemboursementN[[#This Row],[Remboursement du capital]]+RemboursementN[[#This Row],[Intérêts]],"")</f>
        <v/>
      </c>
      <c r="H257" s="22" t="str">
        <f>IF(RemboursementN[[#This Row],[Remboursement N°]]&lt;&gt;"",IF(RemboursementN[[#This Row],[Montant du remboursement]]&lt;=RemboursementN[[#This Row],[Solde de départ]],RemboursementN[[#This Row],[Solde de départ]]-RemboursementN[[#This Row],[Remboursement du capital]],0),"")</f>
        <v/>
      </c>
      <c r="I257" s="22" t="str">
        <f>IF(RemboursementN[[#This Row],[Remboursement N°]]&lt;&gt;"",SUM(INDEX(RemboursementN[Intérêts],1,1):RemboursementN[[#This Row],[Intérêts]]),"")</f>
        <v/>
      </c>
    </row>
    <row r="258" spans="2:9" ht="15" x14ac:dyDescent="0.25">
      <c r="B258" s="20" t="str">
        <f>IF(PrêtOK,IF(ROW()-ROW(RemboursementN[[#Headers],[Remboursement N°]])&gt;NombreDePaiementsPrévu,"",ROW()-ROW(RemboursementN[[#Headers],[Remboursement N°]])),"")</f>
        <v/>
      </c>
      <c r="C258" s="21" t="str">
        <f>IF(RemboursementN[[#This Row],[Remboursement N°]]&lt;&gt;"",EOMONTH(DateDébutPrêt,ROW(RemboursementN[[#This Row],[Remboursement N°]])-ROW(RemboursementN[[#Headers],[Remboursement N°]])-2)+DAY(DateDébutPrêt),"")</f>
        <v/>
      </c>
      <c r="D258" s="22" t="str">
        <f>IF(RemboursementN[[#This Row],[Remboursement N°]]&lt;&gt;"",IF(ROW()-ROW(RemboursementN[[#Headers],[Solde de départ]])=1,MontantDuPrêt,INDEX(RemboursementN[Solde restant dû],ROW()-ROW(RemboursementN[[#Headers],[Solde de départ]])-1)),"")</f>
        <v/>
      </c>
      <c r="E258" s="22" t="str">
        <f>IF(RemboursementN[[#This Row],[Remboursement N°]]&lt;&gt;"",PaiementProgrammé,"")</f>
        <v/>
      </c>
      <c r="F258" s="22" t="str">
        <f>IF(RemboursementN[[#This Row],[Remboursement N°]]&lt;&gt;"",RemboursementN[[#This Row],[Solde de départ]]*(TauxIntérêt/PaiementsParAn),"")</f>
        <v/>
      </c>
      <c r="G258" s="23" t="str">
        <f>IF(RemboursementN[[#This Row],[Remboursement N°]]&lt;&gt;"",RemboursementN[[#This Row],[Remboursement du capital]]+RemboursementN[[#This Row],[Intérêts]],"")</f>
        <v/>
      </c>
      <c r="H258" s="22" t="str">
        <f>IF(RemboursementN[[#This Row],[Remboursement N°]]&lt;&gt;"",IF(RemboursementN[[#This Row],[Montant du remboursement]]&lt;=RemboursementN[[#This Row],[Solde de départ]],RemboursementN[[#This Row],[Solde de départ]]-RemboursementN[[#This Row],[Remboursement du capital]],0),"")</f>
        <v/>
      </c>
      <c r="I258" s="22" t="str">
        <f>IF(RemboursementN[[#This Row],[Remboursement N°]]&lt;&gt;"",SUM(INDEX(RemboursementN[Intérêts],1,1):RemboursementN[[#This Row],[Intérêts]]),"")</f>
        <v/>
      </c>
    </row>
    <row r="259" spans="2:9" ht="15" x14ac:dyDescent="0.25">
      <c r="B259" s="20" t="str">
        <f>IF(PrêtOK,IF(ROW()-ROW(RemboursementN[[#Headers],[Remboursement N°]])&gt;NombreDePaiementsPrévu,"",ROW()-ROW(RemboursementN[[#Headers],[Remboursement N°]])),"")</f>
        <v/>
      </c>
      <c r="C259" s="21" t="str">
        <f>IF(RemboursementN[[#This Row],[Remboursement N°]]&lt;&gt;"",EOMONTH(DateDébutPrêt,ROW(RemboursementN[[#This Row],[Remboursement N°]])-ROW(RemboursementN[[#Headers],[Remboursement N°]])-2)+DAY(DateDébutPrêt),"")</f>
        <v/>
      </c>
      <c r="D259" s="22" t="str">
        <f>IF(RemboursementN[[#This Row],[Remboursement N°]]&lt;&gt;"",IF(ROW()-ROW(RemboursementN[[#Headers],[Solde de départ]])=1,MontantDuPrêt,INDEX(RemboursementN[Solde restant dû],ROW()-ROW(RemboursementN[[#Headers],[Solde de départ]])-1)),"")</f>
        <v/>
      </c>
      <c r="E259" s="22" t="str">
        <f>IF(RemboursementN[[#This Row],[Remboursement N°]]&lt;&gt;"",PaiementProgrammé,"")</f>
        <v/>
      </c>
      <c r="F259" s="22" t="str">
        <f>IF(RemboursementN[[#This Row],[Remboursement N°]]&lt;&gt;"",RemboursementN[[#This Row],[Solde de départ]]*(TauxIntérêt/PaiementsParAn),"")</f>
        <v/>
      </c>
      <c r="G259" s="23" t="str">
        <f>IF(RemboursementN[[#This Row],[Remboursement N°]]&lt;&gt;"",RemboursementN[[#This Row],[Remboursement du capital]]+RemboursementN[[#This Row],[Intérêts]],"")</f>
        <v/>
      </c>
      <c r="H259" s="22" t="str">
        <f>IF(RemboursementN[[#This Row],[Remboursement N°]]&lt;&gt;"",IF(RemboursementN[[#This Row],[Montant du remboursement]]&lt;=RemboursementN[[#This Row],[Solde de départ]],RemboursementN[[#This Row],[Solde de départ]]-RemboursementN[[#This Row],[Remboursement du capital]],0),"")</f>
        <v/>
      </c>
      <c r="I259" s="22" t="str">
        <f>IF(RemboursementN[[#This Row],[Remboursement N°]]&lt;&gt;"",SUM(INDEX(RemboursementN[Intérêts],1,1):RemboursementN[[#This Row],[Intérêts]]),"")</f>
        <v/>
      </c>
    </row>
    <row r="260" spans="2:9" ht="15" x14ac:dyDescent="0.25">
      <c r="B260" s="20" t="str">
        <f>IF(PrêtOK,IF(ROW()-ROW(RemboursementN[[#Headers],[Remboursement N°]])&gt;NombreDePaiementsPrévu,"",ROW()-ROW(RemboursementN[[#Headers],[Remboursement N°]])),"")</f>
        <v/>
      </c>
      <c r="C260" s="21" t="str">
        <f>IF(RemboursementN[[#This Row],[Remboursement N°]]&lt;&gt;"",EOMONTH(DateDébutPrêt,ROW(RemboursementN[[#This Row],[Remboursement N°]])-ROW(RemboursementN[[#Headers],[Remboursement N°]])-2)+DAY(DateDébutPrêt),"")</f>
        <v/>
      </c>
      <c r="D260" s="22" t="str">
        <f>IF(RemboursementN[[#This Row],[Remboursement N°]]&lt;&gt;"",IF(ROW()-ROW(RemboursementN[[#Headers],[Solde de départ]])=1,MontantDuPrêt,INDEX(RemboursementN[Solde restant dû],ROW()-ROW(RemboursementN[[#Headers],[Solde de départ]])-1)),"")</f>
        <v/>
      </c>
      <c r="E260" s="22" t="str">
        <f>IF(RemboursementN[[#This Row],[Remboursement N°]]&lt;&gt;"",PaiementProgrammé,"")</f>
        <v/>
      </c>
      <c r="F260" s="22" t="str">
        <f>IF(RemboursementN[[#This Row],[Remboursement N°]]&lt;&gt;"",RemboursementN[[#This Row],[Solde de départ]]*(TauxIntérêt/PaiementsParAn),"")</f>
        <v/>
      </c>
      <c r="G260" s="23" t="str">
        <f>IF(RemboursementN[[#This Row],[Remboursement N°]]&lt;&gt;"",RemboursementN[[#This Row],[Remboursement du capital]]+RemboursementN[[#This Row],[Intérêts]],"")</f>
        <v/>
      </c>
      <c r="H260" s="22" t="str">
        <f>IF(RemboursementN[[#This Row],[Remboursement N°]]&lt;&gt;"",IF(RemboursementN[[#This Row],[Montant du remboursement]]&lt;=RemboursementN[[#This Row],[Solde de départ]],RemboursementN[[#This Row],[Solde de départ]]-RemboursementN[[#This Row],[Remboursement du capital]],0),"")</f>
        <v/>
      </c>
      <c r="I260" s="22" t="str">
        <f>IF(RemboursementN[[#This Row],[Remboursement N°]]&lt;&gt;"",SUM(INDEX(RemboursementN[Intérêts],1,1):RemboursementN[[#This Row],[Intérêts]]),"")</f>
        <v/>
      </c>
    </row>
    <row r="261" spans="2:9" ht="15" x14ac:dyDescent="0.25">
      <c r="B261" s="20" t="str">
        <f>IF(PrêtOK,IF(ROW()-ROW(RemboursementN[[#Headers],[Remboursement N°]])&gt;NombreDePaiementsPrévu,"",ROW()-ROW(RemboursementN[[#Headers],[Remboursement N°]])),"")</f>
        <v/>
      </c>
      <c r="C261" s="21" t="str">
        <f>IF(RemboursementN[[#This Row],[Remboursement N°]]&lt;&gt;"",EOMONTH(DateDébutPrêt,ROW(RemboursementN[[#This Row],[Remboursement N°]])-ROW(RemboursementN[[#Headers],[Remboursement N°]])-2)+DAY(DateDébutPrêt),"")</f>
        <v/>
      </c>
      <c r="D261" s="22" t="str">
        <f>IF(RemboursementN[[#This Row],[Remboursement N°]]&lt;&gt;"",IF(ROW()-ROW(RemboursementN[[#Headers],[Solde de départ]])=1,MontantDuPrêt,INDEX(RemboursementN[Solde restant dû],ROW()-ROW(RemboursementN[[#Headers],[Solde de départ]])-1)),"")</f>
        <v/>
      </c>
      <c r="E261" s="22" t="str">
        <f>IF(RemboursementN[[#This Row],[Remboursement N°]]&lt;&gt;"",PaiementProgrammé,"")</f>
        <v/>
      </c>
      <c r="F261" s="22" t="str">
        <f>IF(RemboursementN[[#This Row],[Remboursement N°]]&lt;&gt;"",RemboursementN[[#This Row],[Solde de départ]]*(TauxIntérêt/PaiementsParAn),"")</f>
        <v/>
      </c>
      <c r="G261" s="23" t="str">
        <f>IF(RemboursementN[[#This Row],[Remboursement N°]]&lt;&gt;"",RemboursementN[[#This Row],[Remboursement du capital]]+RemboursementN[[#This Row],[Intérêts]],"")</f>
        <v/>
      </c>
      <c r="H261" s="22" t="str">
        <f>IF(RemboursementN[[#This Row],[Remboursement N°]]&lt;&gt;"",IF(RemboursementN[[#This Row],[Montant du remboursement]]&lt;=RemboursementN[[#This Row],[Solde de départ]],RemboursementN[[#This Row],[Solde de départ]]-RemboursementN[[#This Row],[Remboursement du capital]],0),"")</f>
        <v/>
      </c>
      <c r="I261" s="22" t="str">
        <f>IF(RemboursementN[[#This Row],[Remboursement N°]]&lt;&gt;"",SUM(INDEX(RemboursementN[Intérêts],1,1):RemboursementN[[#This Row],[Intérêts]]),"")</f>
        <v/>
      </c>
    </row>
    <row r="262" spans="2:9" ht="15" x14ac:dyDescent="0.25">
      <c r="B262" s="20" t="str">
        <f>IF(PrêtOK,IF(ROW()-ROW(RemboursementN[[#Headers],[Remboursement N°]])&gt;NombreDePaiementsPrévu,"",ROW()-ROW(RemboursementN[[#Headers],[Remboursement N°]])),"")</f>
        <v/>
      </c>
      <c r="C262" s="21" t="str">
        <f>IF(RemboursementN[[#This Row],[Remboursement N°]]&lt;&gt;"",EOMONTH(DateDébutPrêt,ROW(RemboursementN[[#This Row],[Remboursement N°]])-ROW(RemboursementN[[#Headers],[Remboursement N°]])-2)+DAY(DateDébutPrêt),"")</f>
        <v/>
      </c>
      <c r="D262" s="22" t="str">
        <f>IF(RemboursementN[[#This Row],[Remboursement N°]]&lt;&gt;"",IF(ROW()-ROW(RemboursementN[[#Headers],[Solde de départ]])=1,MontantDuPrêt,INDEX(RemboursementN[Solde restant dû],ROW()-ROW(RemboursementN[[#Headers],[Solde de départ]])-1)),"")</f>
        <v/>
      </c>
      <c r="E262" s="22" t="str">
        <f>IF(RemboursementN[[#This Row],[Remboursement N°]]&lt;&gt;"",PaiementProgrammé,"")</f>
        <v/>
      </c>
      <c r="F262" s="22" t="str">
        <f>IF(RemboursementN[[#This Row],[Remboursement N°]]&lt;&gt;"",RemboursementN[[#This Row],[Solde de départ]]*(TauxIntérêt/PaiementsParAn),"")</f>
        <v/>
      </c>
      <c r="G262" s="23" t="str">
        <f>IF(RemboursementN[[#This Row],[Remboursement N°]]&lt;&gt;"",RemboursementN[[#This Row],[Remboursement du capital]]+RemboursementN[[#This Row],[Intérêts]],"")</f>
        <v/>
      </c>
      <c r="H262" s="22" t="str">
        <f>IF(RemboursementN[[#This Row],[Remboursement N°]]&lt;&gt;"",IF(RemboursementN[[#This Row],[Montant du remboursement]]&lt;=RemboursementN[[#This Row],[Solde de départ]],RemboursementN[[#This Row],[Solde de départ]]-RemboursementN[[#This Row],[Remboursement du capital]],0),"")</f>
        <v/>
      </c>
      <c r="I262" s="22" t="str">
        <f>IF(RemboursementN[[#This Row],[Remboursement N°]]&lt;&gt;"",SUM(INDEX(RemboursementN[Intérêts],1,1):RemboursementN[[#This Row],[Intérêts]]),"")</f>
        <v/>
      </c>
    </row>
    <row r="263" spans="2:9" ht="15" x14ac:dyDescent="0.25">
      <c r="B263" s="20" t="str">
        <f>IF(PrêtOK,IF(ROW()-ROW(RemboursementN[[#Headers],[Remboursement N°]])&gt;NombreDePaiementsPrévu,"",ROW()-ROW(RemboursementN[[#Headers],[Remboursement N°]])),"")</f>
        <v/>
      </c>
      <c r="C263" s="21" t="str">
        <f>IF(RemboursementN[[#This Row],[Remboursement N°]]&lt;&gt;"",EOMONTH(DateDébutPrêt,ROW(RemboursementN[[#This Row],[Remboursement N°]])-ROW(RemboursementN[[#Headers],[Remboursement N°]])-2)+DAY(DateDébutPrêt),"")</f>
        <v/>
      </c>
      <c r="D263" s="22" t="str">
        <f>IF(RemboursementN[[#This Row],[Remboursement N°]]&lt;&gt;"",IF(ROW()-ROW(RemboursementN[[#Headers],[Solde de départ]])=1,MontantDuPrêt,INDEX(RemboursementN[Solde restant dû],ROW()-ROW(RemboursementN[[#Headers],[Solde de départ]])-1)),"")</f>
        <v/>
      </c>
      <c r="E263" s="22" t="str">
        <f>IF(RemboursementN[[#This Row],[Remboursement N°]]&lt;&gt;"",PaiementProgrammé,"")</f>
        <v/>
      </c>
      <c r="F263" s="22" t="str">
        <f>IF(RemboursementN[[#This Row],[Remboursement N°]]&lt;&gt;"",RemboursementN[[#This Row],[Solde de départ]]*(TauxIntérêt/PaiementsParAn),"")</f>
        <v/>
      </c>
      <c r="G263" s="23" t="str">
        <f>IF(RemboursementN[[#This Row],[Remboursement N°]]&lt;&gt;"",RemboursementN[[#This Row],[Remboursement du capital]]+RemboursementN[[#This Row],[Intérêts]],"")</f>
        <v/>
      </c>
      <c r="H263" s="22" t="str">
        <f>IF(RemboursementN[[#This Row],[Remboursement N°]]&lt;&gt;"",IF(RemboursementN[[#This Row],[Montant du remboursement]]&lt;=RemboursementN[[#This Row],[Solde de départ]],RemboursementN[[#This Row],[Solde de départ]]-RemboursementN[[#This Row],[Remboursement du capital]],0),"")</f>
        <v/>
      </c>
      <c r="I263" s="22" t="str">
        <f>IF(RemboursementN[[#This Row],[Remboursement N°]]&lt;&gt;"",SUM(INDEX(RemboursementN[Intérêts],1,1):RemboursementN[[#This Row],[Intérêts]]),"")</f>
        <v/>
      </c>
    </row>
    <row r="264" spans="2:9" ht="15" x14ac:dyDescent="0.25">
      <c r="B264" s="20" t="str">
        <f>IF(PrêtOK,IF(ROW()-ROW(RemboursementN[[#Headers],[Remboursement N°]])&gt;NombreDePaiementsPrévu,"",ROW()-ROW(RemboursementN[[#Headers],[Remboursement N°]])),"")</f>
        <v/>
      </c>
      <c r="C264" s="21" t="str">
        <f>IF(RemboursementN[[#This Row],[Remboursement N°]]&lt;&gt;"",EOMONTH(DateDébutPrêt,ROW(RemboursementN[[#This Row],[Remboursement N°]])-ROW(RemboursementN[[#Headers],[Remboursement N°]])-2)+DAY(DateDébutPrêt),"")</f>
        <v/>
      </c>
      <c r="D264" s="22" t="str">
        <f>IF(RemboursementN[[#This Row],[Remboursement N°]]&lt;&gt;"",IF(ROW()-ROW(RemboursementN[[#Headers],[Solde de départ]])=1,MontantDuPrêt,INDEX(RemboursementN[Solde restant dû],ROW()-ROW(RemboursementN[[#Headers],[Solde de départ]])-1)),"")</f>
        <v/>
      </c>
      <c r="E264" s="22" t="str">
        <f>IF(RemboursementN[[#This Row],[Remboursement N°]]&lt;&gt;"",PaiementProgrammé,"")</f>
        <v/>
      </c>
      <c r="F264" s="22" t="str">
        <f>IF(RemboursementN[[#This Row],[Remboursement N°]]&lt;&gt;"",RemboursementN[[#This Row],[Solde de départ]]*(TauxIntérêt/PaiementsParAn),"")</f>
        <v/>
      </c>
      <c r="G264" s="23" t="str">
        <f>IF(RemboursementN[[#This Row],[Remboursement N°]]&lt;&gt;"",RemboursementN[[#This Row],[Remboursement du capital]]+RemboursementN[[#This Row],[Intérêts]],"")</f>
        <v/>
      </c>
      <c r="H264" s="22" t="str">
        <f>IF(RemboursementN[[#This Row],[Remboursement N°]]&lt;&gt;"",IF(RemboursementN[[#This Row],[Montant du remboursement]]&lt;=RemboursementN[[#This Row],[Solde de départ]],RemboursementN[[#This Row],[Solde de départ]]-RemboursementN[[#This Row],[Remboursement du capital]],0),"")</f>
        <v/>
      </c>
      <c r="I264" s="22" t="str">
        <f>IF(RemboursementN[[#This Row],[Remboursement N°]]&lt;&gt;"",SUM(INDEX(RemboursementN[Intérêts],1,1):RemboursementN[[#This Row],[Intérêts]]),"")</f>
        <v/>
      </c>
    </row>
    <row r="265" spans="2:9" ht="15" x14ac:dyDescent="0.25">
      <c r="B265" s="20" t="str">
        <f>IF(PrêtOK,IF(ROW()-ROW(RemboursementN[[#Headers],[Remboursement N°]])&gt;NombreDePaiementsPrévu,"",ROW()-ROW(RemboursementN[[#Headers],[Remboursement N°]])),"")</f>
        <v/>
      </c>
      <c r="C265" s="21" t="str">
        <f>IF(RemboursementN[[#This Row],[Remboursement N°]]&lt;&gt;"",EOMONTH(DateDébutPrêt,ROW(RemboursementN[[#This Row],[Remboursement N°]])-ROW(RemboursementN[[#Headers],[Remboursement N°]])-2)+DAY(DateDébutPrêt),"")</f>
        <v/>
      </c>
      <c r="D265" s="22" t="str">
        <f>IF(RemboursementN[[#This Row],[Remboursement N°]]&lt;&gt;"",IF(ROW()-ROW(RemboursementN[[#Headers],[Solde de départ]])=1,MontantDuPrêt,INDEX(RemboursementN[Solde restant dû],ROW()-ROW(RemboursementN[[#Headers],[Solde de départ]])-1)),"")</f>
        <v/>
      </c>
      <c r="E265" s="22" t="str">
        <f>IF(RemboursementN[[#This Row],[Remboursement N°]]&lt;&gt;"",PaiementProgrammé,"")</f>
        <v/>
      </c>
      <c r="F265" s="22" t="str">
        <f>IF(RemboursementN[[#This Row],[Remboursement N°]]&lt;&gt;"",RemboursementN[[#This Row],[Solde de départ]]*(TauxIntérêt/PaiementsParAn),"")</f>
        <v/>
      </c>
      <c r="G265" s="23" t="str">
        <f>IF(RemboursementN[[#This Row],[Remboursement N°]]&lt;&gt;"",RemboursementN[[#This Row],[Remboursement du capital]]+RemboursementN[[#This Row],[Intérêts]],"")</f>
        <v/>
      </c>
      <c r="H265" s="22" t="str">
        <f>IF(RemboursementN[[#This Row],[Remboursement N°]]&lt;&gt;"",IF(RemboursementN[[#This Row],[Montant du remboursement]]&lt;=RemboursementN[[#This Row],[Solde de départ]],RemboursementN[[#This Row],[Solde de départ]]-RemboursementN[[#This Row],[Remboursement du capital]],0),"")</f>
        <v/>
      </c>
      <c r="I265" s="22" t="str">
        <f>IF(RemboursementN[[#This Row],[Remboursement N°]]&lt;&gt;"",SUM(INDEX(RemboursementN[Intérêts],1,1):RemboursementN[[#This Row],[Intérêts]]),"")</f>
        <v/>
      </c>
    </row>
    <row r="266" spans="2:9" ht="15" x14ac:dyDescent="0.25">
      <c r="B266" s="20" t="str">
        <f>IF(PrêtOK,IF(ROW()-ROW(RemboursementN[[#Headers],[Remboursement N°]])&gt;NombreDePaiementsPrévu,"",ROW()-ROW(RemboursementN[[#Headers],[Remboursement N°]])),"")</f>
        <v/>
      </c>
      <c r="C266" s="21" t="str">
        <f>IF(RemboursementN[[#This Row],[Remboursement N°]]&lt;&gt;"",EOMONTH(DateDébutPrêt,ROW(RemboursementN[[#This Row],[Remboursement N°]])-ROW(RemboursementN[[#Headers],[Remboursement N°]])-2)+DAY(DateDébutPrêt),"")</f>
        <v/>
      </c>
      <c r="D266" s="22" t="str">
        <f>IF(RemboursementN[[#This Row],[Remboursement N°]]&lt;&gt;"",IF(ROW()-ROW(RemboursementN[[#Headers],[Solde de départ]])=1,MontantDuPrêt,INDEX(RemboursementN[Solde restant dû],ROW()-ROW(RemboursementN[[#Headers],[Solde de départ]])-1)),"")</f>
        <v/>
      </c>
      <c r="E266" s="22" t="str">
        <f>IF(RemboursementN[[#This Row],[Remboursement N°]]&lt;&gt;"",PaiementProgrammé,"")</f>
        <v/>
      </c>
      <c r="F266" s="22" t="str">
        <f>IF(RemboursementN[[#This Row],[Remboursement N°]]&lt;&gt;"",RemboursementN[[#This Row],[Solde de départ]]*(TauxIntérêt/PaiementsParAn),"")</f>
        <v/>
      </c>
      <c r="G266" s="23" t="str">
        <f>IF(RemboursementN[[#This Row],[Remboursement N°]]&lt;&gt;"",RemboursementN[[#This Row],[Remboursement du capital]]+RemboursementN[[#This Row],[Intérêts]],"")</f>
        <v/>
      </c>
      <c r="H266" s="22" t="str">
        <f>IF(RemboursementN[[#This Row],[Remboursement N°]]&lt;&gt;"",IF(RemboursementN[[#This Row],[Montant du remboursement]]&lt;=RemboursementN[[#This Row],[Solde de départ]],RemboursementN[[#This Row],[Solde de départ]]-RemboursementN[[#This Row],[Remboursement du capital]],0),"")</f>
        <v/>
      </c>
      <c r="I266" s="22" t="str">
        <f>IF(RemboursementN[[#This Row],[Remboursement N°]]&lt;&gt;"",SUM(INDEX(RemboursementN[Intérêts],1,1):RemboursementN[[#This Row],[Intérêts]]),"")</f>
        <v/>
      </c>
    </row>
    <row r="267" spans="2:9" ht="15" x14ac:dyDescent="0.25">
      <c r="B267" s="20" t="str">
        <f>IF(PrêtOK,IF(ROW()-ROW(RemboursementN[[#Headers],[Remboursement N°]])&gt;NombreDePaiementsPrévu,"",ROW()-ROW(RemboursementN[[#Headers],[Remboursement N°]])),"")</f>
        <v/>
      </c>
      <c r="C267" s="21" t="str">
        <f>IF(RemboursementN[[#This Row],[Remboursement N°]]&lt;&gt;"",EOMONTH(DateDébutPrêt,ROW(RemboursementN[[#This Row],[Remboursement N°]])-ROW(RemboursementN[[#Headers],[Remboursement N°]])-2)+DAY(DateDébutPrêt),"")</f>
        <v/>
      </c>
      <c r="D267" s="22" t="str">
        <f>IF(RemboursementN[[#This Row],[Remboursement N°]]&lt;&gt;"",IF(ROW()-ROW(RemboursementN[[#Headers],[Solde de départ]])=1,MontantDuPrêt,INDEX(RemboursementN[Solde restant dû],ROW()-ROW(RemboursementN[[#Headers],[Solde de départ]])-1)),"")</f>
        <v/>
      </c>
      <c r="E267" s="22" t="str">
        <f>IF(RemboursementN[[#This Row],[Remboursement N°]]&lt;&gt;"",PaiementProgrammé,"")</f>
        <v/>
      </c>
      <c r="F267" s="22" t="str">
        <f>IF(RemboursementN[[#This Row],[Remboursement N°]]&lt;&gt;"",RemboursementN[[#This Row],[Solde de départ]]*(TauxIntérêt/PaiementsParAn),"")</f>
        <v/>
      </c>
      <c r="G267" s="23" t="str">
        <f>IF(RemboursementN[[#This Row],[Remboursement N°]]&lt;&gt;"",RemboursementN[[#This Row],[Remboursement du capital]]+RemboursementN[[#This Row],[Intérêts]],"")</f>
        <v/>
      </c>
      <c r="H267" s="22" t="str">
        <f>IF(RemboursementN[[#This Row],[Remboursement N°]]&lt;&gt;"",IF(RemboursementN[[#This Row],[Montant du remboursement]]&lt;=RemboursementN[[#This Row],[Solde de départ]],RemboursementN[[#This Row],[Solde de départ]]-RemboursementN[[#This Row],[Remboursement du capital]],0),"")</f>
        <v/>
      </c>
      <c r="I267" s="22" t="str">
        <f>IF(RemboursementN[[#This Row],[Remboursement N°]]&lt;&gt;"",SUM(INDEX(RemboursementN[Intérêts],1,1):RemboursementN[[#This Row],[Intérêts]]),"")</f>
        <v/>
      </c>
    </row>
    <row r="268" spans="2:9" ht="15" x14ac:dyDescent="0.25">
      <c r="B268" s="20" t="str">
        <f>IF(PrêtOK,IF(ROW()-ROW(RemboursementN[[#Headers],[Remboursement N°]])&gt;NombreDePaiementsPrévu,"",ROW()-ROW(RemboursementN[[#Headers],[Remboursement N°]])),"")</f>
        <v/>
      </c>
      <c r="C268" s="21" t="str">
        <f>IF(RemboursementN[[#This Row],[Remboursement N°]]&lt;&gt;"",EOMONTH(DateDébutPrêt,ROW(RemboursementN[[#This Row],[Remboursement N°]])-ROW(RemboursementN[[#Headers],[Remboursement N°]])-2)+DAY(DateDébutPrêt),"")</f>
        <v/>
      </c>
      <c r="D268" s="22" t="str">
        <f>IF(RemboursementN[[#This Row],[Remboursement N°]]&lt;&gt;"",IF(ROW()-ROW(RemboursementN[[#Headers],[Solde de départ]])=1,MontantDuPrêt,INDEX(RemboursementN[Solde restant dû],ROW()-ROW(RemboursementN[[#Headers],[Solde de départ]])-1)),"")</f>
        <v/>
      </c>
      <c r="E268" s="22" t="str">
        <f>IF(RemboursementN[[#This Row],[Remboursement N°]]&lt;&gt;"",PaiementProgrammé,"")</f>
        <v/>
      </c>
      <c r="F268" s="22" t="str">
        <f>IF(RemboursementN[[#This Row],[Remboursement N°]]&lt;&gt;"",RemboursementN[[#This Row],[Solde de départ]]*(TauxIntérêt/PaiementsParAn),"")</f>
        <v/>
      </c>
      <c r="G268" s="23" t="str">
        <f>IF(RemboursementN[[#This Row],[Remboursement N°]]&lt;&gt;"",RemboursementN[[#This Row],[Remboursement du capital]]+RemboursementN[[#This Row],[Intérêts]],"")</f>
        <v/>
      </c>
      <c r="H268" s="22" t="str">
        <f>IF(RemboursementN[[#This Row],[Remboursement N°]]&lt;&gt;"",IF(RemboursementN[[#This Row],[Montant du remboursement]]&lt;=RemboursementN[[#This Row],[Solde de départ]],RemboursementN[[#This Row],[Solde de départ]]-RemboursementN[[#This Row],[Remboursement du capital]],0),"")</f>
        <v/>
      </c>
      <c r="I268" s="22" t="str">
        <f>IF(RemboursementN[[#This Row],[Remboursement N°]]&lt;&gt;"",SUM(INDEX(RemboursementN[Intérêts],1,1):RemboursementN[[#This Row],[Intérêts]]),"")</f>
        <v/>
      </c>
    </row>
    <row r="269" spans="2:9" ht="15" x14ac:dyDescent="0.25">
      <c r="B269" s="20" t="str">
        <f>IF(PrêtOK,IF(ROW()-ROW(RemboursementN[[#Headers],[Remboursement N°]])&gt;NombreDePaiementsPrévu,"",ROW()-ROW(RemboursementN[[#Headers],[Remboursement N°]])),"")</f>
        <v/>
      </c>
      <c r="C269" s="21" t="str">
        <f>IF(RemboursementN[[#This Row],[Remboursement N°]]&lt;&gt;"",EOMONTH(DateDébutPrêt,ROW(RemboursementN[[#This Row],[Remboursement N°]])-ROW(RemboursementN[[#Headers],[Remboursement N°]])-2)+DAY(DateDébutPrêt),"")</f>
        <v/>
      </c>
      <c r="D269" s="22" t="str">
        <f>IF(RemboursementN[[#This Row],[Remboursement N°]]&lt;&gt;"",IF(ROW()-ROW(RemboursementN[[#Headers],[Solde de départ]])=1,MontantDuPrêt,INDEX(RemboursementN[Solde restant dû],ROW()-ROW(RemboursementN[[#Headers],[Solde de départ]])-1)),"")</f>
        <v/>
      </c>
      <c r="E269" s="22" t="str">
        <f>IF(RemboursementN[[#This Row],[Remboursement N°]]&lt;&gt;"",PaiementProgrammé,"")</f>
        <v/>
      </c>
      <c r="F269" s="22" t="str">
        <f>IF(RemboursementN[[#This Row],[Remboursement N°]]&lt;&gt;"",RemboursementN[[#This Row],[Solde de départ]]*(TauxIntérêt/PaiementsParAn),"")</f>
        <v/>
      </c>
      <c r="G269" s="23" t="str">
        <f>IF(RemboursementN[[#This Row],[Remboursement N°]]&lt;&gt;"",RemboursementN[[#This Row],[Remboursement du capital]]+RemboursementN[[#This Row],[Intérêts]],"")</f>
        <v/>
      </c>
      <c r="H269" s="22" t="str">
        <f>IF(RemboursementN[[#This Row],[Remboursement N°]]&lt;&gt;"",IF(RemboursementN[[#This Row],[Montant du remboursement]]&lt;=RemboursementN[[#This Row],[Solde de départ]],RemboursementN[[#This Row],[Solde de départ]]-RemboursementN[[#This Row],[Remboursement du capital]],0),"")</f>
        <v/>
      </c>
      <c r="I269" s="22" t="str">
        <f>IF(RemboursementN[[#This Row],[Remboursement N°]]&lt;&gt;"",SUM(INDEX(RemboursementN[Intérêts],1,1):RemboursementN[[#This Row],[Intérêts]]),"")</f>
        <v/>
      </c>
    </row>
    <row r="270" spans="2:9" ht="15" x14ac:dyDescent="0.25">
      <c r="B270" s="20" t="str">
        <f>IF(PrêtOK,IF(ROW()-ROW(RemboursementN[[#Headers],[Remboursement N°]])&gt;NombreDePaiementsPrévu,"",ROW()-ROW(RemboursementN[[#Headers],[Remboursement N°]])),"")</f>
        <v/>
      </c>
      <c r="C270" s="21" t="str">
        <f>IF(RemboursementN[[#This Row],[Remboursement N°]]&lt;&gt;"",EOMONTH(DateDébutPrêt,ROW(RemboursementN[[#This Row],[Remboursement N°]])-ROW(RemboursementN[[#Headers],[Remboursement N°]])-2)+DAY(DateDébutPrêt),"")</f>
        <v/>
      </c>
      <c r="D270" s="22" t="str">
        <f>IF(RemboursementN[[#This Row],[Remboursement N°]]&lt;&gt;"",IF(ROW()-ROW(RemboursementN[[#Headers],[Solde de départ]])=1,MontantDuPrêt,INDEX(RemboursementN[Solde restant dû],ROW()-ROW(RemboursementN[[#Headers],[Solde de départ]])-1)),"")</f>
        <v/>
      </c>
      <c r="E270" s="22" t="str">
        <f>IF(RemboursementN[[#This Row],[Remboursement N°]]&lt;&gt;"",PaiementProgrammé,"")</f>
        <v/>
      </c>
      <c r="F270" s="22" t="str">
        <f>IF(RemboursementN[[#This Row],[Remboursement N°]]&lt;&gt;"",RemboursementN[[#This Row],[Solde de départ]]*(TauxIntérêt/PaiementsParAn),"")</f>
        <v/>
      </c>
      <c r="G270" s="23" t="str">
        <f>IF(RemboursementN[[#This Row],[Remboursement N°]]&lt;&gt;"",RemboursementN[[#This Row],[Remboursement du capital]]+RemboursementN[[#This Row],[Intérêts]],"")</f>
        <v/>
      </c>
      <c r="H270" s="22" t="str">
        <f>IF(RemboursementN[[#This Row],[Remboursement N°]]&lt;&gt;"",IF(RemboursementN[[#This Row],[Montant du remboursement]]&lt;=RemboursementN[[#This Row],[Solde de départ]],RemboursementN[[#This Row],[Solde de départ]]-RemboursementN[[#This Row],[Remboursement du capital]],0),"")</f>
        <v/>
      </c>
      <c r="I270" s="22" t="str">
        <f>IF(RemboursementN[[#This Row],[Remboursement N°]]&lt;&gt;"",SUM(INDEX(RemboursementN[Intérêts],1,1):RemboursementN[[#This Row],[Intérêts]]),"")</f>
        <v/>
      </c>
    </row>
    <row r="271" spans="2:9" ht="15" x14ac:dyDescent="0.25">
      <c r="B271" s="20" t="str">
        <f>IF(PrêtOK,IF(ROW()-ROW(RemboursementN[[#Headers],[Remboursement N°]])&gt;NombreDePaiementsPrévu,"",ROW()-ROW(RemboursementN[[#Headers],[Remboursement N°]])),"")</f>
        <v/>
      </c>
      <c r="C271" s="21" t="str">
        <f>IF(RemboursementN[[#This Row],[Remboursement N°]]&lt;&gt;"",EOMONTH(DateDébutPrêt,ROW(RemboursementN[[#This Row],[Remboursement N°]])-ROW(RemboursementN[[#Headers],[Remboursement N°]])-2)+DAY(DateDébutPrêt),"")</f>
        <v/>
      </c>
      <c r="D271" s="22" t="str">
        <f>IF(RemboursementN[[#This Row],[Remboursement N°]]&lt;&gt;"",IF(ROW()-ROW(RemboursementN[[#Headers],[Solde de départ]])=1,MontantDuPrêt,INDEX(RemboursementN[Solde restant dû],ROW()-ROW(RemboursementN[[#Headers],[Solde de départ]])-1)),"")</f>
        <v/>
      </c>
      <c r="E271" s="22" t="str">
        <f>IF(RemboursementN[[#This Row],[Remboursement N°]]&lt;&gt;"",PaiementProgrammé,"")</f>
        <v/>
      </c>
      <c r="F271" s="22" t="str">
        <f>IF(RemboursementN[[#This Row],[Remboursement N°]]&lt;&gt;"",RemboursementN[[#This Row],[Solde de départ]]*(TauxIntérêt/PaiementsParAn),"")</f>
        <v/>
      </c>
      <c r="G271" s="23" t="str">
        <f>IF(RemboursementN[[#This Row],[Remboursement N°]]&lt;&gt;"",RemboursementN[[#This Row],[Remboursement du capital]]+RemboursementN[[#This Row],[Intérêts]],"")</f>
        <v/>
      </c>
      <c r="H271" s="22" t="str">
        <f>IF(RemboursementN[[#This Row],[Remboursement N°]]&lt;&gt;"",IF(RemboursementN[[#This Row],[Montant du remboursement]]&lt;=RemboursementN[[#This Row],[Solde de départ]],RemboursementN[[#This Row],[Solde de départ]]-RemboursementN[[#This Row],[Remboursement du capital]],0),"")</f>
        <v/>
      </c>
      <c r="I271" s="22" t="str">
        <f>IF(RemboursementN[[#This Row],[Remboursement N°]]&lt;&gt;"",SUM(INDEX(RemboursementN[Intérêts],1,1):RemboursementN[[#This Row],[Intérêts]]),"")</f>
        <v/>
      </c>
    </row>
    <row r="272" spans="2:9" ht="15" x14ac:dyDescent="0.25">
      <c r="B272" s="20" t="str">
        <f>IF(PrêtOK,IF(ROW()-ROW(RemboursementN[[#Headers],[Remboursement N°]])&gt;NombreDePaiementsPrévu,"",ROW()-ROW(RemboursementN[[#Headers],[Remboursement N°]])),"")</f>
        <v/>
      </c>
      <c r="C272" s="21" t="str">
        <f>IF(RemboursementN[[#This Row],[Remboursement N°]]&lt;&gt;"",EOMONTH(DateDébutPrêt,ROW(RemboursementN[[#This Row],[Remboursement N°]])-ROW(RemboursementN[[#Headers],[Remboursement N°]])-2)+DAY(DateDébutPrêt),"")</f>
        <v/>
      </c>
      <c r="D272" s="22" t="str">
        <f>IF(RemboursementN[[#This Row],[Remboursement N°]]&lt;&gt;"",IF(ROW()-ROW(RemboursementN[[#Headers],[Solde de départ]])=1,MontantDuPrêt,INDEX(RemboursementN[Solde restant dû],ROW()-ROW(RemboursementN[[#Headers],[Solde de départ]])-1)),"")</f>
        <v/>
      </c>
      <c r="E272" s="22" t="str">
        <f>IF(RemboursementN[[#This Row],[Remboursement N°]]&lt;&gt;"",PaiementProgrammé,"")</f>
        <v/>
      </c>
      <c r="F272" s="22" t="str">
        <f>IF(RemboursementN[[#This Row],[Remboursement N°]]&lt;&gt;"",RemboursementN[[#This Row],[Solde de départ]]*(TauxIntérêt/PaiementsParAn),"")</f>
        <v/>
      </c>
      <c r="G272" s="23" t="str">
        <f>IF(RemboursementN[[#This Row],[Remboursement N°]]&lt;&gt;"",RemboursementN[[#This Row],[Remboursement du capital]]+RemboursementN[[#This Row],[Intérêts]],"")</f>
        <v/>
      </c>
      <c r="H272" s="22" t="str">
        <f>IF(RemboursementN[[#This Row],[Remboursement N°]]&lt;&gt;"",IF(RemboursementN[[#This Row],[Montant du remboursement]]&lt;=RemboursementN[[#This Row],[Solde de départ]],RemboursementN[[#This Row],[Solde de départ]]-RemboursementN[[#This Row],[Remboursement du capital]],0),"")</f>
        <v/>
      </c>
      <c r="I272" s="22" t="str">
        <f>IF(RemboursementN[[#This Row],[Remboursement N°]]&lt;&gt;"",SUM(INDEX(RemboursementN[Intérêts],1,1):RemboursementN[[#This Row],[Intérêts]]),"")</f>
        <v/>
      </c>
    </row>
    <row r="273" spans="2:9" ht="15" x14ac:dyDescent="0.25">
      <c r="B273" s="20" t="str">
        <f>IF(PrêtOK,IF(ROW()-ROW(RemboursementN[[#Headers],[Remboursement N°]])&gt;NombreDePaiementsPrévu,"",ROW()-ROW(RemboursementN[[#Headers],[Remboursement N°]])),"")</f>
        <v/>
      </c>
      <c r="C273" s="21" t="str">
        <f>IF(RemboursementN[[#This Row],[Remboursement N°]]&lt;&gt;"",EOMONTH(DateDébutPrêt,ROW(RemboursementN[[#This Row],[Remboursement N°]])-ROW(RemboursementN[[#Headers],[Remboursement N°]])-2)+DAY(DateDébutPrêt),"")</f>
        <v/>
      </c>
      <c r="D273" s="22" t="str">
        <f>IF(RemboursementN[[#This Row],[Remboursement N°]]&lt;&gt;"",IF(ROW()-ROW(RemboursementN[[#Headers],[Solde de départ]])=1,MontantDuPrêt,INDEX(RemboursementN[Solde restant dû],ROW()-ROW(RemboursementN[[#Headers],[Solde de départ]])-1)),"")</f>
        <v/>
      </c>
      <c r="E273" s="22" t="str">
        <f>IF(RemboursementN[[#This Row],[Remboursement N°]]&lt;&gt;"",PaiementProgrammé,"")</f>
        <v/>
      </c>
      <c r="F273" s="22" t="str">
        <f>IF(RemboursementN[[#This Row],[Remboursement N°]]&lt;&gt;"",RemboursementN[[#This Row],[Solde de départ]]*(TauxIntérêt/PaiementsParAn),"")</f>
        <v/>
      </c>
      <c r="G273" s="23" t="str">
        <f>IF(RemboursementN[[#This Row],[Remboursement N°]]&lt;&gt;"",RemboursementN[[#This Row],[Remboursement du capital]]+RemboursementN[[#This Row],[Intérêts]],"")</f>
        <v/>
      </c>
      <c r="H273" s="22" t="str">
        <f>IF(RemboursementN[[#This Row],[Remboursement N°]]&lt;&gt;"",IF(RemboursementN[[#This Row],[Montant du remboursement]]&lt;=RemboursementN[[#This Row],[Solde de départ]],RemboursementN[[#This Row],[Solde de départ]]-RemboursementN[[#This Row],[Remboursement du capital]],0),"")</f>
        <v/>
      </c>
      <c r="I273" s="22" t="str">
        <f>IF(RemboursementN[[#This Row],[Remboursement N°]]&lt;&gt;"",SUM(INDEX(RemboursementN[Intérêts],1,1):RemboursementN[[#This Row],[Intérêts]]),"")</f>
        <v/>
      </c>
    </row>
    <row r="274" spans="2:9" ht="15" x14ac:dyDescent="0.25">
      <c r="B274" s="20" t="str">
        <f>IF(PrêtOK,IF(ROW()-ROW(RemboursementN[[#Headers],[Remboursement N°]])&gt;NombreDePaiementsPrévu,"",ROW()-ROW(RemboursementN[[#Headers],[Remboursement N°]])),"")</f>
        <v/>
      </c>
      <c r="C274" s="21" t="str">
        <f>IF(RemboursementN[[#This Row],[Remboursement N°]]&lt;&gt;"",EOMONTH(DateDébutPrêt,ROW(RemboursementN[[#This Row],[Remboursement N°]])-ROW(RemboursementN[[#Headers],[Remboursement N°]])-2)+DAY(DateDébutPrêt),"")</f>
        <v/>
      </c>
      <c r="D274" s="22" t="str">
        <f>IF(RemboursementN[[#This Row],[Remboursement N°]]&lt;&gt;"",IF(ROW()-ROW(RemboursementN[[#Headers],[Solde de départ]])=1,MontantDuPrêt,INDEX(RemboursementN[Solde restant dû],ROW()-ROW(RemboursementN[[#Headers],[Solde de départ]])-1)),"")</f>
        <v/>
      </c>
      <c r="E274" s="22" t="str">
        <f>IF(RemboursementN[[#This Row],[Remboursement N°]]&lt;&gt;"",PaiementProgrammé,"")</f>
        <v/>
      </c>
      <c r="F274" s="22" t="str">
        <f>IF(RemboursementN[[#This Row],[Remboursement N°]]&lt;&gt;"",RemboursementN[[#This Row],[Solde de départ]]*(TauxIntérêt/PaiementsParAn),"")</f>
        <v/>
      </c>
      <c r="G274" s="23" t="str">
        <f>IF(RemboursementN[[#This Row],[Remboursement N°]]&lt;&gt;"",RemboursementN[[#This Row],[Remboursement du capital]]+RemboursementN[[#This Row],[Intérêts]],"")</f>
        <v/>
      </c>
      <c r="H274" s="22" t="str">
        <f>IF(RemboursementN[[#This Row],[Remboursement N°]]&lt;&gt;"",IF(RemboursementN[[#This Row],[Montant du remboursement]]&lt;=RemboursementN[[#This Row],[Solde de départ]],RemboursementN[[#This Row],[Solde de départ]]-RemboursementN[[#This Row],[Remboursement du capital]],0),"")</f>
        <v/>
      </c>
      <c r="I274" s="22" t="str">
        <f>IF(RemboursementN[[#This Row],[Remboursement N°]]&lt;&gt;"",SUM(INDEX(RemboursementN[Intérêts],1,1):RemboursementN[[#This Row],[Intérêts]]),"")</f>
        <v/>
      </c>
    </row>
    <row r="275" spans="2:9" ht="15" x14ac:dyDescent="0.25">
      <c r="B275" s="20" t="str">
        <f>IF(PrêtOK,IF(ROW()-ROW(RemboursementN[[#Headers],[Remboursement N°]])&gt;NombreDePaiementsPrévu,"",ROW()-ROW(RemboursementN[[#Headers],[Remboursement N°]])),"")</f>
        <v/>
      </c>
      <c r="C275" s="21" t="str">
        <f>IF(RemboursementN[[#This Row],[Remboursement N°]]&lt;&gt;"",EOMONTH(DateDébutPrêt,ROW(RemboursementN[[#This Row],[Remboursement N°]])-ROW(RemboursementN[[#Headers],[Remboursement N°]])-2)+DAY(DateDébutPrêt),"")</f>
        <v/>
      </c>
      <c r="D275" s="22" t="str">
        <f>IF(RemboursementN[[#This Row],[Remboursement N°]]&lt;&gt;"",IF(ROW()-ROW(RemboursementN[[#Headers],[Solde de départ]])=1,MontantDuPrêt,INDEX(RemboursementN[Solde restant dû],ROW()-ROW(RemboursementN[[#Headers],[Solde de départ]])-1)),"")</f>
        <v/>
      </c>
      <c r="E275" s="22" t="str">
        <f>IF(RemboursementN[[#This Row],[Remboursement N°]]&lt;&gt;"",PaiementProgrammé,"")</f>
        <v/>
      </c>
      <c r="F275" s="22" t="str">
        <f>IF(RemboursementN[[#This Row],[Remboursement N°]]&lt;&gt;"",RemboursementN[[#This Row],[Solde de départ]]*(TauxIntérêt/PaiementsParAn),"")</f>
        <v/>
      </c>
      <c r="G275" s="23" t="str">
        <f>IF(RemboursementN[[#This Row],[Remboursement N°]]&lt;&gt;"",RemboursementN[[#This Row],[Remboursement du capital]]+RemboursementN[[#This Row],[Intérêts]],"")</f>
        <v/>
      </c>
      <c r="H275" s="22" t="str">
        <f>IF(RemboursementN[[#This Row],[Remboursement N°]]&lt;&gt;"",IF(RemboursementN[[#This Row],[Montant du remboursement]]&lt;=RemboursementN[[#This Row],[Solde de départ]],RemboursementN[[#This Row],[Solde de départ]]-RemboursementN[[#This Row],[Remboursement du capital]],0),"")</f>
        <v/>
      </c>
      <c r="I275" s="22" t="str">
        <f>IF(RemboursementN[[#This Row],[Remboursement N°]]&lt;&gt;"",SUM(INDEX(RemboursementN[Intérêts],1,1):RemboursementN[[#This Row],[Intérêts]]),"")</f>
        <v/>
      </c>
    </row>
    <row r="276" spans="2:9" ht="15" x14ac:dyDescent="0.25">
      <c r="B276" s="20" t="str">
        <f>IF(PrêtOK,IF(ROW()-ROW(RemboursementN[[#Headers],[Remboursement N°]])&gt;NombreDePaiementsPrévu,"",ROW()-ROW(RemboursementN[[#Headers],[Remboursement N°]])),"")</f>
        <v/>
      </c>
      <c r="C276" s="21" t="str">
        <f>IF(RemboursementN[[#This Row],[Remboursement N°]]&lt;&gt;"",EOMONTH(DateDébutPrêt,ROW(RemboursementN[[#This Row],[Remboursement N°]])-ROW(RemboursementN[[#Headers],[Remboursement N°]])-2)+DAY(DateDébutPrêt),"")</f>
        <v/>
      </c>
      <c r="D276" s="22" t="str">
        <f>IF(RemboursementN[[#This Row],[Remboursement N°]]&lt;&gt;"",IF(ROW()-ROW(RemboursementN[[#Headers],[Solde de départ]])=1,MontantDuPrêt,INDEX(RemboursementN[Solde restant dû],ROW()-ROW(RemboursementN[[#Headers],[Solde de départ]])-1)),"")</f>
        <v/>
      </c>
      <c r="E276" s="22" t="str">
        <f>IF(RemboursementN[[#This Row],[Remboursement N°]]&lt;&gt;"",PaiementProgrammé,"")</f>
        <v/>
      </c>
      <c r="F276" s="22" t="str">
        <f>IF(RemboursementN[[#This Row],[Remboursement N°]]&lt;&gt;"",RemboursementN[[#This Row],[Solde de départ]]*(TauxIntérêt/PaiementsParAn),"")</f>
        <v/>
      </c>
      <c r="G276" s="23" t="str">
        <f>IF(RemboursementN[[#This Row],[Remboursement N°]]&lt;&gt;"",RemboursementN[[#This Row],[Remboursement du capital]]+RemboursementN[[#This Row],[Intérêts]],"")</f>
        <v/>
      </c>
      <c r="H276" s="22" t="str">
        <f>IF(RemboursementN[[#This Row],[Remboursement N°]]&lt;&gt;"",IF(RemboursementN[[#This Row],[Montant du remboursement]]&lt;=RemboursementN[[#This Row],[Solde de départ]],RemboursementN[[#This Row],[Solde de départ]]-RemboursementN[[#This Row],[Remboursement du capital]],0),"")</f>
        <v/>
      </c>
      <c r="I276" s="22" t="str">
        <f>IF(RemboursementN[[#This Row],[Remboursement N°]]&lt;&gt;"",SUM(INDEX(RemboursementN[Intérêts],1,1):RemboursementN[[#This Row],[Intérêts]]),"")</f>
        <v/>
      </c>
    </row>
    <row r="277" spans="2:9" ht="15" x14ac:dyDescent="0.25">
      <c r="B277" s="20" t="str">
        <f>IF(PrêtOK,IF(ROW()-ROW(RemboursementN[[#Headers],[Remboursement N°]])&gt;NombreDePaiementsPrévu,"",ROW()-ROW(RemboursementN[[#Headers],[Remboursement N°]])),"")</f>
        <v/>
      </c>
      <c r="C277" s="21" t="str">
        <f>IF(RemboursementN[[#This Row],[Remboursement N°]]&lt;&gt;"",EOMONTH(DateDébutPrêt,ROW(RemboursementN[[#This Row],[Remboursement N°]])-ROW(RemboursementN[[#Headers],[Remboursement N°]])-2)+DAY(DateDébutPrêt),"")</f>
        <v/>
      </c>
      <c r="D277" s="22" t="str">
        <f>IF(RemboursementN[[#This Row],[Remboursement N°]]&lt;&gt;"",IF(ROW()-ROW(RemboursementN[[#Headers],[Solde de départ]])=1,MontantDuPrêt,INDEX(RemboursementN[Solde restant dû],ROW()-ROW(RemboursementN[[#Headers],[Solde de départ]])-1)),"")</f>
        <v/>
      </c>
      <c r="E277" s="22" t="str">
        <f>IF(RemboursementN[[#This Row],[Remboursement N°]]&lt;&gt;"",PaiementProgrammé,"")</f>
        <v/>
      </c>
      <c r="F277" s="22" t="str">
        <f>IF(RemboursementN[[#This Row],[Remboursement N°]]&lt;&gt;"",RemboursementN[[#This Row],[Solde de départ]]*(TauxIntérêt/PaiementsParAn),"")</f>
        <v/>
      </c>
      <c r="G277" s="23" t="str">
        <f>IF(RemboursementN[[#This Row],[Remboursement N°]]&lt;&gt;"",RemboursementN[[#This Row],[Remboursement du capital]]+RemboursementN[[#This Row],[Intérêts]],"")</f>
        <v/>
      </c>
      <c r="H277" s="22" t="str">
        <f>IF(RemboursementN[[#This Row],[Remboursement N°]]&lt;&gt;"",IF(RemboursementN[[#This Row],[Montant du remboursement]]&lt;=RemboursementN[[#This Row],[Solde de départ]],RemboursementN[[#This Row],[Solde de départ]]-RemboursementN[[#This Row],[Remboursement du capital]],0),"")</f>
        <v/>
      </c>
      <c r="I277" s="22" t="str">
        <f>IF(RemboursementN[[#This Row],[Remboursement N°]]&lt;&gt;"",SUM(INDEX(RemboursementN[Intérêts],1,1):RemboursementN[[#This Row],[Intérêts]]),"")</f>
        <v/>
      </c>
    </row>
    <row r="278" spans="2:9" ht="15" x14ac:dyDescent="0.25">
      <c r="B278" s="20" t="str">
        <f>IF(PrêtOK,IF(ROW()-ROW(RemboursementN[[#Headers],[Remboursement N°]])&gt;NombreDePaiementsPrévu,"",ROW()-ROW(RemboursementN[[#Headers],[Remboursement N°]])),"")</f>
        <v/>
      </c>
      <c r="C278" s="21" t="str">
        <f>IF(RemboursementN[[#This Row],[Remboursement N°]]&lt;&gt;"",EOMONTH(DateDébutPrêt,ROW(RemboursementN[[#This Row],[Remboursement N°]])-ROW(RemboursementN[[#Headers],[Remboursement N°]])-2)+DAY(DateDébutPrêt),"")</f>
        <v/>
      </c>
      <c r="D278" s="22" t="str">
        <f>IF(RemboursementN[[#This Row],[Remboursement N°]]&lt;&gt;"",IF(ROW()-ROW(RemboursementN[[#Headers],[Solde de départ]])=1,MontantDuPrêt,INDEX(RemboursementN[Solde restant dû],ROW()-ROW(RemboursementN[[#Headers],[Solde de départ]])-1)),"")</f>
        <v/>
      </c>
      <c r="E278" s="22" t="str">
        <f>IF(RemboursementN[[#This Row],[Remboursement N°]]&lt;&gt;"",PaiementProgrammé,"")</f>
        <v/>
      </c>
      <c r="F278" s="22" t="str">
        <f>IF(RemboursementN[[#This Row],[Remboursement N°]]&lt;&gt;"",RemboursementN[[#This Row],[Solde de départ]]*(TauxIntérêt/PaiementsParAn),"")</f>
        <v/>
      </c>
      <c r="G278" s="23" t="str">
        <f>IF(RemboursementN[[#This Row],[Remboursement N°]]&lt;&gt;"",RemboursementN[[#This Row],[Remboursement du capital]]+RemboursementN[[#This Row],[Intérêts]],"")</f>
        <v/>
      </c>
      <c r="H278" s="22" t="str">
        <f>IF(RemboursementN[[#This Row],[Remboursement N°]]&lt;&gt;"",IF(RemboursementN[[#This Row],[Montant du remboursement]]&lt;=RemboursementN[[#This Row],[Solde de départ]],RemboursementN[[#This Row],[Solde de départ]]-RemboursementN[[#This Row],[Remboursement du capital]],0),"")</f>
        <v/>
      </c>
      <c r="I278" s="22" t="str">
        <f>IF(RemboursementN[[#This Row],[Remboursement N°]]&lt;&gt;"",SUM(INDEX(RemboursementN[Intérêts],1,1):RemboursementN[[#This Row],[Intérêts]]),"")</f>
        <v/>
      </c>
    </row>
    <row r="279" spans="2:9" ht="15" x14ac:dyDescent="0.25">
      <c r="B279" s="20" t="str">
        <f>IF(PrêtOK,IF(ROW()-ROW(RemboursementN[[#Headers],[Remboursement N°]])&gt;NombreDePaiementsPrévu,"",ROW()-ROW(RemboursementN[[#Headers],[Remboursement N°]])),"")</f>
        <v/>
      </c>
      <c r="C279" s="21" t="str">
        <f>IF(RemboursementN[[#This Row],[Remboursement N°]]&lt;&gt;"",EOMONTH(DateDébutPrêt,ROW(RemboursementN[[#This Row],[Remboursement N°]])-ROW(RemboursementN[[#Headers],[Remboursement N°]])-2)+DAY(DateDébutPrêt),"")</f>
        <v/>
      </c>
      <c r="D279" s="22" t="str">
        <f>IF(RemboursementN[[#This Row],[Remboursement N°]]&lt;&gt;"",IF(ROW()-ROW(RemboursementN[[#Headers],[Solde de départ]])=1,MontantDuPrêt,INDEX(RemboursementN[Solde restant dû],ROW()-ROW(RemboursementN[[#Headers],[Solde de départ]])-1)),"")</f>
        <v/>
      </c>
      <c r="E279" s="22" t="str">
        <f>IF(RemboursementN[[#This Row],[Remboursement N°]]&lt;&gt;"",PaiementProgrammé,"")</f>
        <v/>
      </c>
      <c r="F279" s="22" t="str">
        <f>IF(RemboursementN[[#This Row],[Remboursement N°]]&lt;&gt;"",RemboursementN[[#This Row],[Solde de départ]]*(TauxIntérêt/PaiementsParAn),"")</f>
        <v/>
      </c>
      <c r="G279" s="23" t="str">
        <f>IF(RemboursementN[[#This Row],[Remboursement N°]]&lt;&gt;"",RemboursementN[[#This Row],[Remboursement du capital]]+RemboursementN[[#This Row],[Intérêts]],"")</f>
        <v/>
      </c>
      <c r="H279" s="22" t="str">
        <f>IF(RemboursementN[[#This Row],[Remboursement N°]]&lt;&gt;"",IF(RemboursementN[[#This Row],[Montant du remboursement]]&lt;=RemboursementN[[#This Row],[Solde de départ]],RemboursementN[[#This Row],[Solde de départ]]-RemboursementN[[#This Row],[Remboursement du capital]],0),"")</f>
        <v/>
      </c>
      <c r="I279" s="22" t="str">
        <f>IF(RemboursementN[[#This Row],[Remboursement N°]]&lt;&gt;"",SUM(INDEX(RemboursementN[Intérêts],1,1):RemboursementN[[#This Row],[Intérêts]]),"")</f>
        <v/>
      </c>
    </row>
    <row r="280" spans="2:9" ht="15" x14ac:dyDescent="0.25">
      <c r="B280" s="20" t="str">
        <f>IF(PrêtOK,IF(ROW()-ROW(RemboursementN[[#Headers],[Remboursement N°]])&gt;NombreDePaiementsPrévu,"",ROW()-ROW(RemboursementN[[#Headers],[Remboursement N°]])),"")</f>
        <v/>
      </c>
      <c r="C280" s="21" t="str">
        <f>IF(RemboursementN[[#This Row],[Remboursement N°]]&lt;&gt;"",EOMONTH(DateDébutPrêt,ROW(RemboursementN[[#This Row],[Remboursement N°]])-ROW(RemboursementN[[#Headers],[Remboursement N°]])-2)+DAY(DateDébutPrêt),"")</f>
        <v/>
      </c>
      <c r="D280" s="22" t="str">
        <f>IF(RemboursementN[[#This Row],[Remboursement N°]]&lt;&gt;"",IF(ROW()-ROW(RemboursementN[[#Headers],[Solde de départ]])=1,MontantDuPrêt,INDEX(RemboursementN[Solde restant dû],ROW()-ROW(RemboursementN[[#Headers],[Solde de départ]])-1)),"")</f>
        <v/>
      </c>
      <c r="E280" s="22" t="str">
        <f>IF(RemboursementN[[#This Row],[Remboursement N°]]&lt;&gt;"",PaiementProgrammé,"")</f>
        <v/>
      </c>
      <c r="F280" s="22" t="str">
        <f>IF(RemboursementN[[#This Row],[Remboursement N°]]&lt;&gt;"",RemboursementN[[#This Row],[Solde de départ]]*(TauxIntérêt/PaiementsParAn),"")</f>
        <v/>
      </c>
      <c r="G280" s="23" t="str">
        <f>IF(RemboursementN[[#This Row],[Remboursement N°]]&lt;&gt;"",RemboursementN[[#This Row],[Remboursement du capital]]+RemboursementN[[#This Row],[Intérêts]],"")</f>
        <v/>
      </c>
      <c r="H280" s="22" t="str">
        <f>IF(RemboursementN[[#This Row],[Remboursement N°]]&lt;&gt;"",IF(RemboursementN[[#This Row],[Montant du remboursement]]&lt;=RemboursementN[[#This Row],[Solde de départ]],RemboursementN[[#This Row],[Solde de départ]]-RemboursementN[[#This Row],[Remboursement du capital]],0),"")</f>
        <v/>
      </c>
      <c r="I280" s="22" t="str">
        <f>IF(RemboursementN[[#This Row],[Remboursement N°]]&lt;&gt;"",SUM(INDEX(RemboursementN[Intérêts],1,1):RemboursementN[[#This Row],[Intérêts]]),"")</f>
        <v/>
      </c>
    </row>
    <row r="281" spans="2:9" ht="15" x14ac:dyDescent="0.25">
      <c r="B281" s="20" t="str">
        <f>IF(PrêtOK,IF(ROW()-ROW(RemboursementN[[#Headers],[Remboursement N°]])&gt;NombreDePaiementsPrévu,"",ROW()-ROW(RemboursementN[[#Headers],[Remboursement N°]])),"")</f>
        <v/>
      </c>
      <c r="C281" s="21" t="str">
        <f>IF(RemboursementN[[#This Row],[Remboursement N°]]&lt;&gt;"",EOMONTH(DateDébutPrêt,ROW(RemboursementN[[#This Row],[Remboursement N°]])-ROW(RemboursementN[[#Headers],[Remboursement N°]])-2)+DAY(DateDébutPrêt),"")</f>
        <v/>
      </c>
      <c r="D281" s="22" t="str">
        <f>IF(RemboursementN[[#This Row],[Remboursement N°]]&lt;&gt;"",IF(ROW()-ROW(RemboursementN[[#Headers],[Solde de départ]])=1,MontantDuPrêt,INDEX(RemboursementN[Solde restant dû],ROW()-ROW(RemboursementN[[#Headers],[Solde de départ]])-1)),"")</f>
        <v/>
      </c>
      <c r="E281" s="22" t="str">
        <f>IF(RemboursementN[[#This Row],[Remboursement N°]]&lt;&gt;"",PaiementProgrammé,"")</f>
        <v/>
      </c>
      <c r="F281" s="22" t="str">
        <f>IF(RemboursementN[[#This Row],[Remboursement N°]]&lt;&gt;"",RemboursementN[[#This Row],[Solde de départ]]*(TauxIntérêt/PaiementsParAn),"")</f>
        <v/>
      </c>
      <c r="G281" s="23" t="str">
        <f>IF(RemboursementN[[#This Row],[Remboursement N°]]&lt;&gt;"",RemboursementN[[#This Row],[Remboursement du capital]]+RemboursementN[[#This Row],[Intérêts]],"")</f>
        <v/>
      </c>
      <c r="H281" s="22" t="str">
        <f>IF(RemboursementN[[#This Row],[Remboursement N°]]&lt;&gt;"",IF(RemboursementN[[#This Row],[Montant du remboursement]]&lt;=RemboursementN[[#This Row],[Solde de départ]],RemboursementN[[#This Row],[Solde de départ]]-RemboursementN[[#This Row],[Remboursement du capital]],0),"")</f>
        <v/>
      </c>
      <c r="I281" s="22" t="str">
        <f>IF(RemboursementN[[#This Row],[Remboursement N°]]&lt;&gt;"",SUM(INDEX(RemboursementN[Intérêts],1,1):RemboursementN[[#This Row],[Intérêts]]),"")</f>
        <v/>
      </c>
    </row>
    <row r="282" spans="2:9" ht="15" x14ac:dyDescent="0.25">
      <c r="B282" s="20" t="str">
        <f>IF(PrêtOK,IF(ROW()-ROW(RemboursementN[[#Headers],[Remboursement N°]])&gt;NombreDePaiementsPrévu,"",ROW()-ROW(RemboursementN[[#Headers],[Remboursement N°]])),"")</f>
        <v/>
      </c>
      <c r="C282" s="21" t="str">
        <f>IF(RemboursementN[[#This Row],[Remboursement N°]]&lt;&gt;"",EOMONTH(DateDébutPrêt,ROW(RemboursementN[[#This Row],[Remboursement N°]])-ROW(RemboursementN[[#Headers],[Remboursement N°]])-2)+DAY(DateDébutPrêt),"")</f>
        <v/>
      </c>
      <c r="D282" s="22" t="str">
        <f>IF(RemboursementN[[#This Row],[Remboursement N°]]&lt;&gt;"",IF(ROW()-ROW(RemboursementN[[#Headers],[Solde de départ]])=1,MontantDuPrêt,INDEX(RemboursementN[Solde restant dû],ROW()-ROW(RemboursementN[[#Headers],[Solde de départ]])-1)),"")</f>
        <v/>
      </c>
      <c r="E282" s="22" t="str">
        <f>IF(RemboursementN[[#This Row],[Remboursement N°]]&lt;&gt;"",PaiementProgrammé,"")</f>
        <v/>
      </c>
      <c r="F282" s="22" t="str">
        <f>IF(RemboursementN[[#This Row],[Remboursement N°]]&lt;&gt;"",RemboursementN[[#This Row],[Solde de départ]]*(TauxIntérêt/PaiementsParAn),"")</f>
        <v/>
      </c>
      <c r="G282" s="23" t="str">
        <f>IF(RemboursementN[[#This Row],[Remboursement N°]]&lt;&gt;"",RemboursementN[[#This Row],[Remboursement du capital]]+RemboursementN[[#This Row],[Intérêts]],"")</f>
        <v/>
      </c>
      <c r="H282" s="22" t="str">
        <f>IF(RemboursementN[[#This Row],[Remboursement N°]]&lt;&gt;"",IF(RemboursementN[[#This Row],[Montant du remboursement]]&lt;=RemboursementN[[#This Row],[Solde de départ]],RemboursementN[[#This Row],[Solde de départ]]-RemboursementN[[#This Row],[Remboursement du capital]],0),"")</f>
        <v/>
      </c>
      <c r="I282" s="22" t="str">
        <f>IF(RemboursementN[[#This Row],[Remboursement N°]]&lt;&gt;"",SUM(INDEX(RemboursementN[Intérêts],1,1):RemboursementN[[#This Row],[Intérêts]]),"")</f>
        <v/>
      </c>
    </row>
    <row r="283" spans="2:9" ht="15" x14ac:dyDescent="0.25">
      <c r="B283" s="20" t="str">
        <f>IF(PrêtOK,IF(ROW()-ROW(RemboursementN[[#Headers],[Remboursement N°]])&gt;NombreDePaiementsPrévu,"",ROW()-ROW(RemboursementN[[#Headers],[Remboursement N°]])),"")</f>
        <v/>
      </c>
      <c r="C283" s="21" t="str">
        <f>IF(RemboursementN[[#This Row],[Remboursement N°]]&lt;&gt;"",EOMONTH(DateDébutPrêt,ROW(RemboursementN[[#This Row],[Remboursement N°]])-ROW(RemboursementN[[#Headers],[Remboursement N°]])-2)+DAY(DateDébutPrêt),"")</f>
        <v/>
      </c>
      <c r="D283" s="22" t="str">
        <f>IF(RemboursementN[[#This Row],[Remboursement N°]]&lt;&gt;"",IF(ROW()-ROW(RemboursementN[[#Headers],[Solde de départ]])=1,MontantDuPrêt,INDEX(RemboursementN[Solde restant dû],ROW()-ROW(RemboursementN[[#Headers],[Solde de départ]])-1)),"")</f>
        <v/>
      </c>
      <c r="E283" s="22" t="str">
        <f>IF(RemboursementN[[#This Row],[Remboursement N°]]&lt;&gt;"",PaiementProgrammé,"")</f>
        <v/>
      </c>
      <c r="F283" s="22" t="str">
        <f>IF(RemboursementN[[#This Row],[Remboursement N°]]&lt;&gt;"",RemboursementN[[#This Row],[Solde de départ]]*(TauxIntérêt/PaiementsParAn),"")</f>
        <v/>
      </c>
      <c r="G283" s="23" t="str">
        <f>IF(RemboursementN[[#This Row],[Remboursement N°]]&lt;&gt;"",RemboursementN[[#This Row],[Remboursement du capital]]+RemboursementN[[#This Row],[Intérêts]],"")</f>
        <v/>
      </c>
      <c r="H283" s="22" t="str">
        <f>IF(RemboursementN[[#This Row],[Remboursement N°]]&lt;&gt;"",IF(RemboursementN[[#This Row],[Montant du remboursement]]&lt;=RemboursementN[[#This Row],[Solde de départ]],RemboursementN[[#This Row],[Solde de départ]]-RemboursementN[[#This Row],[Remboursement du capital]],0),"")</f>
        <v/>
      </c>
      <c r="I283" s="22" t="str">
        <f>IF(RemboursementN[[#This Row],[Remboursement N°]]&lt;&gt;"",SUM(INDEX(RemboursementN[Intérêts],1,1):RemboursementN[[#This Row],[Intérêts]]),"")</f>
        <v/>
      </c>
    </row>
    <row r="284" spans="2:9" ht="15" x14ac:dyDescent="0.25">
      <c r="B284" s="20" t="str">
        <f>IF(PrêtOK,IF(ROW()-ROW(RemboursementN[[#Headers],[Remboursement N°]])&gt;NombreDePaiementsPrévu,"",ROW()-ROW(RemboursementN[[#Headers],[Remboursement N°]])),"")</f>
        <v/>
      </c>
      <c r="C284" s="21" t="str">
        <f>IF(RemboursementN[[#This Row],[Remboursement N°]]&lt;&gt;"",EOMONTH(DateDébutPrêt,ROW(RemboursementN[[#This Row],[Remboursement N°]])-ROW(RemboursementN[[#Headers],[Remboursement N°]])-2)+DAY(DateDébutPrêt),"")</f>
        <v/>
      </c>
      <c r="D284" s="22" t="str">
        <f>IF(RemboursementN[[#This Row],[Remboursement N°]]&lt;&gt;"",IF(ROW()-ROW(RemboursementN[[#Headers],[Solde de départ]])=1,MontantDuPrêt,INDEX(RemboursementN[Solde restant dû],ROW()-ROW(RemboursementN[[#Headers],[Solde de départ]])-1)),"")</f>
        <v/>
      </c>
      <c r="E284" s="22" t="str">
        <f>IF(RemboursementN[[#This Row],[Remboursement N°]]&lt;&gt;"",PaiementProgrammé,"")</f>
        <v/>
      </c>
      <c r="F284" s="22" t="str">
        <f>IF(RemboursementN[[#This Row],[Remboursement N°]]&lt;&gt;"",RemboursementN[[#This Row],[Solde de départ]]*(TauxIntérêt/PaiementsParAn),"")</f>
        <v/>
      </c>
      <c r="G284" s="23" t="str">
        <f>IF(RemboursementN[[#This Row],[Remboursement N°]]&lt;&gt;"",RemboursementN[[#This Row],[Remboursement du capital]]+RemboursementN[[#This Row],[Intérêts]],"")</f>
        <v/>
      </c>
      <c r="H284" s="22" t="str">
        <f>IF(RemboursementN[[#This Row],[Remboursement N°]]&lt;&gt;"",IF(RemboursementN[[#This Row],[Montant du remboursement]]&lt;=RemboursementN[[#This Row],[Solde de départ]],RemboursementN[[#This Row],[Solde de départ]]-RemboursementN[[#This Row],[Remboursement du capital]],0),"")</f>
        <v/>
      </c>
      <c r="I284" s="22" t="str">
        <f>IF(RemboursementN[[#This Row],[Remboursement N°]]&lt;&gt;"",SUM(INDEX(RemboursementN[Intérêts],1,1):RemboursementN[[#This Row],[Intérêts]]),"")</f>
        <v/>
      </c>
    </row>
    <row r="285" spans="2:9" ht="15" x14ac:dyDescent="0.25">
      <c r="B285" s="20" t="str">
        <f>IF(PrêtOK,IF(ROW()-ROW(RemboursementN[[#Headers],[Remboursement N°]])&gt;NombreDePaiementsPrévu,"",ROW()-ROW(RemboursementN[[#Headers],[Remboursement N°]])),"")</f>
        <v/>
      </c>
      <c r="C285" s="21" t="str">
        <f>IF(RemboursementN[[#This Row],[Remboursement N°]]&lt;&gt;"",EOMONTH(DateDébutPrêt,ROW(RemboursementN[[#This Row],[Remboursement N°]])-ROW(RemboursementN[[#Headers],[Remboursement N°]])-2)+DAY(DateDébutPrêt),"")</f>
        <v/>
      </c>
      <c r="D285" s="22" t="str">
        <f>IF(RemboursementN[[#This Row],[Remboursement N°]]&lt;&gt;"",IF(ROW()-ROW(RemboursementN[[#Headers],[Solde de départ]])=1,MontantDuPrêt,INDEX(RemboursementN[Solde restant dû],ROW()-ROW(RemboursementN[[#Headers],[Solde de départ]])-1)),"")</f>
        <v/>
      </c>
      <c r="E285" s="22" t="str">
        <f>IF(RemboursementN[[#This Row],[Remboursement N°]]&lt;&gt;"",PaiementProgrammé,"")</f>
        <v/>
      </c>
      <c r="F285" s="22" t="str">
        <f>IF(RemboursementN[[#This Row],[Remboursement N°]]&lt;&gt;"",RemboursementN[[#This Row],[Solde de départ]]*(TauxIntérêt/PaiementsParAn),"")</f>
        <v/>
      </c>
      <c r="G285" s="23" t="str">
        <f>IF(RemboursementN[[#This Row],[Remboursement N°]]&lt;&gt;"",RemboursementN[[#This Row],[Remboursement du capital]]+RemboursementN[[#This Row],[Intérêts]],"")</f>
        <v/>
      </c>
      <c r="H285" s="22" t="str">
        <f>IF(RemboursementN[[#This Row],[Remboursement N°]]&lt;&gt;"",IF(RemboursementN[[#This Row],[Montant du remboursement]]&lt;=RemboursementN[[#This Row],[Solde de départ]],RemboursementN[[#This Row],[Solde de départ]]-RemboursementN[[#This Row],[Remboursement du capital]],0),"")</f>
        <v/>
      </c>
      <c r="I285" s="22" t="str">
        <f>IF(RemboursementN[[#This Row],[Remboursement N°]]&lt;&gt;"",SUM(INDEX(RemboursementN[Intérêts],1,1):RemboursementN[[#This Row],[Intérêts]]),"")</f>
        <v/>
      </c>
    </row>
    <row r="286" spans="2:9" ht="15" x14ac:dyDescent="0.25">
      <c r="B286" s="20" t="str">
        <f>IF(PrêtOK,IF(ROW()-ROW(RemboursementN[[#Headers],[Remboursement N°]])&gt;NombreDePaiementsPrévu,"",ROW()-ROW(RemboursementN[[#Headers],[Remboursement N°]])),"")</f>
        <v/>
      </c>
      <c r="C286" s="21" t="str">
        <f>IF(RemboursementN[[#This Row],[Remboursement N°]]&lt;&gt;"",EOMONTH(DateDébutPrêt,ROW(RemboursementN[[#This Row],[Remboursement N°]])-ROW(RemboursementN[[#Headers],[Remboursement N°]])-2)+DAY(DateDébutPrêt),"")</f>
        <v/>
      </c>
      <c r="D286" s="22" t="str">
        <f>IF(RemboursementN[[#This Row],[Remboursement N°]]&lt;&gt;"",IF(ROW()-ROW(RemboursementN[[#Headers],[Solde de départ]])=1,MontantDuPrêt,INDEX(RemboursementN[Solde restant dû],ROW()-ROW(RemboursementN[[#Headers],[Solde de départ]])-1)),"")</f>
        <v/>
      </c>
      <c r="E286" s="22" t="str">
        <f>IF(RemboursementN[[#This Row],[Remboursement N°]]&lt;&gt;"",PaiementProgrammé,"")</f>
        <v/>
      </c>
      <c r="F286" s="22" t="str">
        <f>IF(RemboursementN[[#This Row],[Remboursement N°]]&lt;&gt;"",RemboursementN[[#This Row],[Solde de départ]]*(TauxIntérêt/PaiementsParAn),"")</f>
        <v/>
      </c>
      <c r="G286" s="23" t="str">
        <f>IF(RemboursementN[[#This Row],[Remboursement N°]]&lt;&gt;"",RemboursementN[[#This Row],[Remboursement du capital]]+RemboursementN[[#This Row],[Intérêts]],"")</f>
        <v/>
      </c>
      <c r="H286" s="22" t="str">
        <f>IF(RemboursementN[[#This Row],[Remboursement N°]]&lt;&gt;"",IF(RemboursementN[[#This Row],[Montant du remboursement]]&lt;=RemboursementN[[#This Row],[Solde de départ]],RemboursementN[[#This Row],[Solde de départ]]-RemboursementN[[#This Row],[Remboursement du capital]],0),"")</f>
        <v/>
      </c>
      <c r="I286" s="22" t="str">
        <f>IF(RemboursementN[[#This Row],[Remboursement N°]]&lt;&gt;"",SUM(INDEX(RemboursementN[Intérêts],1,1):RemboursementN[[#This Row],[Intérêts]]),"")</f>
        <v/>
      </c>
    </row>
    <row r="287" spans="2:9" ht="15" x14ac:dyDescent="0.25">
      <c r="B287" s="20" t="str">
        <f>IF(PrêtOK,IF(ROW()-ROW(RemboursementN[[#Headers],[Remboursement N°]])&gt;NombreDePaiementsPrévu,"",ROW()-ROW(RemboursementN[[#Headers],[Remboursement N°]])),"")</f>
        <v/>
      </c>
      <c r="C287" s="21" t="str">
        <f>IF(RemboursementN[[#This Row],[Remboursement N°]]&lt;&gt;"",EOMONTH(DateDébutPrêt,ROW(RemboursementN[[#This Row],[Remboursement N°]])-ROW(RemboursementN[[#Headers],[Remboursement N°]])-2)+DAY(DateDébutPrêt),"")</f>
        <v/>
      </c>
      <c r="D287" s="22" t="str">
        <f>IF(RemboursementN[[#This Row],[Remboursement N°]]&lt;&gt;"",IF(ROW()-ROW(RemboursementN[[#Headers],[Solde de départ]])=1,MontantDuPrêt,INDEX(RemboursementN[Solde restant dû],ROW()-ROW(RemboursementN[[#Headers],[Solde de départ]])-1)),"")</f>
        <v/>
      </c>
      <c r="E287" s="22" t="str">
        <f>IF(RemboursementN[[#This Row],[Remboursement N°]]&lt;&gt;"",PaiementProgrammé,"")</f>
        <v/>
      </c>
      <c r="F287" s="22" t="str">
        <f>IF(RemboursementN[[#This Row],[Remboursement N°]]&lt;&gt;"",RemboursementN[[#This Row],[Solde de départ]]*(TauxIntérêt/PaiementsParAn),"")</f>
        <v/>
      </c>
      <c r="G287" s="23" t="str">
        <f>IF(RemboursementN[[#This Row],[Remboursement N°]]&lt;&gt;"",RemboursementN[[#This Row],[Remboursement du capital]]+RemboursementN[[#This Row],[Intérêts]],"")</f>
        <v/>
      </c>
      <c r="H287" s="22" t="str">
        <f>IF(RemboursementN[[#This Row],[Remboursement N°]]&lt;&gt;"",IF(RemboursementN[[#This Row],[Montant du remboursement]]&lt;=RemboursementN[[#This Row],[Solde de départ]],RemboursementN[[#This Row],[Solde de départ]]-RemboursementN[[#This Row],[Remboursement du capital]],0),"")</f>
        <v/>
      </c>
      <c r="I287" s="22" t="str">
        <f>IF(RemboursementN[[#This Row],[Remboursement N°]]&lt;&gt;"",SUM(INDEX(RemboursementN[Intérêts],1,1):RemboursementN[[#This Row],[Intérêts]]),"")</f>
        <v/>
      </c>
    </row>
    <row r="288" spans="2:9" ht="15" x14ac:dyDescent="0.25">
      <c r="B288" s="20" t="str">
        <f>IF(PrêtOK,IF(ROW()-ROW(RemboursementN[[#Headers],[Remboursement N°]])&gt;NombreDePaiementsPrévu,"",ROW()-ROW(RemboursementN[[#Headers],[Remboursement N°]])),"")</f>
        <v/>
      </c>
      <c r="C288" s="21" t="str">
        <f>IF(RemboursementN[[#This Row],[Remboursement N°]]&lt;&gt;"",EOMONTH(DateDébutPrêt,ROW(RemboursementN[[#This Row],[Remboursement N°]])-ROW(RemboursementN[[#Headers],[Remboursement N°]])-2)+DAY(DateDébutPrêt),"")</f>
        <v/>
      </c>
      <c r="D288" s="22" t="str">
        <f>IF(RemboursementN[[#This Row],[Remboursement N°]]&lt;&gt;"",IF(ROW()-ROW(RemboursementN[[#Headers],[Solde de départ]])=1,MontantDuPrêt,INDEX(RemboursementN[Solde restant dû],ROW()-ROW(RemboursementN[[#Headers],[Solde de départ]])-1)),"")</f>
        <v/>
      </c>
      <c r="E288" s="22" t="str">
        <f>IF(RemboursementN[[#This Row],[Remboursement N°]]&lt;&gt;"",PaiementProgrammé,"")</f>
        <v/>
      </c>
      <c r="F288" s="22" t="str">
        <f>IF(RemboursementN[[#This Row],[Remboursement N°]]&lt;&gt;"",RemboursementN[[#This Row],[Solde de départ]]*(TauxIntérêt/PaiementsParAn),"")</f>
        <v/>
      </c>
      <c r="G288" s="23" t="str">
        <f>IF(RemboursementN[[#This Row],[Remboursement N°]]&lt;&gt;"",RemboursementN[[#This Row],[Remboursement du capital]]+RemboursementN[[#This Row],[Intérêts]],"")</f>
        <v/>
      </c>
      <c r="H288" s="22" t="str">
        <f>IF(RemboursementN[[#This Row],[Remboursement N°]]&lt;&gt;"",IF(RemboursementN[[#This Row],[Montant du remboursement]]&lt;=RemboursementN[[#This Row],[Solde de départ]],RemboursementN[[#This Row],[Solde de départ]]-RemboursementN[[#This Row],[Remboursement du capital]],0),"")</f>
        <v/>
      </c>
      <c r="I288" s="22" t="str">
        <f>IF(RemboursementN[[#This Row],[Remboursement N°]]&lt;&gt;"",SUM(INDEX(RemboursementN[Intérêts],1,1):RemboursementN[[#This Row],[Intérêts]]),"")</f>
        <v/>
      </c>
    </row>
    <row r="289" spans="2:9" ht="15" x14ac:dyDescent="0.25">
      <c r="B289" s="20" t="str">
        <f>IF(PrêtOK,IF(ROW()-ROW(RemboursementN[[#Headers],[Remboursement N°]])&gt;NombreDePaiementsPrévu,"",ROW()-ROW(RemboursementN[[#Headers],[Remboursement N°]])),"")</f>
        <v/>
      </c>
      <c r="C289" s="21" t="str">
        <f>IF(RemboursementN[[#This Row],[Remboursement N°]]&lt;&gt;"",EOMONTH(DateDébutPrêt,ROW(RemboursementN[[#This Row],[Remboursement N°]])-ROW(RemboursementN[[#Headers],[Remboursement N°]])-2)+DAY(DateDébutPrêt),"")</f>
        <v/>
      </c>
      <c r="D289" s="22" t="str">
        <f>IF(RemboursementN[[#This Row],[Remboursement N°]]&lt;&gt;"",IF(ROW()-ROW(RemboursementN[[#Headers],[Solde de départ]])=1,MontantDuPrêt,INDEX(RemboursementN[Solde restant dû],ROW()-ROW(RemboursementN[[#Headers],[Solde de départ]])-1)),"")</f>
        <v/>
      </c>
      <c r="E289" s="22" t="str">
        <f>IF(RemboursementN[[#This Row],[Remboursement N°]]&lt;&gt;"",PaiementProgrammé,"")</f>
        <v/>
      </c>
      <c r="F289" s="22" t="str">
        <f>IF(RemboursementN[[#This Row],[Remboursement N°]]&lt;&gt;"",RemboursementN[[#This Row],[Solde de départ]]*(TauxIntérêt/PaiementsParAn),"")</f>
        <v/>
      </c>
      <c r="G289" s="23" t="str">
        <f>IF(RemboursementN[[#This Row],[Remboursement N°]]&lt;&gt;"",RemboursementN[[#This Row],[Remboursement du capital]]+RemboursementN[[#This Row],[Intérêts]],"")</f>
        <v/>
      </c>
      <c r="H289" s="22" t="str">
        <f>IF(RemboursementN[[#This Row],[Remboursement N°]]&lt;&gt;"",IF(RemboursementN[[#This Row],[Montant du remboursement]]&lt;=RemboursementN[[#This Row],[Solde de départ]],RemboursementN[[#This Row],[Solde de départ]]-RemboursementN[[#This Row],[Remboursement du capital]],0),"")</f>
        <v/>
      </c>
      <c r="I289" s="22" t="str">
        <f>IF(RemboursementN[[#This Row],[Remboursement N°]]&lt;&gt;"",SUM(INDEX(RemboursementN[Intérêts],1,1):RemboursementN[[#This Row],[Intérêts]]),"")</f>
        <v/>
      </c>
    </row>
    <row r="290" spans="2:9" ht="15" x14ac:dyDescent="0.25">
      <c r="B290" s="20" t="str">
        <f>IF(PrêtOK,IF(ROW()-ROW(RemboursementN[[#Headers],[Remboursement N°]])&gt;NombreDePaiementsPrévu,"",ROW()-ROW(RemboursementN[[#Headers],[Remboursement N°]])),"")</f>
        <v/>
      </c>
      <c r="C290" s="21" t="str">
        <f>IF(RemboursementN[[#This Row],[Remboursement N°]]&lt;&gt;"",EOMONTH(DateDébutPrêt,ROW(RemboursementN[[#This Row],[Remboursement N°]])-ROW(RemboursementN[[#Headers],[Remboursement N°]])-2)+DAY(DateDébutPrêt),"")</f>
        <v/>
      </c>
      <c r="D290" s="22" t="str">
        <f>IF(RemboursementN[[#This Row],[Remboursement N°]]&lt;&gt;"",IF(ROW()-ROW(RemboursementN[[#Headers],[Solde de départ]])=1,MontantDuPrêt,INDEX(RemboursementN[Solde restant dû],ROW()-ROW(RemboursementN[[#Headers],[Solde de départ]])-1)),"")</f>
        <v/>
      </c>
      <c r="E290" s="22" t="str">
        <f>IF(RemboursementN[[#This Row],[Remboursement N°]]&lt;&gt;"",PaiementProgrammé,"")</f>
        <v/>
      </c>
      <c r="F290" s="22" t="str">
        <f>IF(RemboursementN[[#This Row],[Remboursement N°]]&lt;&gt;"",RemboursementN[[#This Row],[Solde de départ]]*(TauxIntérêt/PaiementsParAn),"")</f>
        <v/>
      </c>
      <c r="G290" s="23" t="str">
        <f>IF(RemboursementN[[#This Row],[Remboursement N°]]&lt;&gt;"",RemboursementN[[#This Row],[Remboursement du capital]]+RemboursementN[[#This Row],[Intérêts]],"")</f>
        <v/>
      </c>
      <c r="H290" s="22" t="str">
        <f>IF(RemboursementN[[#This Row],[Remboursement N°]]&lt;&gt;"",IF(RemboursementN[[#This Row],[Montant du remboursement]]&lt;=RemboursementN[[#This Row],[Solde de départ]],RemboursementN[[#This Row],[Solde de départ]]-RemboursementN[[#This Row],[Remboursement du capital]],0),"")</f>
        <v/>
      </c>
      <c r="I290" s="22" t="str">
        <f>IF(RemboursementN[[#This Row],[Remboursement N°]]&lt;&gt;"",SUM(INDEX(RemboursementN[Intérêts],1,1):RemboursementN[[#This Row],[Intérêts]]),"")</f>
        <v/>
      </c>
    </row>
    <row r="291" spans="2:9" ht="15" x14ac:dyDescent="0.25">
      <c r="B291" s="20" t="str">
        <f>IF(PrêtOK,IF(ROW()-ROW(RemboursementN[[#Headers],[Remboursement N°]])&gt;NombreDePaiementsPrévu,"",ROW()-ROW(RemboursementN[[#Headers],[Remboursement N°]])),"")</f>
        <v/>
      </c>
      <c r="C291" s="21" t="str">
        <f>IF(RemboursementN[[#This Row],[Remboursement N°]]&lt;&gt;"",EOMONTH(DateDébutPrêt,ROW(RemboursementN[[#This Row],[Remboursement N°]])-ROW(RemboursementN[[#Headers],[Remboursement N°]])-2)+DAY(DateDébutPrêt),"")</f>
        <v/>
      </c>
      <c r="D291" s="22" t="str">
        <f>IF(RemboursementN[[#This Row],[Remboursement N°]]&lt;&gt;"",IF(ROW()-ROW(RemboursementN[[#Headers],[Solde de départ]])=1,MontantDuPrêt,INDEX(RemboursementN[Solde restant dû],ROW()-ROW(RemboursementN[[#Headers],[Solde de départ]])-1)),"")</f>
        <v/>
      </c>
      <c r="E291" s="22" t="str">
        <f>IF(RemboursementN[[#This Row],[Remboursement N°]]&lt;&gt;"",PaiementProgrammé,"")</f>
        <v/>
      </c>
      <c r="F291" s="22" t="str">
        <f>IF(RemboursementN[[#This Row],[Remboursement N°]]&lt;&gt;"",RemboursementN[[#This Row],[Solde de départ]]*(TauxIntérêt/PaiementsParAn),"")</f>
        <v/>
      </c>
      <c r="G291" s="23" t="str">
        <f>IF(RemboursementN[[#This Row],[Remboursement N°]]&lt;&gt;"",RemboursementN[[#This Row],[Remboursement du capital]]+RemboursementN[[#This Row],[Intérêts]],"")</f>
        <v/>
      </c>
      <c r="H291" s="22" t="str">
        <f>IF(RemboursementN[[#This Row],[Remboursement N°]]&lt;&gt;"",IF(RemboursementN[[#This Row],[Montant du remboursement]]&lt;=RemboursementN[[#This Row],[Solde de départ]],RemboursementN[[#This Row],[Solde de départ]]-RemboursementN[[#This Row],[Remboursement du capital]],0),"")</f>
        <v/>
      </c>
      <c r="I291" s="22" t="str">
        <f>IF(RemboursementN[[#This Row],[Remboursement N°]]&lt;&gt;"",SUM(INDEX(RemboursementN[Intérêts],1,1):RemboursementN[[#This Row],[Intérêts]]),"")</f>
        <v/>
      </c>
    </row>
    <row r="292" spans="2:9" ht="15" x14ac:dyDescent="0.25">
      <c r="B292" s="20" t="str">
        <f>IF(PrêtOK,IF(ROW()-ROW(RemboursementN[[#Headers],[Remboursement N°]])&gt;NombreDePaiementsPrévu,"",ROW()-ROW(RemboursementN[[#Headers],[Remboursement N°]])),"")</f>
        <v/>
      </c>
      <c r="C292" s="21" t="str">
        <f>IF(RemboursementN[[#This Row],[Remboursement N°]]&lt;&gt;"",EOMONTH(DateDébutPrêt,ROW(RemboursementN[[#This Row],[Remboursement N°]])-ROW(RemboursementN[[#Headers],[Remboursement N°]])-2)+DAY(DateDébutPrêt),"")</f>
        <v/>
      </c>
      <c r="D292" s="22" t="str">
        <f>IF(RemboursementN[[#This Row],[Remboursement N°]]&lt;&gt;"",IF(ROW()-ROW(RemboursementN[[#Headers],[Solde de départ]])=1,MontantDuPrêt,INDEX(RemboursementN[Solde restant dû],ROW()-ROW(RemboursementN[[#Headers],[Solde de départ]])-1)),"")</f>
        <v/>
      </c>
      <c r="E292" s="22" t="str">
        <f>IF(RemboursementN[[#This Row],[Remboursement N°]]&lt;&gt;"",PaiementProgrammé,"")</f>
        <v/>
      </c>
      <c r="F292" s="22" t="str">
        <f>IF(RemboursementN[[#This Row],[Remboursement N°]]&lt;&gt;"",RemboursementN[[#This Row],[Solde de départ]]*(TauxIntérêt/PaiementsParAn),"")</f>
        <v/>
      </c>
      <c r="G292" s="23" t="str">
        <f>IF(RemboursementN[[#This Row],[Remboursement N°]]&lt;&gt;"",RemboursementN[[#This Row],[Remboursement du capital]]+RemboursementN[[#This Row],[Intérêts]],"")</f>
        <v/>
      </c>
      <c r="H292" s="22" t="str">
        <f>IF(RemboursementN[[#This Row],[Remboursement N°]]&lt;&gt;"",IF(RemboursementN[[#This Row],[Montant du remboursement]]&lt;=RemboursementN[[#This Row],[Solde de départ]],RemboursementN[[#This Row],[Solde de départ]]-RemboursementN[[#This Row],[Remboursement du capital]],0),"")</f>
        <v/>
      </c>
      <c r="I292" s="22" t="str">
        <f>IF(RemboursementN[[#This Row],[Remboursement N°]]&lt;&gt;"",SUM(INDEX(RemboursementN[Intérêts],1,1):RemboursementN[[#This Row],[Intérêts]]),"")</f>
        <v/>
      </c>
    </row>
    <row r="293" spans="2:9" ht="15" x14ac:dyDescent="0.25">
      <c r="B293" s="20" t="str">
        <f>IF(PrêtOK,IF(ROW()-ROW(RemboursementN[[#Headers],[Remboursement N°]])&gt;NombreDePaiementsPrévu,"",ROW()-ROW(RemboursementN[[#Headers],[Remboursement N°]])),"")</f>
        <v/>
      </c>
      <c r="C293" s="21" t="str">
        <f>IF(RemboursementN[[#This Row],[Remboursement N°]]&lt;&gt;"",EOMONTH(DateDébutPrêt,ROW(RemboursementN[[#This Row],[Remboursement N°]])-ROW(RemboursementN[[#Headers],[Remboursement N°]])-2)+DAY(DateDébutPrêt),"")</f>
        <v/>
      </c>
      <c r="D293" s="22" t="str">
        <f>IF(RemboursementN[[#This Row],[Remboursement N°]]&lt;&gt;"",IF(ROW()-ROW(RemboursementN[[#Headers],[Solde de départ]])=1,MontantDuPrêt,INDEX(RemboursementN[Solde restant dû],ROW()-ROW(RemboursementN[[#Headers],[Solde de départ]])-1)),"")</f>
        <v/>
      </c>
      <c r="E293" s="22" t="str">
        <f>IF(RemboursementN[[#This Row],[Remboursement N°]]&lt;&gt;"",PaiementProgrammé,"")</f>
        <v/>
      </c>
      <c r="F293" s="22" t="str">
        <f>IF(RemboursementN[[#This Row],[Remboursement N°]]&lt;&gt;"",RemboursementN[[#This Row],[Solde de départ]]*(TauxIntérêt/PaiementsParAn),"")</f>
        <v/>
      </c>
      <c r="G293" s="23" t="str">
        <f>IF(RemboursementN[[#This Row],[Remboursement N°]]&lt;&gt;"",RemboursementN[[#This Row],[Remboursement du capital]]+RemboursementN[[#This Row],[Intérêts]],"")</f>
        <v/>
      </c>
      <c r="H293" s="22" t="str">
        <f>IF(RemboursementN[[#This Row],[Remboursement N°]]&lt;&gt;"",IF(RemboursementN[[#This Row],[Montant du remboursement]]&lt;=RemboursementN[[#This Row],[Solde de départ]],RemboursementN[[#This Row],[Solde de départ]]-RemboursementN[[#This Row],[Remboursement du capital]],0),"")</f>
        <v/>
      </c>
      <c r="I293" s="22" t="str">
        <f>IF(RemboursementN[[#This Row],[Remboursement N°]]&lt;&gt;"",SUM(INDEX(RemboursementN[Intérêts],1,1):RemboursementN[[#This Row],[Intérêts]]),"")</f>
        <v/>
      </c>
    </row>
    <row r="294" spans="2:9" ht="15" x14ac:dyDescent="0.25">
      <c r="B294" s="20" t="str">
        <f>IF(PrêtOK,IF(ROW()-ROW(RemboursementN[[#Headers],[Remboursement N°]])&gt;NombreDePaiementsPrévu,"",ROW()-ROW(RemboursementN[[#Headers],[Remboursement N°]])),"")</f>
        <v/>
      </c>
      <c r="C294" s="21" t="str">
        <f>IF(RemboursementN[[#This Row],[Remboursement N°]]&lt;&gt;"",EOMONTH(DateDébutPrêt,ROW(RemboursementN[[#This Row],[Remboursement N°]])-ROW(RemboursementN[[#Headers],[Remboursement N°]])-2)+DAY(DateDébutPrêt),"")</f>
        <v/>
      </c>
      <c r="D294" s="22" t="str">
        <f>IF(RemboursementN[[#This Row],[Remboursement N°]]&lt;&gt;"",IF(ROW()-ROW(RemboursementN[[#Headers],[Solde de départ]])=1,MontantDuPrêt,INDEX(RemboursementN[Solde restant dû],ROW()-ROW(RemboursementN[[#Headers],[Solde de départ]])-1)),"")</f>
        <v/>
      </c>
      <c r="E294" s="22" t="str">
        <f>IF(RemboursementN[[#This Row],[Remboursement N°]]&lt;&gt;"",PaiementProgrammé,"")</f>
        <v/>
      </c>
      <c r="F294" s="22" t="str">
        <f>IF(RemboursementN[[#This Row],[Remboursement N°]]&lt;&gt;"",RemboursementN[[#This Row],[Solde de départ]]*(TauxIntérêt/PaiementsParAn),"")</f>
        <v/>
      </c>
      <c r="G294" s="23" t="str">
        <f>IF(RemboursementN[[#This Row],[Remboursement N°]]&lt;&gt;"",RemboursementN[[#This Row],[Remboursement du capital]]+RemboursementN[[#This Row],[Intérêts]],"")</f>
        <v/>
      </c>
      <c r="H294" s="22" t="str">
        <f>IF(RemboursementN[[#This Row],[Remboursement N°]]&lt;&gt;"",IF(RemboursementN[[#This Row],[Montant du remboursement]]&lt;=RemboursementN[[#This Row],[Solde de départ]],RemboursementN[[#This Row],[Solde de départ]]-RemboursementN[[#This Row],[Remboursement du capital]],0),"")</f>
        <v/>
      </c>
      <c r="I294" s="22" t="str">
        <f>IF(RemboursementN[[#This Row],[Remboursement N°]]&lt;&gt;"",SUM(INDEX(RemboursementN[Intérêts],1,1):RemboursementN[[#This Row],[Intérêts]]),"")</f>
        <v/>
      </c>
    </row>
    <row r="295" spans="2:9" ht="15" x14ac:dyDescent="0.25">
      <c r="B295" s="20" t="str">
        <f>IF(PrêtOK,IF(ROW()-ROW(RemboursementN[[#Headers],[Remboursement N°]])&gt;NombreDePaiementsPrévu,"",ROW()-ROW(RemboursementN[[#Headers],[Remboursement N°]])),"")</f>
        <v/>
      </c>
      <c r="C295" s="21" t="str">
        <f>IF(RemboursementN[[#This Row],[Remboursement N°]]&lt;&gt;"",EOMONTH(DateDébutPrêt,ROW(RemboursementN[[#This Row],[Remboursement N°]])-ROW(RemboursementN[[#Headers],[Remboursement N°]])-2)+DAY(DateDébutPrêt),"")</f>
        <v/>
      </c>
      <c r="D295" s="22" t="str">
        <f>IF(RemboursementN[[#This Row],[Remboursement N°]]&lt;&gt;"",IF(ROW()-ROW(RemboursementN[[#Headers],[Solde de départ]])=1,MontantDuPrêt,INDEX(RemboursementN[Solde restant dû],ROW()-ROW(RemboursementN[[#Headers],[Solde de départ]])-1)),"")</f>
        <v/>
      </c>
      <c r="E295" s="22" t="str">
        <f>IF(RemboursementN[[#This Row],[Remboursement N°]]&lt;&gt;"",PaiementProgrammé,"")</f>
        <v/>
      </c>
      <c r="F295" s="22" t="str">
        <f>IF(RemboursementN[[#This Row],[Remboursement N°]]&lt;&gt;"",RemboursementN[[#This Row],[Solde de départ]]*(TauxIntérêt/PaiementsParAn),"")</f>
        <v/>
      </c>
      <c r="G295" s="23" t="str">
        <f>IF(RemboursementN[[#This Row],[Remboursement N°]]&lt;&gt;"",RemboursementN[[#This Row],[Remboursement du capital]]+RemboursementN[[#This Row],[Intérêts]],"")</f>
        <v/>
      </c>
      <c r="H295" s="22" t="str">
        <f>IF(RemboursementN[[#This Row],[Remboursement N°]]&lt;&gt;"",IF(RemboursementN[[#This Row],[Montant du remboursement]]&lt;=RemboursementN[[#This Row],[Solde de départ]],RemboursementN[[#This Row],[Solde de départ]]-RemboursementN[[#This Row],[Remboursement du capital]],0),"")</f>
        <v/>
      </c>
      <c r="I295" s="22" t="str">
        <f>IF(RemboursementN[[#This Row],[Remboursement N°]]&lt;&gt;"",SUM(INDEX(RemboursementN[Intérêts],1,1):RemboursementN[[#This Row],[Intérêts]]),"")</f>
        <v/>
      </c>
    </row>
    <row r="296" spans="2:9" ht="15" x14ac:dyDescent="0.25">
      <c r="B296" s="20" t="str">
        <f>IF(PrêtOK,IF(ROW()-ROW(RemboursementN[[#Headers],[Remboursement N°]])&gt;NombreDePaiementsPrévu,"",ROW()-ROW(RemboursementN[[#Headers],[Remboursement N°]])),"")</f>
        <v/>
      </c>
      <c r="C296" s="21" t="str">
        <f>IF(RemboursementN[[#This Row],[Remboursement N°]]&lt;&gt;"",EOMONTH(DateDébutPrêt,ROW(RemboursementN[[#This Row],[Remboursement N°]])-ROW(RemboursementN[[#Headers],[Remboursement N°]])-2)+DAY(DateDébutPrêt),"")</f>
        <v/>
      </c>
      <c r="D296" s="22" t="str">
        <f>IF(RemboursementN[[#This Row],[Remboursement N°]]&lt;&gt;"",IF(ROW()-ROW(RemboursementN[[#Headers],[Solde de départ]])=1,MontantDuPrêt,INDEX(RemboursementN[Solde restant dû],ROW()-ROW(RemboursementN[[#Headers],[Solde de départ]])-1)),"")</f>
        <v/>
      </c>
      <c r="E296" s="22" t="str">
        <f>IF(RemboursementN[[#This Row],[Remboursement N°]]&lt;&gt;"",PaiementProgrammé,"")</f>
        <v/>
      </c>
      <c r="F296" s="22" t="str">
        <f>IF(RemboursementN[[#This Row],[Remboursement N°]]&lt;&gt;"",RemboursementN[[#This Row],[Solde de départ]]*(TauxIntérêt/PaiementsParAn),"")</f>
        <v/>
      </c>
      <c r="G296" s="23" t="str">
        <f>IF(RemboursementN[[#This Row],[Remboursement N°]]&lt;&gt;"",RemboursementN[[#This Row],[Remboursement du capital]]+RemboursementN[[#This Row],[Intérêts]],"")</f>
        <v/>
      </c>
      <c r="H296" s="22" t="str">
        <f>IF(RemboursementN[[#This Row],[Remboursement N°]]&lt;&gt;"",IF(RemboursementN[[#This Row],[Montant du remboursement]]&lt;=RemboursementN[[#This Row],[Solde de départ]],RemboursementN[[#This Row],[Solde de départ]]-RemboursementN[[#This Row],[Remboursement du capital]],0),"")</f>
        <v/>
      </c>
      <c r="I296" s="22" t="str">
        <f>IF(RemboursementN[[#This Row],[Remboursement N°]]&lt;&gt;"",SUM(INDEX(RemboursementN[Intérêts],1,1):RemboursementN[[#This Row],[Intérêts]]),"")</f>
        <v/>
      </c>
    </row>
    <row r="297" spans="2:9" ht="15" x14ac:dyDescent="0.25">
      <c r="B297" s="20" t="str">
        <f>IF(PrêtOK,IF(ROW()-ROW(RemboursementN[[#Headers],[Remboursement N°]])&gt;NombreDePaiementsPrévu,"",ROW()-ROW(RemboursementN[[#Headers],[Remboursement N°]])),"")</f>
        <v/>
      </c>
      <c r="C297" s="21" t="str">
        <f>IF(RemboursementN[[#This Row],[Remboursement N°]]&lt;&gt;"",EOMONTH(DateDébutPrêt,ROW(RemboursementN[[#This Row],[Remboursement N°]])-ROW(RemboursementN[[#Headers],[Remboursement N°]])-2)+DAY(DateDébutPrêt),"")</f>
        <v/>
      </c>
      <c r="D297" s="22" t="str">
        <f>IF(RemboursementN[[#This Row],[Remboursement N°]]&lt;&gt;"",IF(ROW()-ROW(RemboursementN[[#Headers],[Solde de départ]])=1,MontantDuPrêt,INDEX(RemboursementN[Solde restant dû],ROW()-ROW(RemboursementN[[#Headers],[Solde de départ]])-1)),"")</f>
        <v/>
      </c>
      <c r="E297" s="22" t="str">
        <f>IF(RemboursementN[[#This Row],[Remboursement N°]]&lt;&gt;"",PaiementProgrammé,"")</f>
        <v/>
      </c>
      <c r="F297" s="22" t="str">
        <f>IF(RemboursementN[[#This Row],[Remboursement N°]]&lt;&gt;"",RemboursementN[[#This Row],[Solde de départ]]*(TauxIntérêt/PaiementsParAn),"")</f>
        <v/>
      </c>
      <c r="G297" s="23" t="str">
        <f>IF(RemboursementN[[#This Row],[Remboursement N°]]&lt;&gt;"",RemboursementN[[#This Row],[Remboursement du capital]]+RemboursementN[[#This Row],[Intérêts]],"")</f>
        <v/>
      </c>
      <c r="H297" s="22" t="str">
        <f>IF(RemboursementN[[#This Row],[Remboursement N°]]&lt;&gt;"",IF(RemboursementN[[#This Row],[Montant du remboursement]]&lt;=RemboursementN[[#This Row],[Solde de départ]],RemboursementN[[#This Row],[Solde de départ]]-RemboursementN[[#This Row],[Remboursement du capital]],0),"")</f>
        <v/>
      </c>
      <c r="I297" s="22" t="str">
        <f>IF(RemboursementN[[#This Row],[Remboursement N°]]&lt;&gt;"",SUM(INDEX(RemboursementN[Intérêts],1,1):RemboursementN[[#This Row],[Intérêts]]),"")</f>
        <v/>
      </c>
    </row>
    <row r="298" spans="2:9" ht="15" x14ac:dyDescent="0.25">
      <c r="B298" s="20" t="str">
        <f>IF(PrêtOK,IF(ROW()-ROW(RemboursementN[[#Headers],[Remboursement N°]])&gt;NombreDePaiementsPrévu,"",ROW()-ROW(RemboursementN[[#Headers],[Remboursement N°]])),"")</f>
        <v/>
      </c>
      <c r="C298" s="21" t="str">
        <f>IF(RemboursementN[[#This Row],[Remboursement N°]]&lt;&gt;"",EOMONTH(DateDébutPrêt,ROW(RemboursementN[[#This Row],[Remboursement N°]])-ROW(RemboursementN[[#Headers],[Remboursement N°]])-2)+DAY(DateDébutPrêt),"")</f>
        <v/>
      </c>
      <c r="D298" s="22" t="str">
        <f>IF(RemboursementN[[#This Row],[Remboursement N°]]&lt;&gt;"",IF(ROW()-ROW(RemboursementN[[#Headers],[Solde de départ]])=1,MontantDuPrêt,INDEX(RemboursementN[Solde restant dû],ROW()-ROW(RemboursementN[[#Headers],[Solde de départ]])-1)),"")</f>
        <v/>
      </c>
      <c r="E298" s="22" t="str">
        <f>IF(RemboursementN[[#This Row],[Remboursement N°]]&lt;&gt;"",PaiementProgrammé,"")</f>
        <v/>
      </c>
      <c r="F298" s="22" t="str">
        <f>IF(RemboursementN[[#This Row],[Remboursement N°]]&lt;&gt;"",RemboursementN[[#This Row],[Solde de départ]]*(TauxIntérêt/PaiementsParAn),"")</f>
        <v/>
      </c>
      <c r="G298" s="23" t="str">
        <f>IF(RemboursementN[[#This Row],[Remboursement N°]]&lt;&gt;"",RemboursementN[[#This Row],[Remboursement du capital]]+RemboursementN[[#This Row],[Intérêts]],"")</f>
        <v/>
      </c>
      <c r="H298" s="22" t="str">
        <f>IF(RemboursementN[[#This Row],[Remboursement N°]]&lt;&gt;"",IF(RemboursementN[[#This Row],[Montant du remboursement]]&lt;=RemboursementN[[#This Row],[Solde de départ]],RemboursementN[[#This Row],[Solde de départ]]-RemboursementN[[#This Row],[Remboursement du capital]],0),"")</f>
        <v/>
      </c>
      <c r="I298" s="22" t="str">
        <f>IF(RemboursementN[[#This Row],[Remboursement N°]]&lt;&gt;"",SUM(INDEX(RemboursementN[Intérêts],1,1):RemboursementN[[#This Row],[Intérêts]]),"")</f>
        <v/>
      </c>
    </row>
    <row r="299" spans="2:9" ht="15" x14ac:dyDescent="0.25">
      <c r="B299" s="20" t="str">
        <f>IF(PrêtOK,IF(ROW()-ROW(RemboursementN[[#Headers],[Remboursement N°]])&gt;NombreDePaiementsPrévu,"",ROW()-ROW(RemboursementN[[#Headers],[Remboursement N°]])),"")</f>
        <v/>
      </c>
      <c r="C299" s="21" t="str">
        <f>IF(RemboursementN[[#This Row],[Remboursement N°]]&lt;&gt;"",EOMONTH(DateDébutPrêt,ROW(RemboursementN[[#This Row],[Remboursement N°]])-ROW(RemboursementN[[#Headers],[Remboursement N°]])-2)+DAY(DateDébutPrêt),"")</f>
        <v/>
      </c>
      <c r="D299" s="22" t="str">
        <f>IF(RemboursementN[[#This Row],[Remboursement N°]]&lt;&gt;"",IF(ROW()-ROW(RemboursementN[[#Headers],[Solde de départ]])=1,MontantDuPrêt,INDEX(RemboursementN[Solde restant dû],ROW()-ROW(RemboursementN[[#Headers],[Solde de départ]])-1)),"")</f>
        <v/>
      </c>
      <c r="E299" s="22" t="str">
        <f>IF(RemboursementN[[#This Row],[Remboursement N°]]&lt;&gt;"",PaiementProgrammé,"")</f>
        <v/>
      </c>
      <c r="F299" s="22" t="str">
        <f>IF(RemboursementN[[#This Row],[Remboursement N°]]&lt;&gt;"",RemboursementN[[#This Row],[Solde de départ]]*(TauxIntérêt/PaiementsParAn),"")</f>
        <v/>
      </c>
      <c r="G299" s="23" t="str">
        <f>IF(RemboursementN[[#This Row],[Remboursement N°]]&lt;&gt;"",RemboursementN[[#This Row],[Remboursement du capital]]+RemboursementN[[#This Row],[Intérêts]],"")</f>
        <v/>
      </c>
      <c r="H299" s="22" t="str">
        <f>IF(RemboursementN[[#This Row],[Remboursement N°]]&lt;&gt;"",IF(RemboursementN[[#This Row],[Montant du remboursement]]&lt;=RemboursementN[[#This Row],[Solde de départ]],RemboursementN[[#This Row],[Solde de départ]]-RemboursementN[[#This Row],[Remboursement du capital]],0),"")</f>
        <v/>
      </c>
      <c r="I299" s="22" t="str">
        <f>IF(RemboursementN[[#This Row],[Remboursement N°]]&lt;&gt;"",SUM(INDEX(RemboursementN[Intérêts],1,1):RemboursementN[[#This Row],[Intérêts]]),"")</f>
        <v/>
      </c>
    </row>
    <row r="300" spans="2:9" ht="15" x14ac:dyDescent="0.25">
      <c r="B300" s="20" t="str">
        <f>IF(PrêtOK,IF(ROW()-ROW(RemboursementN[[#Headers],[Remboursement N°]])&gt;NombreDePaiementsPrévu,"",ROW()-ROW(RemboursementN[[#Headers],[Remboursement N°]])),"")</f>
        <v/>
      </c>
      <c r="C300" s="21" t="str">
        <f>IF(RemboursementN[[#This Row],[Remboursement N°]]&lt;&gt;"",EOMONTH(DateDébutPrêt,ROW(RemboursementN[[#This Row],[Remboursement N°]])-ROW(RemboursementN[[#Headers],[Remboursement N°]])-2)+DAY(DateDébutPrêt),"")</f>
        <v/>
      </c>
      <c r="D300" s="22" t="str">
        <f>IF(RemboursementN[[#This Row],[Remboursement N°]]&lt;&gt;"",IF(ROW()-ROW(RemboursementN[[#Headers],[Solde de départ]])=1,MontantDuPrêt,INDEX(RemboursementN[Solde restant dû],ROW()-ROW(RemboursementN[[#Headers],[Solde de départ]])-1)),"")</f>
        <v/>
      </c>
      <c r="E300" s="22" t="str">
        <f>IF(RemboursementN[[#This Row],[Remboursement N°]]&lt;&gt;"",PaiementProgrammé,"")</f>
        <v/>
      </c>
      <c r="F300" s="22" t="str">
        <f>IF(RemboursementN[[#This Row],[Remboursement N°]]&lt;&gt;"",RemboursementN[[#This Row],[Solde de départ]]*(TauxIntérêt/PaiementsParAn),"")</f>
        <v/>
      </c>
      <c r="G300" s="23" t="str">
        <f>IF(RemboursementN[[#This Row],[Remboursement N°]]&lt;&gt;"",RemboursementN[[#This Row],[Remboursement du capital]]+RemboursementN[[#This Row],[Intérêts]],"")</f>
        <v/>
      </c>
      <c r="H300" s="22" t="str">
        <f>IF(RemboursementN[[#This Row],[Remboursement N°]]&lt;&gt;"",IF(RemboursementN[[#This Row],[Montant du remboursement]]&lt;=RemboursementN[[#This Row],[Solde de départ]],RemboursementN[[#This Row],[Solde de départ]]-RemboursementN[[#This Row],[Remboursement du capital]],0),"")</f>
        <v/>
      </c>
      <c r="I300" s="22" t="str">
        <f>IF(RemboursementN[[#This Row],[Remboursement N°]]&lt;&gt;"",SUM(INDEX(RemboursementN[Intérêts],1,1):RemboursementN[[#This Row],[Intérêts]]),"")</f>
        <v/>
      </c>
    </row>
    <row r="301" spans="2:9" ht="15" x14ac:dyDescent="0.25">
      <c r="B301" s="20" t="str">
        <f>IF(PrêtOK,IF(ROW()-ROW(RemboursementN[[#Headers],[Remboursement N°]])&gt;NombreDePaiementsPrévu,"",ROW()-ROW(RemboursementN[[#Headers],[Remboursement N°]])),"")</f>
        <v/>
      </c>
      <c r="C301" s="21" t="str">
        <f>IF(RemboursementN[[#This Row],[Remboursement N°]]&lt;&gt;"",EOMONTH(DateDébutPrêt,ROW(RemboursementN[[#This Row],[Remboursement N°]])-ROW(RemboursementN[[#Headers],[Remboursement N°]])-2)+DAY(DateDébutPrêt),"")</f>
        <v/>
      </c>
      <c r="D301" s="22" t="str">
        <f>IF(RemboursementN[[#This Row],[Remboursement N°]]&lt;&gt;"",IF(ROW()-ROW(RemboursementN[[#Headers],[Solde de départ]])=1,MontantDuPrêt,INDEX(RemboursementN[Solde restant dû],ROW()-ROW(RemboursementN[[#Headers],[Solde de départ]])-1)),"")</f>
        <v/>
      </c>
      <c r="E301" s="22" t="str">
        <f>IF(RemboursementN[[#This Row],[Remboursement N°]]&lt;&gt;"",PaiementProgrammé,"")</f>
        <v/>
      </c>
      <c r="F301" s="22" t="str">
        <f>IF(RemboursementN[[#This Row],[Remboursement N°]]&lt;&gt;"",RemboursementN[[#This Row],[Solde de départ]]*(TauxIntérêt/PaiementsParAn),"")</f>
        <v/>
      </c>
      <c r="G301" s="23" t="str">
        <f>IF(RemboursementN[[#This Row],[Remboursement N°]]&lt;&gt;"",RemboursementN[[#This Row],[Remboursement du capital]]+RemboursementN[[#This Row],[Intérêts]],"")</f>
        <v/>
      </c>
      <c r="H301" s="22" t="str">
        <f>IF(RemboursementN[[#This Row],[Remboursement N°]]&lt;&gt;"",IF(RemboursementN[[#This Row],[Montant du remboursement]]&lt;=RemboursementN[[#This Row],[Solde de départ]],RemboursementN[[#This Row],[Solde de départ]]-RemboursementN[[#This Row],[Remboursement du capital]],0),"")</f>
        <v/>
      </c>
      <c r="I301" s="22" t="str">
        <f>IF(RemboursementN[[#This Row],[Remboursement N°]]&lt;&gt;"",SUM(INDEX(RemboursementN[Intérêts],1,1):RemboursementN[[#This Row],[Intérêts]]),"")</f>
        <v/>
      </c>
    </row>
    <row r="302" spans="2:9" ht="15" x14ac:dyDescent="0.25">
      <c r="B302" s="20" t="str">
        <f>IF(PrêtOK,IF(ROW()-ROW(RemboursementN[[#Headers],[Remboursement N°]])&gt;NombreDePaiementsPrévu,"",ROW()-ROW(RemboursementN[[#Headers],[Remboursement N°]])),"")</f>
        <v/>
      </c>
      <c r="C302" s="21" t="str">
        <f>IF(RemboursementN[[#This Row],[Remboursement N°]]&lt;&gt;"",EOMONTH(DateDébutPrêt,ROW(RemboursementN[[#This Row],[Remboursement N°]])-ROW(RemboursementN[[#Headers],[Remboursement N°]])-2)+DAY(DateDébutPrêt),"")</f>
        <v/>
      </c>
      <c r="D302" s="22" t="str">
        <f>IF(RemboursementN[[#This Row],[Remboursement N°]]&lt;&gt;"",IF(ROW()-ROW(RemboursementN[[#Headers],[Solde de départ]])=1,MontantDuPrêt,INDEX(RemboursementN[Solde restant dû],ROW()-ROW(RemboursementN[[#Headers],[Solde de départ]])-1)),"")</f>
        <v/>
      </c>
      <c r="E302" s="22" t="str">
        <f>IF(RemboursementN[[#This Row],[Remboursement N°]]&lt;&gt;"",PaiementProgrammé,"")</f>
        <v/>
      </c>
      <c r="F302" s="22" t="str">
        <f>IF(RemboursementN[[#This Row],[Remboursement N°]]&lt;&gt;"",RemboursementN[[#This Row],[Solde de départ]]*(TauxIntérêt/PaiementsParAn),"")</f>
        <v/>
      </c>
      <c r="G302" s="23" t="str">
        <f>IF(RemboursementN[[#This Row],[Remboursement N°]]&lt;&gt;"",RemboursementN[[#This Row],[Remboursement du capital]]+RemboursementN[[#This Row],[Intérêts]],"")</f>
        <v/>
      </c>
      <c r="H302" s="22" t="str">
        <f>IF(RemboursementN[[#This Row],[Remboursement N°]]&lt;&gt;"",IF(RemboursementN[[#This Row],[Montant du remboursement]]&lt;=RemboursementN[[#This Row],[Solde de départ]],RemboursementN[[#This Row],[Solde de départ]]-RemboursementN[[#This Row],[Remboursement du capital]],0),"")</f>
        <v/>
      </c>
      <c r="I302" s="22" t="str">
        <f>IF(RemboursementN[[#This Row],[Remboursement N°]]&lt;&gt;"",SUM(INDEX(RemboursementN[Intérêts],1,1):RemboursementN[[#This Row],[Intérêts]]),"")</f>
        <v/>
      </c>
    </row>
    <row r="303" spans="2:9" ht="15" x14ac:dyDescent="0.25">
      <c r="B303" s="20" t="str">
        <f>IF(PrêtOK,IF(ROW()-ROW(RemboursementN[[#Headers],[Remboursement N°]])&gt;NombreDePaiementsPrévu,"",ROW()-ROW(RemboursementN[[#Headers],[Remboursement N°]])),"")</f>
        <v/>
      </c>
      <c r="C303" s="21" t="str">
        <f>IF(RemboursementN[[#This Row],[Remboursement N°]]&lt;&gt;"",EOMONTH(DateDébutPrêt,ROW(RemboursementN[[#This Row],[Remboursement N°]])-ROW(RemboursementN[[#Headers],[Remboursement N°]])-2)+DAY(DateDébutPrêt),"")</f>
        <v/>
      </c>
      <c r="D303" s="22" t="str">
        <f>IF(RemboursementN[[#This Row],[Remboursement N°]]&lt;&gt;"",IF(ROW()-ROW(RemboursementN[[#Headers],[Solde de départ]])=1,MontantDuPrêt,INDEX(RemboursementN[Solde restant dû],ROW()-ROW(RemboursementN[[#Headers],[Solde de départ]])-1)),"")</f>
        <v/>
      </c>
      <c r="E303" s="22" t="str">
        <f>IF(RemboursementN[[#This Row],[Remboursement N°]]&lt;&gt;"",PaiementProgrammé,"")</f>
        <v/>
      </c>
      <c r="F303" s="22" t="str">
        <f>IF(RemboursementN[[#This Row],[Remboursement N°]]&lt;&gt;"",RemboursementN[[#This Row],[Solde de départ]]*(TauxIntérêt/PaiementsParAn),"")</f>
        <v/>
      </c>
      <c r="G303" s="23" t="str">
        <f>IF(RemboursementN[[#This Row],[Remboursement N°]]&lt;&gt;"",RemboursementN[[#This Row],[Remboursement du capital]]+RemboursementN[[#This Row],[Intérêts]],"")</f>
        <v/>
      </c>
      <c r="H303" s="22" t="str">
        <f>IF(RemboursementN[[#This Row],[Remboursement N°]]&lt;&gt;"",IF(RemboursementN[[#This Row],[Montant du remboursement]]&lt;=RemboursementN[[#This Row],[Solde de départ]],RemboursementN[[#This Row],[Solde de départ]]-RemboursementN[[#This Row],[Remboursement du capital]],0),"")</f>
        <v/>
      </c>
      <c r="I303" s="22" t="str">
        <f>IF(RemboursementN[[#This Row],[Remboursement N°]]&lt;&gt;"",SUM(INDEX(RemboursementN[Intérêts],1,1):RemboursementN[[#This Row],[Intérêts]]),"")</f>
        <v/>
      </c>
    </row>
    <row r="304" spans="2:9" ht="15" x14ac:dyDescent="0.25">
      <c r="B304" s="20" t="str">
        <f>IF(PrêtOK,IF(ROW()-ROW(RemboursementN[[#Headers],[Remboursement N°]])&gt;NombreDePaiementsPrévu,"",ROW()-ROW(RemboursementN[[#Headers],[Remboursement N°]])),"")</f>
        <v/>
      </c>
      <c r="C304" s="21" t="str">
        <f>IF(RemboursementN[[#This Row],[Remboursement N°]]&lt;&gt;"",EOMONTH(DateDébutPrêt,ROW(RemboursementN[[#This Row],[Remboursement N°]])-ROW(RemboursementN[[#Headers],[Remboursement N°]])-2)+DAY(DateDébutPrêt),"")</f>
        <v/>
      </c>
      <c r="D304" s="22" t="str">
        <f>IF(RemboursementN[[#This Row],[Remboursement N°]]&lt;&gt;"",IF(ROW()-ROW(RemboursementN[[#Headers],[Solde de départ]])=1,MontantDuPrêt,INDEX(RemboursementN[Solde restant dû],ROW()-ROW(RemboursementN[[#Headers],[Solde de départ]])-1)),"")</f>
        <v/>
      </c>
      <c r="E304" s="22" t="str">
        <f>IF(RemboursementN[[#This Row],[Remboursement N°]]&lt;&gt;"",PaiementProgrammé,"")</f>
        <v/>
      </c>
      <c r="F304" s="22" t="str">
        <f>IF(RemboursementN[[#This Row],[Remboursement N°]]&lt;&gt;"",RemboursementN[[#This Row],[Solde de départ]]*(TauxIntérêt/PaiementsParAn),"")</f>
        <v/>
      </c>
      <c r="G304" s="23" t="str">
        <f>IF(RemboursementN[[#This Row],[Remboursement N°]]&lt;&gt;"",RemboursementN[[#This Row],[Remboursement du capital]]+RemboursementN[[#This Row],[Intérêts]],"")</f>
        <v/>
      </c>
      <c r="H304" s="22" t="str">
        <f>IF(RemboursementN[[#This Row],[Remboursement N°]]&lt;&gt;"",IF(RemboursementN[[#This Row],[Montant du remboursement]]&lt;=RemboursementN[[#This Row],[Solde de départ]],RemboursementN[[#This Row],[Solde de départ]]-RemboursementN[[#This Row],[Remboursement du capital]],0),"")</f>
        <v/>
      </c>
      <c r="I304" s="22" t="str">
        <f>IF(RemboursementN[[#This Row],[Remboursement N°]]&lt;&gt;"",SUM(INDEX(RemboursementN[Intérêts],1,1):RemboursementN[[#This Row],[Intérêts]]),"")</f>
        <v/>
      </c>
    </row>
    <row r="305" spans="2:9" ht="15" x14ac:dyDescent="0.25">
      <c r="B305" s="20" t="str">
        <f>IF(PrêtOK,IF(ROW()-ROW(RemboursementN[[#Headers],[Remboursement N°]])&gt;NombreDePaiementsPrévu,"",ROW()-ROW(RemboursementN[[#Headers],[Remboursement N°]])),"")</f>
        <v/>
      </c>
      <c r="C305" s="21" t="str">
        <f>IF(RemboursementN[[#This Row],[Remboursement N°]]&lt;&gt;"",EOMONTH(DateDébutPrêt,ROW(RemboursementN[[#This Row],[Remboursement N°]])-ROW(RemboursementN[[#Headers],[Remboursement N°]])-2)+DAY(DateDébutPrêt),"")</f>
        <v/>
      </c>
      <c r="D305" s="22" t="str">
        <f>IF(RemboursementN[[#This Row],[Remboursement N°]]&lt;&gt;"",IF(ROW()-ROW(RemboursementN[[#Headers],[Solde de départ]])=1,MontantDuPrêt,INDEX(RemboursementN[Solde restant dû],ROW()-ROW(RemboursementN[[#Headers],[Solde de départ]])-1)),"")</f>
        <v/>
      </c>
      <c r="E305" s="22" t="str">
        <f>IF(RemboursementN[[#This Row],[Remboursement N°]]&lt;&gt;"",PaiementProgrammé,"")</f>
        <v/>
      </c>
      <c r="F305" s="22" t="str">
        <f>IF(RemboursementN[[#This Row],[Remboursement N°]]&lt;&gt;"",RemboursementN[[#This Row],[Solde de départ]]*(TauxIntérêt/PaiementsParAn),"")</f>
        <v/>
      </c>
      <c r="G305" s="23" t="str">
        <f>IF(RemboursementN[[#This Row],[Remboursement N°]]&lt;&gt;"",RemboursementN[[#This Row],[Remboursement du capital]]+RemboursementN[[#This Row],[Intérêts]],"")</f>
        <v/>
      </c>
      <c r="H305" s="22" t="str">
        <f>IF(RemboursementN[[#This Row],[Remboursement N°]]&lt;&gt;"",IF(RemboursementN[[#This Row],[Montant du remboursement]]&lt;=RemboursementN[[#This Row],[Solde de départ]],RemboursementN[[#This Row],[Solde de départ]]-RemboursementN[[#This Row],[Remboursement du capital]],0),"")</f>
        <v/>
      </c>
      <c r="I305" s="22" t="str">
        <f>IF(RemboursementN[[#This Row],[Remboursement N°]]&lt;&gt;"",SUM(INDEX(RemboursementN[Intérêts],1,1):RemboursementN[[#This Row],[Intérêts]]),"")</f>
        <v/>
      </c>
    </row>
    <row r="306" spans="2:9" ht="15" x14ac:dyDescent="0.25">
      <c r="B306" s="20" t="str">
        <f>IF(PrêtOK,IF(ROW()-ROW(RemboursementN[[#Headers],[Remboursement N°]])&gt;NombreDePaiementsPrévu,"",ROW()-ROW(RemboursementN[[#Headers],[Remboursement N°]])),"")</f>
        <v/>
      </c>
      <c r="C306" s="21" t="str">
        <f>IF(RemboursementN[[#This Row],[Remboursement N°]]&lt;&gt;"",EOMONTH(DateDébutPrêt,ROW(RemboursementN[[#This Row],[Remboursement N°]])-ROW(RemboursementN[[#Headers],[Remboursement N°]])-2)+DAY(DateDébutPrêt),"")</f>
        <v/>
      </c>
      <c r="D306" s="22" t="str">
        <f>IF(RemboursementN[[#This Row],[Remboursement N°]]&lt;&gt;"",IF(ROW()-ROW(RemboursementN[[#Headers],[Solde de départ]])=1,MontantDuPrêt,INDEX(RemboursementN[Solde restant dû],ROW()-ROW(RemboursementN[[#Headers],[Solde de départ]])-1)),"")</f>
        <v/>
      </c>
      <c r="E306" s="22" t="str">
        <f>IF(RemboursementN[[#This Row],[Remboursement N°]]&lt;&gt;"",PaiementProgrammé,"")</f>
        <v/>
      </c>
      <c r="F306" s="22" t="str">
        <f>IF(RemboursementN[[#This Row],[Remboursement N°]]&lt;&gt;"",RemboursementN[[#This Row],[Solde de départ]]*(TauxIntérêt/PaiementsParAn),"")</f>
        <v/>
      </c>
      <c r="G306" s="23" t="str">
        <f>IF(RemboursementN[[#This Row],[Remboursement N°]]&lt;&gt;"",RemboursementN[[#This Row],[Remboursement du capital]]+RemboursementN[[#This Row],[Intérêts]],"")</f>
        <v/>
      </c>
      <c r="H306" s="22" t="str">
        <f>IF(RemboursementN[[#This Row],[Remboursement N°]]&lt;&gt;"",IF(RemboursementN[[#This Row],[Montant du remboursement]]&lt;=RemboursementN[[#This Row],[Solde de départ]],RemboursementN[[#This Row],[Solde de départ]]-RemboursementN[[#This Row],[Remboursement du capital]],0),"")</f>
        <v/>
      </c>
      <c r="I306" s="22" t="str">
        <f>IF(RemboursementN[[#This Row],[Remboursement N°]]&lt;&gt;"",SUM(INDEX(RemboursementN[Intérêts],1,1):RemboursementN[[#This Row],[Intérêts]]),"")</f>
        <v/>
      </c>
    </row>
    <row r="307" spans="2:9" ht="15" x14ac:dyDescent="0.25">
      <c r="B307" s="20" t="str">
        <f>IF(PrêtOK,IF(ROW()-ROW(RemboursementN[[#Headers],[Remboursement N°]])&gt;NombreDePaiementsPrévu,"",ROW()-ROW(RemboursementN[[#Headers],[Remboursement N°]])),"")</f>
        <v/>
      </c>
      <c r="C307" s="21" t="str">
        <f>IF(RemboursementN[[#This Row],[Remboursement N°]]&lt;&gt;"",EOMONTH(DateDébutPrêt,ROW(RemboursementN[[#This Row],[Remboursement N°]])-ROW(RemboursementN[[#Headers],[Remboursement N°]])-2)+DAY(DateDébutPrêt),"")</f>
        <v/>
      </c>
      <c r="D307" s="22" t="str">
        <f>IF(RemboursementN[[#This Row],[Remboursement N°]]&lt;&gt;"",IF(ROW()-ROW(RemboursementN[[#Headers],[Solde de départ]])=1,MontantDuPrêt,INDEX(RemboursementN[Solde restant dû],ROW()-ROW(RemboursementN[[#Headers],[Solde de départ]])-1)),"")</f>
        <v/>
      </c>
      <c r="E307" s="22" t="str">
        <f>IF(RemboursementN[[#This Row],[Remboursement N°]]&lt;&gt;"",PaiementProgrammé,"")</f>
        <v/>
      </c>
      <c r="F307" s="22" t="str">
        <f>IF(RemboursementN[[#This Row],[Remboursement N°]]&lt;&gt;"",RemboursementN[[#This Row],[Solde de départ]]*(TauxIntérêt/PaiementsParAn),"")</f>
        <v/>
      </c>
      <c r="G307" s="23" t="str">
        <f>IF(RemboursementN[[#This Row],[Remboursement N°]]&lt;&gt;"",RemboursementN[[#This Row],[Remboursement du capital]]+RemboursementN[[#This Row],[Intérêts]],"")</f>
        <v/>
      </c>
      <c r="H307" s="22" t="str">
        <f>IF(RemboursementN[[#This Row],[Remboursement N°]]&lt;&gt;"",IF(RemboursementN[[#This Row],[Montant du remboursement]]&lt;=RemboursementN[[#This Row],[Solde de départ]],RemboursementN[[#This Row],[Solde de départ]]-RemboursementN[[#This Row],[Remboursement du capital]],0),"")</f>
        <v/>
      </c>
      <c r="I307" s="22" t="str">
        <f>IF(RemboursementN[[#This Row],[Remboursement N°]]&lt;&gt;"",SUM(INDEX(RemboursementN[Intérêts],1,1):RemboursementN[[#This Row],[Intérêts]]),"")</f>
        <v/>
      </c>
    </row>
    <row r="308" spans="2:9" ht="15" x14ac:dyDescent="0.25">
      <c r="B308" s="20" t="str">
        <f>IF(PrêtOK,IF(ROW()-ROW(RemboursementN[[#Headers],[Remboursement N°]])&gt;NombreDePaiementsPrévu,"",ROW()-ROW(RemboursementN[[#Headers],[Remboursement N°]])),"")</f>
        <v/>
      </c>
      <c r="C308" s="21" t="str">
        <f>IF(RemboursementN[[#This Row],[Remboursement N°]]&lt;&gt;"",EOMONTH(DateDébutPrêt,ROW(RemboursementN[[#This Row],[Remboursement N°]])-ROW(RemboursementN[[#Headers],[Remboursement N°]])-2)+DAY(DateDébutPrêt),"")</f>
        <v/>
      </c>
      <c r="D308" s="22" t="str">
        <f>IF(RemboursementN[[#This Row],[Remboursement N°]]&lt;&gt;"",IF(ROW()-ROW(RemboursementN[[#Headers],[Solde de départ]])=1,MontantDuPrêt,INDEX(RemboursementN[Solde restant dû],ROW()-ROW(RemboursementN[[#Headers],[Solde de départ]])-1)),"")</f>
        <v/>
      </c>
      <c r="E308" s="22" t="str">
        <f>IF(RemboursementN[[#This Row],[Remboursement N°]]&lt;&gt;"",PaiementProgrammé,"")</f>
        <v/>
      </c>
      <c r="F308" s="22" t="str">
        <f>IF(RemboursementN[[#This Row],[Remboursement N°]]&lt;&gt;"",RemboursementN[[#This Row],[Solde de départ]]*(TauxIntérêt/PaiementsParAn),"")</f>
        <v/>
      </c>
      <c r="G308" s="23" t="str">
        <f>IF(RemboursementN[[#This Row],[Remboursement N°]]&lt;&gt;"",RemboursementN[[#This Row],[Remboursement du capital]]+RemboursementN[[#This Row],[Intérêts]],"")</f>
        <v/>
      </c>
      <c r="H308" s="22" t="str">
        <f>IF(RemboursementN[[#This Row],[Remboursement N°]]&lt;&gt;"",IF(RemboursementN[[#This Row],[Montant du remboursement]]&lt;=RemboursementN[[#This Row],[Solde de départ]],RemboursementN[[#This Row],[Solde de départ]]-RemboursementN[[#This Row],[Remboursement du capital]],0),"")</f>
        <v/>
      </c>
      <c r="I308" s="22" t="str">
        <f>IF(RemboursementN[[#This Row],[Remboursement N°]]&lt;&gt;"",SUM(INDEX(RemboursementN[Intérêts],1,1):RemboursementN[[#This Row],[Intérêts]]),"")</f>
        <v/>
      </c>
    </row>
    <row r="309" spans="2:9" ht="15" x14ac:dyDescent="0.25">
      <c r="B309" s="20" t="str">
        <f>IF(PrêtOK,IF(ROW()-ROW(RemboursementN[[#Headers],[Remboursement N°]])&gt;NombreDePaiementsPrévu,"",ROW()-ROW(RemboursementN[[#Headers],[Remboursement N°]])),"")</f>
        <v/>
      </c>
      <c r="C309" s="21" t="str">
        <f>IF(RemboursementN[[#This Row],[Remboursement N°]]&lt;&gt;"",EOMONTH(DateDébutPrêt,ROW(RemboursementN[[#This Row],[Remboursement N°]])-ROW(RemboursementN[[#Headers],[Remboursement N°]])-2)+DAY(DateDébutPrêt),"")</f>
        <v/>
      </c>
      <c r="D309" s="22" t="str">
        <f>IF(RemboursementN[[#This Row],[Remboursement N°]]&lt;&gt;"",IF(ROW()-ROW(RemboursementN[[#Headers],[Solde de départ]])=1,MontantDuPrêt,INDEX(RemboursementN[Solde restant dû],ROW()-ROW(RemboursementN[[#Headers],[Solde de départ]])-1)),"")</f>
        <v/>
      </c>
      <c r="E309" s="22" t="str">
        <f>IF(RemboursementN[[#This Row],[Remboursement N°]]&lt;&gt;"",PaiementProgrammé,"")</f>
        <v/>
      </c>
      <c r="F309" s="22" t="str">
        <f>IF(RemboursementN[[#This Row],[Remboursement N°]]&lt;&gt;"",RemboursementN[[#This Row],[Solde de départ]]*(TauxIntérêt/PaiementsParAn),"")</f>
        <v/>
      </c>
      <c r="G309" s="23" t="str">
        <f>IF(RemboursementN[[#This Row],[Remboursement N°]]&lt;&gt;"",RemboursementN[[#This Row],[Remboursement du capital]]+RemboursementN[[#This Row],[Intérêts]],"")</f>
        <v/>
      </c>
      <c r="H309" s="22" t="str">
        <f>IF(RemboursementN[[#This Row],[Remboursement N°]]&lt;&gt;"",IF(RemboursementN[[#This Row],[Montant du remboursement]]&lt;=RemboursementN[[#This Row],[Solde de départ]],RemboursementN[[#This Row],[Solde de départ]]-RemboursementN[[#This Row],[Remboursement du capital]],0),"")</f>
        <v/>
      </c>
      <c r="I309" s="22" t="str">
        <f>IF(RemboursementN[[#This Row],[Remboursement N°]]&lt;&gt;"",SUM(INDEX(RemboursementN[Intérêts],1,1):RemboursementN[[#This Row],[Intérêts]]),"")</f>
        <v/>
      </c>
    </row>
    <row r="310" spans="2:9" ht="15" x14ac:dyDescent="0.25">
      <c r="B310" s="20" t="str">
        <f>IF(PrêtOK,IF(ROW()-ROW(RemboursementN[[#Headers],[Remboursement N°]])&gt;NombreDePaiementsPrévu,"",ROW()-ROW(RemboursementN[[#Headers],[Remboursement N°]])),"")</f>
        <v/>
      </c>
      <c r="C310" s="21" t="str">
        <f>IF(RemboursementN[[#This Row],[Remboursement N°]]&lt;&gt;"",EOMONTH(DateDébutPrêt,ROW(RemboursementN[[#This Row],[Remboursement N°]])-ROW(RemboursementN[[#Headers],[Remboursement N°]])-2)+DAY(DateDébutPrêt),"")</f>
        <v/>
      </c>
      <c r="D310" s="22" t="str">
        <f>IF(RemboursementN[[#This Row],[Remboursement N°]]&lt;&gt;"",IF(ROW()-ROW(RemboursementN[[#Headers],[Solde de départ]])=1,MontantDuPrêt,INDEX(RemboursementN[Solde restant dû],ROW()-ROW(RemboursementN[[#Headers],[Solde de départ]])-1)),"")</f>
        <v/>
      </c>
      <c r="E310" s="22" t="str">
        <f>IF(RemboursementN[[#This Row],[Remboursement N°]]&lt;&gt;"",PaiementProgrammé,"")</f>
        <v/>
      </c>
      <c r="F310" s="22" t="str">
        <f>IF(RemboursementN[[#This Row],[Remboursement N°]]&lt;&gt;"",RemboursementN[[#This Row],[Solde de départ]]*(TauxIntérêt/PaiementsParAn),"")</f>
        <v/>
      </c>
      <c r="G310" s="23" t="str">
        <f>IF(RemboursementN[[#This Row],[Remboursement N°]]&lt;&gt;"",RemboursementN[[#This Row],[Remboursement du capital]]+RemboursementN[[#This Row],[Intérêts]],"")</f>
        <v/>
      </c>
      <c r="H310" s="22" t="str">
        <f>IF(RemboursementN[[#This Row],[Remboursement N°]]&lt;&gt;"",IF(RemboursementN[[#This Row],[Montant du remboursement]]&lt;=RemboursementN[[#This Row],[Solde de départ]],RemboursementN[[#This Row],[Solde de départ]]-RemboursementN[[#This Row],[Remboursement du capital]],0),"")</f>
        <v/>
      </c>
      <c r="I310" s="22" t="str">
        <f>IF(RemboursementN[[#This Row],[Remboursement N°]]&lt;&gt;"",SUM(INDEX(RemboursementN[Intérêts],1,1):RemboursementN[[#This Row],[Intérêts]]),"")</f>
        <v/>
      </c>
    </row>
    <row r="311" spans="2:9" ht="15" x14ac:dyDescent="0.25">
      <c r="B311" s="20" t="str">
        <f>IF(PrêtOK,IF(ROW()-ROW(RemboursementN[[#Headers],[Remboursement N°]])&gt;NombreDePaiementsPrévu,"",ROW()-ROW(RemboursementN[[#Headers],[Remboursement N°]])),"")</f>
        <v/>
      </c>
      <c r="C311" s="21" t="str">
        <f>IF(RemboursementN[[#This Row],[Remboursement N°]]&lt;&gt;"",EOMONTH(DateDébutPrêt,ROW(RemboursementN[[#This Row],[Remboursement N°]])-ROW(RemboursementN[[#Headers],[Remboursement N°]])-2)+DAY(DateDébutPrêt),"")</f>
        <v/>
      </c>
      <c r="D311" s="22" t="str">
        <f>IF(RemboursementN[[#This Row],[Remboursement N°]]&lt;&gt;"",IF(ROW()-ROW(RemboursementN[[#Headers],[Solde de départ]])=1,MontantDuPrêt,INDEX(RemboursementN[Solde restant dû],ROW()-ROW(RemboursementN[[#Headers],[Solde de départ]])-1)),"")</f>
        <v/>
      </c>
      <c r="E311" s="22" t="str">
        <f>IF(RemboursementN[[#This Row],[Remboursement N°]]&lt;&gt;"",PaiementProgrammé,"")</f>
        <v/>
      </c>
      <c r="F311" s="22" t="str">
        <f>IF(RemboursementN[[#This Row],[Remboursement N°]]&lt;&gt;"",RemboursementN[[#This Row],[Solde de départ]]*(TauxIntérêt/PaiementsParAn),"")</f>
        <v/>
      </c>
      <c r="G311" s="23" t="str">
        <f>IF(RemboursementN[[#This Row],[Remboursement N°]]&lt;&gt;"",RemboursementN[[#This Row],[Remboursement du capital]]+RemboursementN[[#This Row],[Intérêts]],"")</f>
        <v/>
      </c>
      <c r="H311" s="22" t="str">
        <f>IF(RemboursementN[[#This Row],[Remboursement N°]]&lt;&gt;"",IF(RemboursementN[[#This Row],[Montant du remboursement]]&lt;=RemboursementN[[#This Row],[Solde de départ]],RemboursementN[[#This Row],[Solde de départ]]-RemboursementN[[#This Row],[Remboursement du capital]],0),"")</f>
        <v/>
      </c>
      <c r="I311" s="22" t="str">
        <f>IF(RemboursementN[[#This Row],[Remboursement N°]]&lt;&gt;"",SUM(INDEX(RemboursementN[Intérêts],1,1):RemboursementN[[#This Row],[Intérêts]]),"")</f>
        <v/>
      </c>
    </row>
    <row r="312" spans="2:9" ht="15" x14ac:dyDescent="0.25">
      <c r="B312" s="20" t="str">
        <f>IF(PrêtOK,IF(ROW()-ROW(RemboursementN[[#Headers],[Remboursement N°]])&gt;NombreDePaiementsPrévu,"",ROW()-ROW(RemboursementN[[#Headers],[Remboursement N°]])),"")</f>
        <v/>
      </c>
      <c r="C312" s="21" t="str">
        <f>IF(RemboursementN[[#This Row],[Remboursement N°]]&lt;&gt;"",EOMONTH(DateDébutPrêt,ROW(RemboursementN[[#This Row],[Remboursement N°]])-ROW(RemboursementN[[#Headers],[Remboursement N°]])-2)+DAY(DateDébutPrêt),"")</f>
        <v/>
      </c>
      <c r="D312" s="22" t="str">
        <f>IF(RemboursementN[[#This Row],[Remboursement N°]]&lt;&gt;"",IF(ROW()-ROW(RemboursementN[[#Headers],[Solde de départ]])=1,MontantDuPrêt,INDEX(RemboursementN[Solde restant dû],ROW()-ROW(RemboursementN[[#Headers],[Solde de départ]])-1)),"")</f>
        <v/>
      </c>
      <c r="E312" s="22" t="str">
        <f>IF(RemboursementN[[#This Row],[Remboursement N°]]&lt;&gt;"",PaiementProgrammé,"")</f>
        <v/>
      </c>
      <c r="F312" s="22" t="str">
        <f>IF(RemboursementN[[#This Row],[Remboursement N°]]&lt;&gt;"",RemboursementN[[#This Row],[Solde de départ]]*(TauxIntérêt/PaiementsParAn),"")</f>
        <v/>
      </c>
      <c r="G312" s="23" t="str">
        <f>IF(RemboursementN[[#This Row],[Remboursement N°]]&lt;&gt;"",RemboursementN[[#This Row],[Remboursement du capital]]+RemboursementN[[#This Row],[Intérêts]],"")</f>
        <v/>
      </c>
      <c r="H312" s="22" t="str">
        <f>IF(RemboursementN[[#This Row],[Remboursement N°]]&lt;&gt;"",IF(RemboursementN[[#This Row],[Montant du remboursement]]&lt;=RemboursementN[[#This Row],[Solde de départ]],RemboursementN[[#This Row],[Solde de départ]]-RemboursementN[[#This Row],[Remboursement du capital]],0),"")</f>
        <v/>
      </c>
      <c r="I312" s="22" t="str">
        <f>IF(RemboursementN[[#This Row],[Remboursement N°]]&lt;&gt;"",SUM(INDEX(RemboursementN[Intérêts],1,1):RemboursementN[[#This Row],[Intérêts]]),"")</f>
        <v/>
      </c>
    </row>
    <row r="313" spans="2:9" ht="15" x14ac:dyDescent="0.25">
      <c r="B313" s="20" t="str">
        <f>IF(PrêtOK,IF(ROW()-ROW(RemboursementN[[#Headers],[Remboursement N°]])&gt;NombreDePaiementsPrévu,"",ROW()-ROW(RemboursementN[[#Headers],[Remboursement N°]])),"")</f>
        <v/>
      </c>
      <c r="C313" s="21" t="str">
        <f>IF(RemboursementN[[#This Row],[Remboursement N°]]&lt;&gt;"",EOMONTH(DateDébutPrêt,ROW(RemboursementN[[#This Row],[Remboursement N°]])-ROW(RemboursementN[[#Headers],[Remboursement N°]])-2)+DAY(DateDébutPrêt),"")</f>
        <v/>
      </c>
      <c r="D313" s="22" t="str">
        <f>IF(RemboursementN[[#This Row],[Remboursement N°]]&lt;&gt;"",IF(ROW()-ROW(RemboursementN[[#Headers],[Solde de départ]])=1,MontantDuPrêt,INDEX(RemboursementN[Solde restant dû],ROW()-ROW(RemboursementN[[#Headers],[Solde de départ]])-1)),"")</f>
        <v/>
      </c>
      <c r="E313" s="22" t="str">
        <f>IF(RemboursementN[[#This Row],[Remboursement N°]]&lt;&gt;"",PaiementProgrammé,"")</f>
        <v/>
      </c>
      <c r="F313" s="22" t="str">
        <f>IF(RemboursementN[[#This Row],[Remboursement N°]]&lt;&gt;"",RemboursementN[[#This Row],[Solde de départ]]*(TauxIntérêt/PaiementsParAn),"")</f>
        <v/>
      </c>
      <c r="G313" s="23" t="str">
        <f>IF(RemboursementN[[#This Row],[Remboursement N°]]&lt;&gt;"",RemboursementN[[#This Row],[Remboursement du capital]]+RemboursementN[[#This Row],[Intérêts]],"")</f>
        <v/>
      </c>
      <c r="H313" s="22" t="str">
        <f>IF(RemboursementN[[#This Row],[Remboursement N°]]&lt;&gt;"",IF(RemboursementN[[#This Row],[Montant du remboursement]]&lt;=RemboursementN[[#This Row],[Solde de départ]],RemboursementN[[#This Row],[Solde de départ]]-RemboursementN[[#This Row],[Remboursement du capital]],0),"")</f>
        <v/>
      </c>
      <c r="I313" s="22" t="str">
        <f>IF(RemboursementN[[#This Row],[Remboursement N°]]&lt;&gt;"",SUM(INDEX(RemboursementN[Intérêts],1,1):RemboursementN[[#This Row],[Intérêts]]),"")</f>
        <v/>
      </c>
    </row>
    <row r="314" spans="2:9" ht="15" x14ac:dyDescent="0.25">
      <c r="B314" s="20" t="str">
        <f>IF(PrêtOK,IF(ROW()-ROW(RemboursementN[[#Headers],[Remboursement N°]])&gt;NombreDePaiementsPrévu,"",ROW()-ROW(RemboursementN[[#Headers],[Remboursement N°]])),"")</f>
        <v/>
      </c>
      <c r="C314" s="21" t="str">
        <f>IF(RemboursementN[[#This Row],[Remboursement N°]]&lt;&gt;"",EOMONTH(DateDébutPrêt,ROW(RemboursementN[[#This Row],[Remboursement N°]])-ROW(RemboursementN[[#Headers],[Remboursement N°]])-2)+DAY(DateDébutPrêt),"")</f>
        <v/>
      </c>
      <c r="D314" s="22" t="str">
        <f>IF(RemboursementN[[#This Row],[Remboursement N°]]&lt;&gt;"",IF(ROW()-ROW(RemboursementN[[#Headers],[Solde de départ]])=1,MontantDuPrêt,INDEX(RemboursementN[Solde restant dû],ROW()-ROW(RemboursementN[[#Headers],[Solde de départ]])-1)),"")</f>
        <v/>
      </c>
      <c r="E314" s="22" t="str">
        <f>IF(RemboursementN[[#This Row],[Remboursement N°]]&lt;&gt;"",PaiementProgrammé,"")</f>
        <v/>
      </c>
      <c r="F314" s="22" t="str">
        <f>IF(RemboursementN[[#This Row],[Remboursement N°]]&lt;&gt;"",RemboursementN[[#This Row],[Solde de départ]]*(TauxIntérêt/PaiementsParAn),"")</f>
        <v/>
      </c>
      <c r="G314" s="23" t="str">
        <f>IF(RemboursementN[[#This Row],[Remboursement N°]]&lt;&gt;"",RemboursementN[[#This Row],[Remboursement du capital]]+RemboursementN[[#This Row],[Intérêts]],"")</f>
        <v/>
      </c>
      <c r="H314" s="22" t="str">
        <f>IF(RemboursementN[[#This Row],[Remboursement N°]]&lt;&gt;"",IF(RemboursementN[[#This Row],[Montant du remboursement]]&lt;=RemboursementN[[#This Row],[Solde de départ]],RemboursementN[[#This Row],[Solde de départ]]-RemboursementN[[#This Row],[Remboursement du capital]],0),"")</f>
        <v/>
      </c>
      <c r="I314" s="22" t="str">
        <f>IF(RemboursementN[[#This Row],[Remboursement N°]]&lt;&gt;"",SUM(INDEX(RemboursementN[Intérêts],1,1):RemboursementN[[#This Row],[Intérêts]]),"")</f>
        <v/>
      </c>
    </row>
    <row r="315" spans="2:9" ht="15" x14ac:dyDescent="0.25">
      <c r="B315" s="20" t="str">
        <f>IF(PrêtOK,IF(ROW()-ROW(RemboursementN[[#Headers],[Remboursement N°]])&gt;NombreDePaiementsPrévu,"",ROW()-ROW(RemboursementN[[#Headers],[Remboursement N°]])),"")</f>
        <v/>
      </c>
      <c r="C315" s="21" t="str">
        <f>IF(RemboursementN[[#This Row],[Remboursement N°]]&lt;&gt;"",EOMONTH(DateDébutPrêt,ROW(RemboursementN[[#This Row],[Remboursement N°]])-ROW(RemboursementN[[#Headers],[Remboursement N°]])-2)+DAY(DateDébutPrêt),"")</f>
        <v/>
      </c>
      <c r="D315" s="22" t="str">
        <f>IF(RemboursementN[[#This Row],[Remboursement N°]]&lt;&gt;"",IF(ROW()-ROW(RemboursementN[[#Headers],[Solde de départ]])=1,MontantDuPrêt,INDEX(RemboursementN[Solde restant dû],ROW()-ROW(RemboursementN[[#Headers],[Solde de départ]])-1)),"")</f>
        <v/>
      </c>
      <c r="E315" s="22" t="str">
        <f>IF(RemboursementN[[#This Row],[Remboursement N°]]&lt;&gt;"",PaiementProgrammé,"")</f>
        <v/>
      </c>
      <c r="F315" s="22" t="str">
        <f>IF(RemboursementN[[#This Row],[Remboursement N°]]&lt;&gt;"",RemboursementN[[#This Row],[Solde de départ]]*(TauxIntérêt/PaiementsParAn),"")</f>
        <v/>
      </c>
      <c r="G315" s="23" t="str">
        <f>IF(RemboursementN[[#This Row],[Remboursement N°]]&lt;&gt;"",RemboursementN[[#This Row],[Remboursement du capital]]+RemboursementN[[#This Row],[Intérêts]],"")</f>
        <v/>
      </c>
      <c r="H315" s="22" t="str">
        <f>IF(RemboursementN[[#This Row],[Remboursement N°]]&lt;&gt;"",IF(RemboursementN[[#This Row],[Montant du remboursement]]&lt;=RemboursementN[[#This Row],[Solde de départ]],RemboursementN[[#This Row],[Solde de départ]]-RemboursementN[[#This Row],[Remboursement du capital]],0),"")</f>
        <v/>
      </c>
      <c r="I315" s="22" t="str">
        <f>IF(RemboursementN[[#This Row],[Remboursement N°]]&lt;&gt;"",SUM(INDEX(RemboursementN[Intérêts],1,1):RemboursementN[[#This Row],[Intérêts]]),"")</f>
        <v/>
      </c>
    </row>
    <row r="316" spans="2:9" ht="15" x14ac:dyDescent="0.25">
      <c r="B316" s="20" t="str">
        <f>IF(PrêtOK,IF(ROW()-ROW(RemboursementN[[#Headers],[Remboursement N°]])&gt;NombreDePaiementsPrévu,"",ROW()-ROW(RemboursementN[[#Headers],[Remboursement N°]])),"")</f>
        <v/>
      </c>
      <c r="C316" s="21" t="str">
        <f>IF(RemboursementN[[#This Row],[Remboursement N°]]&lt;&gt;"",EOMONTH(DateDébutPrêt,ROW(RemboursementN[[#This Row],[Remboursement N°]])-ROW(RemboursementN[[#Headers],[Remboursement N°]])-2)+DAY(DateDébutPrêt),"")</f>
        <v/>
      </c>
      <c r="D316" s="22" t="str">
        <f>IF(RemboursementN[[#This Row],[Remboursement N°]]&lt;&gt;"",IF(ROW()-ROW(RemboursementN[[#Headers],[Solde de départ]])=1,MontantDuPrêt,INDEX(RemboursementN[Solde restant dû],ROW()-ROW(RemboursementN[[#Headers],[Solde de départ]])-1)),"")</f>
        <v/>
      </c>
      <c r="E316" s="22" t="str">
        <f>IF(RemboursementN[[#This Row],[Remboursement N°]]&lt;&gt;"",PaiementProgrammé,"")</f>
        <v/>
      </c>
      <c r="F316" s="22" t="str">
        <f>IF(RemboursementN[[#This Row],[Remboursement N°]]&lt;&gt;"",RemboursementN[[#This Row],[Solde de départ]]*(TauxIntérêt/PaiementsParAn),"")</f>
        <v/>
      </c>
      <c r="G316" s="23" t="str">
        <f>IF(RemboursementN[[#This Row],[Remboursement N°]]&lt;&gt;"",RemboursementN[[#This Row],[Remboursement du capital]]+RemboursementN[[#This Row],[Intérêts]],"")</f>
        <v/>
      </c>
      <c r="H316" s="22" t="str">
        <f>IF(RemboursementN[[#This Row],[Remboursement N°]]&lt;&gt;"",IF(RemboursementN[[#This Row],[Montant du remboursement]]&lt;=RemboursementN[[#This Row],[Solde de départ]],RemboursementN[[#This Row],[Solde de départ]]-RemboursementN[[#This Row],[Remboursement du capital]],0),"")</f>
        <v/>
      </c>
      <c r="I316" s="22" t="str">
        <f>IF(RemboursementN[[#This Row],[Remboursement N°]]&lt;&gt;"",SUM(INDEX(RemboursementN[Intérêts],1,1):RemboursementN[[#This Row],[Intérêts]]),"")</f>
        <v/>
      </c>
    </row>
    <row r="317" spans="2:9" ht="15" x14ac:dyDescent="0.25">
      <c r="B317" s="20" t="str">
        <f>IF(PrêtOK,IF(ROW()-ROW(RemboursementN[[#Headers],[Remboursement N°]])&gt;NombreDePaiementsPrévu,"",ROW()-ROW(RemboursementN[[#Headers],[Remboursement N°]])),"")</f>
        <v/>
      </c>
      <c r="C317" s="21" t="str">
        <f>IF(RemboursementN[[#This Row],[Remboursement N°]]&lt;&gt;"",EOMONTH(DateDébutPrêt,ROW(RemboursementN[[#This Row],[Remboursement N°]])-ROW(RemboursementN[[#Headers],[Remboursement N°]])-2)+DAY(DateDébutPrêt),"")</f>
        <v/>
      </c>
      <c r="D317" s="22" t="str">
        <f>IF(RemboursementN[[#This Row],[Remboursement N°]]&lt;&gt;"",IF(ROW()-ROW(RemboursementN[[#Headers],[Solde de départ]])=1,MontantDuPrêt,INDEX(RemboursementN[Solde restant dû],ROW()-ROW(RemboursementN[[#Headers],[Solde de départ]])-1)),"")</f>
        <v/>
      </c>
      <c r="E317" s="22" t="str">
        <f>IF(RemboursementN[[#This Row],[Remboursement N°]]&lt;&gt;"",PaiementProgrammé,"")</f>
        <v/>
      </c>
      <c r="F317" s="22" t="str">
        <f>IF(RemboursementN[[#This Row],[Remboursement N°]]&lt;&gt;"",RemboursementN[[#This Row],[Solde de départ]]*(TauxIntérêt/PaiementsParAn),"")</f>
        <v/>
      </c>
      <c r="G317" s="23" t="str">
        <f>IF(RemboursementN[[#This Row],[Remboursement N°]]&lt;&gt;"",RemboursementN[[#This Row],[Remboursement du capital]]+RemboursementN[[#This Row],[Intérêts]],"")</f>
        <v/>
      </c>
      <c r="H317" s="22" t="str">
        <f>IF(RemboursementN[[#This Row],[Remboursement N°]]&lt;&gt;"",IF(RemboursementN[[#This Row],[Montant du remboursement]]&lt;=RemboursementN[[#This Row],[Solde de départ]],RemboursementN[[#This Row],[Solde de départ]]-RemboursementN[[#This Row],[Remboursement du capital]],0),"")</f>
        <v/>
      </c>
      <c r="I317" s="22" t="str">
        <f>IF(RemboursementN[[#This Row],[Remboursement N°]]&lt;&gt;"",SUM(INDEX(RemboursementN[Intérêts],1,1):RemboursementN[[#This Row],[Intérêts]]),"")</f>
        <v/>
      </c>
    </row>
    <row r="318" spans="2:9" ht="15" x14ac:dyDescent="0.25">
      <c r="B318" s="20" t="str">
        <f>IF(PrêtOK,IF(ROW()-ROW(RemboursementN[[#Headers],[Remboursement N°]])&gt;NombreDePaiementsPrévu,"",ROW()-ROW(RemboursementN[[#Headers],[Remboursement N°]])),"")</f>
        <v/>
      </c>
      <c r="C318" s="21" t="str">
        <f>IF(RemboursementN[[#This Row],[Remboursement N°]]&lt;&gt;"",EOMONTH(DateDébutPrêt,ROW(RemboursementN[[#This Row],[Remboursement N°]])-ROW(RemboursementN[[#Headers],[Remboursement N°]])-2)+DAY(DateDébutPrêt),"")</f>
        <v/>
      </c>
      <c r="D318" s="22" t="str">
        <f>IF(RemboursementN[[#This Row],[Remboursement N°]]&lt;&gt;"",IF(ROW()-ROW(RemboursementN[[#Headers],[Solde de départ]])=1,MontantDuPrêt,INDEX(RemboursementN[Solde restant dû],ROW()-ROW(RemboursementN[[#Headers],[Solde de départ]])-1)),"")</f>
        <v/>
      </c>
      <c r="E318" s="22" t="str">
        <f>IF(RemboursementN[[#This Row],[Remboursement N°]]&lt;&gt;"",PaiementProgrammé,"")</f>
        <v/>
      </c>
      <c r="F318" s="22" t="str">
        <f>IF(RemboursementN[[#This Row],[Remboursement N°]]&lt;&gt;"",RemboursementN[[#This Row],[Solde de départ]]*(TauxIntérêt/PaiementsParAn),"")</f>
        <v/>
      </c>
      <c r="G318" s="23" t="str">
        <f>IF(RemboursementN[[#This Row],[Remboursement N°]]&lt;&gt;"",RemboursementN[[#This Row],[Remboursement du capital]]+RemboursementN[[#This Row],[Intérêts]],"")</f>
        <v/>
      </c>
      <c r="H318" s="22" t="str">
        <f>IF(RemboursementN[[#This Row],[Remboursement N°]]&lt;&gt;"",IF(RemboursementN[[#This Row],[Montant du remboursement]]&lt;=RemboursementN[[#This Row],[Solde de départ]],RemboursementN[[#This Row],[Solde de départ]]-RemboursementN[[#This Row],[Remboursement du capital]],0),"")</f>
        <v/>
      </c>
      <c r="I318" s="22" t="str">
        <f>IF(RemboursementN[[#This Row],[Remboursement N°]]&lt;&gt;"",SUM(INDEX(RemboursementN[Intérêts],1,1):RemboursementN[[#This Row],[Intérêts]]),"")</f>
        <v/>
      </c>
    </row>
    <row r="319" spans="2:9" ht="15" x14ac:dyDescent="0.25">
      <c r="B319" s="20" t="str">
        <f>IF(PrêtOK,IF(ROW()-ROW(RemboursementN[[#Headers],[Remboursement N°]])&gt;NombreDePaiementsPrévu,"",ROW()-ROW(RemboursementN[[#Headers],[Remboursement N°]])),"")</f>
        <v/>
      </c>
      <c r="C319" s="21" t="str">
        <f>IF(RemboursementN[[#This Row],[Remboursement N°]]&lt;&gt;"",EOMONTH(DateDébutPrêt,ROW(RemboursementN[[#This Row],[Remboursement N°]])-ROW(RemboursementN[[#Headers],[Remboursement N°]])-2)+DAY(DateDébutPrêt),"")</f>
        <v/>
      </c>
      <c r="D319" s="22" t="str">
        <f>IF(RemboursementN[[#This Row],[Remboursement N°]]&lt;&gt;"",IF(ROW()-ROW(RemboursementN[[#Headers],[Solde de départ]])=1,MontantDuPrêt,INDEX(RemboursementN[Solde restant dû],ROW()-ROW(RemboursementN[[#Headers],[Solde de départ]])-1)),"")</f>
        <v/>
      </c>
      <c r="E319" s="22" t="str">
        <f>IF(RemboursementN[[#This Row],[Remboursement N°]]&lt;&gt;"",PaiementProgrammé,"")</f>
        <v/>
      </c>
      <c r="F319" s="22" t="str">
        <f>IF(RemboursementN[[#This Row],[Remboursement N°]]&lt;&gt;"",RemboursementN[[#This Row],[Solde de départ]]*(TauxIntérêt/PaiementsParAn),"")</f>
        <v/>
      </c>
      <c r="G319" s="23" t="str">
        <f>IF(RemboursementN[[#This Row],[Remboursement N°]]&lt;&gt;"",RemboursementN[[#This Row],[Remboursement du capital]]+RemboursementN[[#This Row],[Intérêts]],"")</f>
        <v/>
      </c>
      <c r="H319" s="22" t="str">
        <f>IF(RemboursementN[[#This Row],[Remboursement N°]]&lt;&gt;"",IF(RemboursementN[[#This Row],[Montant du remboursement]]&lt;=RemboursementN[[#This Row],[Solde de départ]],RemboursementN[[#This Row],[Solde de départ]]-RemboursementN[[#This Row],[Remboursement du capital]],0),"")</f>
        <v/>
      </c>
      <c r="I319" s="22" t="str">
        <f>IF(RemboursementN[[#This Row],[Remboursement N°]]&lt;&gt;"",SUM(INDEX(RemboursementN[Intérêts],1,1):RemboursementN[[#This Row],[Intérêts]]),"")</f>
        <v/>
      </c>
    </row>
    <row r="320" spans="2:9" ht="15" x14ac:dyDescent="0.25">
      <c r="B320" s="20" t="str">
        <f>IF(PrêtOK,IF(ROW()-ROW(RemboursementN[[#Headers],[Remboursement N°]])&gt;NombreDePaiementsPrévu,"",ROW()-ROW(RemboursementN[[#Headers],[Remboursement N°]])),"")</f>
        <v/>
      </c>
      <c r="C320" s="21" t="str">
        <f>IF(RemboursementN[[#This Row],[Remboursement N°]]&lt;&gt;"",EOMONTH(DateDébutPrêt,ROW(RemboursementN[[#This Row],[Remboursement N°]])-ROW(RemboursementN[[#Headers],[Remboursement N°]])-2)+DAY(DateDébutPrêt),"")</f>
        <v/>
      </c>
      <c r="D320" s="22" t="str">
        <f>IF(RemboursementN[[#This Row],[Remboursement N°]]&lt;&gt;"",IF(ROW()-ROW(RemboursementN[[#Headers],[Solde de départ]])=1,MontantDuPrêt,INDEX(RemboursementN[Solde restant dû],ROW()-ROW(RemboursementN[[#Headers],[Solde de départ]])-1)),"")</f>
        <v/>
      </c>
      <c r="E320" s="22" t="str">
        <f>IF(RemboursementN[[#This Row],[Remboursement N°]]&lt;&gt;"",PaiementProgrammé,"")</f>
        <v/>
      </c>
      <c r="F320" s="22" t="str">
        <f>IF(RemboursementN[[#This Row],[Remboursement N°]]&lt;&gt;"",RemboursementN[[#This Row],[Solde de départ]]*(TauxIntérêt/PaiementsParAn),"")</f>
        <v/>
      </c>
      <c r="G320" s="23" t="str">
        <f>IF(RemboursementN[[#This Row],[Remboursement N°]]&lt;&gt;"",RemboursementN[[#This Row],[Remboursement du capital]]+RemboursementN[[#This Row],[Intérêts]],"")</f>
        <v/>
      </c>
      <c r="H320" s="22" t="str">
        <f>IF(RemboursementN[[#This Row],[Remboursement N°]]&lt;&gt;"",IF(RemboursementN[[#This Row],[Montant du remboursement]]&lt;=RemboursementN[[#This Row],[Solde de départ]],RemboursementN[[#This Row],[Solde de départ]]-RemboursementN[[#This Row],[Remboursement du capital]],0),"")</f>
        <v/>
      </c>
      <c r="I320" s="22" t="str">
        <f>IF(RemboursementN[[#This Row],[Remboursement N°]]&lt;&gt;"",SUM(INDEX(RemboursementN[Intérêts],1,1):RemboursementN[[#This Row],[Intérêts]]),"")</f>
        <v/>
      </c>
    </row>
    <row r="321" spans="2:9" ht="15" x14ac:dyDescent="0.25">
      <c r="B321" s="20" t="str">
        <f>IF(PrêtOK,IF(ROW()-ROW(RemboursementN[[#Headers],[Remboursement N°]])&gt;NombreDePaiementsPrévu,"",ROW()-ROW(RemboursementN[[#Headers],[Remboursement N°]])),"")</f>
        <v/>
      </c>
      <c r="C321" s="21" t="str">
        <f>IF(RemboursementN[[#This Row],[Remboursement N°]]&lt;&gt;"",EOMONTH(DateDébutPrêt,ROW(RemboursementN[[#This Row],[Remboursement N°]])-ROW(RemboursementN[[#Headers],[Remboursement N°]])-2)+DAY(DateDébutPrêt),"")</f>
        <v/>
      </c>
      <c r="D321" s="22" t="str">
        <f>IF(RemboursementN[[#This Row],[Remboursement N°]]&lt;&gt;"",IF(ROW()-ROW(RemboursementN[[#Headers],[Solde de départ]])=1,MontantDuPrêt,INDEX(RemboursementN[Solde restant dû],ROW()-ROW(RemboursementN[[#Headers],[Solde de départ]])-1)),"")</f>
        <v/>
      </c>
      <c r="E321" s="22" t="str">
        <f>IF(RemboursementN[[#This Row],[Remboursement N°]]&lt;&gt;"",PaiementProgrammé,"")</f>
        <v/>
      </c>
      <c r="F321" s="22" t="str">
        <f>IF(RemboursementN[[#This Row],[Remboursement N°]]&lt;&gt;"",RemboursementN[[#This Row],[Solde de départ]]*(TauxIntérêt/PaiementsParAn),"")</f>
        <v/>
      </c>
      <c r="G321" s="23" t="str">
        <f>IF(RemboursementN[[#This Row],[Remboursement N°]]&lt;&gt;"",RemboursementN[[#This Row],[Remboursement du capital]]+RemboursementN[[#This Row],[Intérêts]],"")</f>
        <v/>
      </c>
      <c r="H321" s="22" t="str">
        <f>IF(RemboursementN[[#This Row],[Remboursement N°]]&lt;&gt;"",IF(RemboursementN[[#This Row],[Montant du remboursement]]&lt;=RemboursementN[[#This Row],[Solde de départ]],RemboursementN[[#This Row],[Solde de départ]]-RemboursementN[[#This Row],[Remboursement du capital]],0),"")</f>
        <v/>
      </c>
      <c r="I321" s="22" t="str">
        <f>IF(RemboursementN[[#This Row],[Remboursement N°]]&lt;&gt;"",SUM(INDEX(RemboursementN[Intérêts],1,1):RemboursementN[[#This Row],[Intérêts]]),"")</f>
        <v/>
      </c>
    </row>
    <row r="322" spans="2:9" ht="15" x14ac:dyDescent="0.25">
      <c r="B322" s="20" t="str">
        <f>IF(PrêtOK,IF(ROW()-ROW(RemboursementN[[#Headers],[Remboursement N°]])&gt;NombreDePaiementsPrévu,"",ROW()-ROW(RemboursementN[[#Headers],[Remboursement N°]])),"")</f>
        <v/>
      </c>
      <c r="C322" s="21" t="str">
        <f>IF(RemboursementN[[#This Row],[Remboursement N°]]&lt;&gt;"",EOMONTH(DateDébutPrêt,ROW(RemboursementN[[#This Row],[Remboursement N°]])-ROW(RemboursementN[[#Headers],[Remboursement N°]])-2)+DAY(DateDébutPrêt),"")</f>
        <v/>
      </c>
      <c r="D322" s="22" t="str">
        <f>IF(RemboursementN[[#This Row],[Remboursement N°]]&lt;&gt;"",IF(ROW()-ROW(RemboursementN[[#Headers],[Solde de départ]])=1,MontantDuPrêt,INDEX(RemboursementN[Solde restant dû],ROW()-ROW(RemboursementN[[#Headers],[Solde de départ]])-1)),"")</f>
        <v/>
      </c>
      <c r="E322" s="22" t="str">
        <f>IF(RemboursementN[[#This Row],[Remboursement N°]]&lt;&gt;"",PaiementProgrammé,"")</f>
        <v/>
      </c>
      <c r="F322" s="22" t="str">
        <f>IF(RemboursementN[[#This Row],[Remboursement N°]]&lt;&gt;"",RemboursementN[[#This Row],[Solde de départ]]*(TauxIntérêt/PaiementsParAn),"")</f>
        <v/>
      </c>
      <c r="G322" s="23" t="str">
        <f>IF(RemboursementN[[#This Row],[Remboursement N°]]&lt;&gt;"",RemboursementN[[#This Row],[Remboursement du capital]]+RemboursementN[[#This Row],[Intérêts]],"")</f>
        <v/>
      </c>
      <c r="H322" s="22" t="str">
        <f>IF(RemboursementN[[#This Row],[Remboursement N°]]&lt;&gt;"",IF(RemboursementN[[#This Row],[Montant du remboursement]]&lt;=RemboursementN[[#This Row],[Solde de départ]],RemboursementN[[#This Row],[Solde de départ]]-RemboursementN[[#This Row],[Remboursement du capital]],0),"")</f>
        <v/>
      </c>
      <c r="I322" s="22" t="str">
        <f>IF(RemboursementN[[#This Row],[Remboursement N°]]&lt;&gt;"",SUM(INDEX(RemboursementN[Intérêts],1,1):RemboursementN[[#This Row],[Intérêts]]),"")</f>
        <v/>
      </c>
    </row>
    <row r="323" spans="2:9" ht="15" x14ac:dyDescent="0.25">
      <c r="B323" s="20" t="str">
        <f>IF(PrêtOK,IF(ROW()-ROW(RemboursementN[[#Headers],[Remboursement N°]])&gt;NombreDePaiementsPrévu,"",ROW()-ROW(RemboursementN[[#Headers],[Remboursement N°]])),"")</f>
        <v/>
      </c>
      <c r="C323" s="21" t="str">
        <f>IF(RemboursementN[[#This Row],[Remboursement N°]]&lt;&gt;"",EOMONTH(DateDébutPrêt,ROW(RemboursementN[[#This Row],[Remboursement N°]])-ROW(RemboursementN[[#Headers],[Remboursement N°]])-2)+DAY(DateDébutPrêt),"")</f>
        <v/>
      </c>
      <c r="D323" s="22" t="str">
        <f>IF(RemboursementN[[#This Row],[Remboursement N°]]&lt;&gt;"",IF(ROW()-ROW(RemboursementN[[#Headers],[Solde de départ]])=1,MontantDuPrêt,INDEX(RemboursementN[Solde restant dû],ROW()-ROW(RemboursementN[[#Headers],[Solde de départ]])-1)),"")</f>
        <v/>
      </c>
      <c r="E323" s="22" t="str">
        <f>IF(RemboursementN[[#This Row],[Remboursement N°]]&lt;&gt;"",PaiementProgrammé,"")</f>
        <v/>
      </c>
      <c r="F323" s="22" t="str">
        <f>IF(RemboursementN[[#This Row],[Remboursement N°]]&lt;&gt;"",RemboursementN[[#This Row],[Solde de départ]]*(TauxIntérêt/PaiementsParAn),"")</f>
        <v/>
      </c>
      <c r="G323" s="23" t="str">
        <f>IF(RemboursementN[[#This Row],[Remboursement N°]]&lt;&gt;"",RemboursementN[[#This Row],[Remboursement du capital]]+RemboursementN[[#This Row],[Intérêts]],"")</f>
        <v/>
      </c>
      <c r="H323" s="22" t="str">
        <f>IF(RemboursementN[[#This Row],[Remboursement N°]]&lt;&gt;"",IF(RemboursementN[[#This Row],[Montant du remboursement]]&lt;=RemboursementN[[#This Row],[Solde de départ]],RemboursementN[[#This Row],[Solde de départ]]-RemboursementN[[#This Row],[Remboursement du capital]],0),"")</f>
        <v/>
      </c>
      <c r="I323" s="22" t="str">
        <f>IF(RemboursementN[[#This Row],[Remboursement N°]]&lt;&gt;"",SUM(INDEX(RemboursementN[Intérêts],1,1):RemboursementN[[#This Row],[Intérêts]]),"")</f>
        <v/>
      </c>
    </row>
    <row r="324" spans="2:9" ht="15" x14ac:dyDescent="0.25">
      <c r="B324" s="20" t="str">
        <f>IF(PrêtOK,IF(ROW()-ROW(RemboursementN[[#Headers],[Remboursement N°]])&gt;NombreDePaiementsPrévu,"",ROW()-ROW(RemboursementN[[#Headers],[Remboursement N°]])),"")</f>
        <v/>
      </c>
      <c r="C324" s="21" t="str">
        <f>IF(RemboursementN[[#This Row],[Remboursement N°]]&lt;&gt;"",EOMONTH(DateDébutPrêt,ROW(RemboursementN[[#This Row],[Remboursement N°]])-ROW(RemboursementN[[#Headers],[Remboursement N°]])-2)+DAY(DateDébutPrêt),"")</f>
        <v/>
      </c>
      <c r="D324" s="22" t="str">
        <f>IF(RemboursementN[[#This Row],[Remboursement N°]]&lt;&gt;"",IF(ROW()-ROW(RemboursementN[[#Headers],[Solde de départ]])=1,MontantDuPrêt,INDEX(RemboursementN[Solde restant dû],ROW()-ROW(RemboursementN[[#Headers],[Solde de départ]])-1)),"")</f>
        <v/>
      </c>
      <c r="E324" s="22" t="str">
        <f>IF(RemboursementN[[#This Row],[Remboursement N°]]&lt;&gt;"",PaiementProgrammé,"")</f>
        <v/>
      </c>
      <c r="F324" s="22" t="str">
        <f>IF(RemboursementN[[#This Row],[Remboursement N°]]&lt;&gt;"",RemboursementN[[#This Row],[Solde de départ]]*(TauxIntérêt/PaiementsParAn),"")</f>
        <v/>
      </c>
      <c r="G324" s="23" t="str">
        <f>IF(RemboursementN[[#This Row],[Remboursement N°]]&lt;&gt;"",RemboursementN[[#This Row],[Remboursement du capital]]+RemboursementN[[#This Row],[Intérêts]],"")</f>
        <v/>
      </c>
      <c r="H324" s="22" t="str">
        <f>IF(RemboursementN[[#This Row],[Remboursement N°]]&lt;&gt;"",IF(RemboursementN[[#This Row],[Montant du remboursement]]&lt;=RemboursementN[[#This Row],[Solde de départ]],RemboursementN[[#This Row],[Solde de départ]]-RemboursementN[[#This Row],[Remboursement du capital]],0),"")</f>
        <v/>
      </c>
      <c r="I324" s="22" t="str">
        <f>IF(RemboursementN[[#This Row],[Remboursement N°]]&lt;&gt;"",SUM(INDEX(RemboursementN[Intérêts],1,1):RemboursementN[[#This Row],[Intérêts]]),"")</f>
        <v/>
      </c>
    </row>
    <row r="325" spans="2:9" ht="15" x14ac:dyDescent="0.25">
      <c r="B325" s="20" t="str">
        <f>IF(PrêtOK,IF(ROW()-ROW(RemboursementN[[#Headers],[Remboursement N°]])&gt;NombreDePaiementsPrévu,"",ROW()-ROW(RemboursementN[[#Headers],[Remboursement N°]])),"")</f>
        <v/>
      </c>
      <c r="C325" s="21" t="str">
        <f>IF(RemboursementN[[#This Row],[Remboursement N°]]&lt;&gt;"",EOMONTH(DateDébutPrêt,ROW(RemboursementN[[#This Row],[Remboursement N°]])-ROW(RemboursementN[[#Headers],[Remboursement N°]])-2)+DAY(DateDébutPrêt),"")</f>
        <v/>
      </c>
      <c r="D325" s="22" t="str">
        <f>IF(RemboursementN[[#This Row],[Remboursement N°]]&lt;&gt;"",IF(ROW()-ROW(RemboursementN[[#Headers],[Solde de départ]])=1,MontantDuPrêt,INDEX(RemboursementN[Solde restant dû],ROW()-ROW(RemboursementN[[#Headers],[Solde de départ]])-1)),"")</f>
        <v/>
      </c>
      <c r="E325" s="22" t="str">
        <f>IF(RemboursementN[[#This Row],[Remboursement N°]]&lt;&gt;"",PaiementProgrammé,"")</f>
        <v/>
      </c>
      <c r="F325" s="22" t="str">
        <f>IF(RemboursementN[[#This Row],[Remboursement N°]]&lt;&gt;"",RemboursementN[[#This Row],[Solde de départ]]*(TauxIntérêt/PaiementsParAn),"")</f>
        <v/>
      </c>
      <c r="G325" s="23" t="str">
        <f>IF(RemboursementN[[#This Row],[Remboursement N°]]&lt;&gt;"",RemboursementN[[#This Row],[Remboursement du capital]]+RemboursementN[[#This Row],[Intérêts]],"")</f>
        <v/>
      </c>
      <c r="H325" s="22" t="str">
        <f>IF(RemboursementN[[#This Row],[Remboursement N°]]&lt;&gt;"",IF(RemboursementN[[#This Row],[Montant du remboursement]]&lt;=RemboursementN[[#This Row],[Solde de départ]],RemboursementN[[#This Row],[Solde de départ]]-RemboursementN[[#This Row],[Remboursement du capital]],0),"")</f>
        <v/>
      </c>
      <c r="I325" s="22" t="str">
        <f>IF(RemboursementN[[#This Row],[Remboursement N°]]&lt;&gt;"",SUM(INDEX(RemboursementN[Intérêts],1,1):RemboursementN[[#This Row],[Intérêts]]),"")</f>
        <v/>
      </c>
    </row>
    <row r="326" spans="2:9" ht="15" x14ac:dyDescent="0.25">
      <c r="B326" s="20" t="str">
        <f>IF(PrêtOK,IF(ROW()-ROW(RemboursementN[[#Headers],[Remboursement N°]])&gt;NombreDePaiementsPrévu,"",ROW()-ROW(RemboursementN[[#Headers],[Remboursement N°]])),"")</f>
        <v/>
      </c>
      <c r="C326" s="21" t="str">
        <f>IF(RemboursementN[[#This Row],[Remboursement N°]]&lt;&gt;"",EOMONTH(DateDébutPrêt,ROW(RemboursementN[[#This Row],[Remboursement N°]])-ROW(RemboursementN[[#Headers],[Remboursement N°]])-2)+DAY(DateDébutPrêt),"")</f>
        <v/>
      </c>
      <c r="D326" s="22" t="str">
        <f>IF(RemboursementN[[#This Row],[Remboursement N°]]&lt;&gt;"",IF(ROW()-ROW(RemboursementN[[#Headers],[Solde de départ]])=1,MontantDuPrêt,INDEX(RemboursementN[Solde restant dû],ROW()-ROW(RemboursementN[[#Headers],[Solde de départ]])-1)),"")</f>
        <v/>
      </c>
      <c r="E326" s="22" t="str">
        <f>IF(RemboursementN[[#This Row],[Remboursement N°]]&lt;&gt;"",PaiementProgrammé,"")</f>
        <v/>
      </c>
      <c r="F326" s="22" t="str">
        <f>IF(RemboursementN[[#This Row],[Remboursement N°]]&lt;&gt;"",RemboursementN[[#This Row],[Solde de départ]]*(TauxIntérêt/PaiementsParAn),"")</f>
        <v/>
      </c>
      <c r="G326" s="23" t="str">
        <f>IF(RemboursementN[[#This Row],[Remboursement N°]]&lt;&gt;"",RemboursementN[[#This Row],[Remboursement du capital]]+RemboursementN[[#This Row],[Intérêts]],"")</f>
        <v/>
      </c>
      <c r="H326" s="22" t="str">
        <f>IF(RemboursementN[[#This Row],[Remboursement N°]]&lt;&gt;"",IF(RemboursementN[[#This Row],[Montant du remboursement]]&lt;=RemboursementN[[#This Row],[Solde de départ]],RemboursementN[[#This Row],[Solde de départ]]-RemboursementN[[#This Row],[Remboursement du capital]],0),"")</f>
        <v/>
      </c>
      <c r="I326" s="22" t="str">
        <f>IF(RemboursementN[[#This Row],[Remboursement N°]]&lt;&gt;"",SUM(INDEX(RemboursementN[Intérêts],1,1):RemboursementN[[#This Row],[Intérêts]]),"")</f>
        <v/>
      </c>
    </row>
    <row r="327" spans="2:9" ht="15" x14ac:dyDescent="0.25">
      <c r="B327" s="20" t="str">
        <f>IF(PrêtOK,IF(ROW()-ROW(RemboursementN[[#Headers],[Remboursement N°]])&gt;NombreDePaiementsPrévu,"",ROW()-ROW(RemboursementN[[#Headers],[Remboursement N°]])),"")</f>
        <v/>
      </c>
      <c r="C327" s="21" t="str">
        <f>IF(RemboursementN[[#This Row],[Remboursement N°]]&lt;&gt;"",EOMONTH(DateDébutPrêt,ROW(RemboursementN[[#This Row],[Remboursement N°]])-ROW(RemboursementN[[#Headers],[Remboursement N°]])-2)+DAY(DateDébutPrêt),"")</f>
        <v/>
      </c>
      <c r="D327" s="22" t="str">
        <f>IF(RemboursementN[[#This Row],[Remboursement N°]]&lt;&gt;"",IF(ROW()-ROW(RemboursementN[[#Headers],[Solde de départ]])=1,MontantDuPrêt,INDEX(RemboursementN[Solde restant dû],ROW()-ROW(RemboursementN[[#Headers],[Solde de départ]])-1)),"")</f>
        <v/>
      </c>
      <c r="E327" s="22" t="str">
        <f>IF(RemboursementN[[#This Row],[Remboursement N°]]&lt;&gt;"",PaiementProgrammé,"")</f>
        <v/>
      </c>
      <c r="F327" s="22" t="str">
        <f>IF(RemboursementN[[#This Row],[Remboursement N°]]&lt;&gt;"",RemboursementN[[#This Row],[Solde de départ]]*(TauxIntérêt/PaiementsParAn),"")</f>
        <v/>
      </c>
      <c r="G327" s="23" t="str">
        <f>IF(RemboursementN[[#This Row],[Remboursement N°]]&lt;&gt;"",RemboursementN[[#This Row],[Remboursement du capital]]+RemboursementN[[#This Row],[Intérêts]],"")</f>
        <v/>
      </c>
      <c r="H327" s="22" t="str">
        <f>IF(RemboursementN[[#This Row],[Remboursement N°]]&lt;&gt;"",IF(RemboursementN[[#This Row],[Montant du remboursement]]&lt;=RemboursementN[[#This Row],[Solde de départ]],RemboursementN[[#This Row],[Solde de départ]]-RemboursementN[[#This Row],[Remboursement du capital]],0),"")</f>
        <v/>
      </c>
      <c r="I327" s="22" t="str">
        <f>IF(RemboursementN[[#This Row],[Remboursement N°]]&lt;&gt;"",SUM(INDEX(RemboursementN[Intérêts],1,1):RemboursementN[[#This Row],[Intérêts]]),"")</f>
        <v/>
      </c>
    </row>
    <row r="328" spans="2:9" ht="15" x14ac:dyDescent="0.25">
      <c r="B328" s="20" t="str">
        <f>IF(PrêtOK,IF(ROW()-ROW(RemboursementN[[#Headers],[Remboursement N°]])&gt;NombreDePaiementsPrévu,"",ROW()-ROW(RemboursementN[[#Headers],[Remboursement N°]])),"")</f>
        <v/>
      </c>
      <c r="C328" s="21" t="str">
        <f>IF(RemboursementN[[#This Row],[Remboursement N°]]&lt;&gt;"",EOMONTH(DateDébutPrêt,ROW(RemboursementN[[#This Row],[Remboursement N°]])-ROW(RemboursementN[[#Headers],[Remboursement N°]])-2)+DAY(DateDébutPrêt),"")</f>
        <v/>
      </c>
      <c r="D328" s="22" t="str">
        <f>IF(RemboursementN[[#This Row],[Remboursement N°]]&lt;&gt;"",IF(ROW()-ROW(RemboursementN[[#Headers],[Solde de départ]])=1,MontantDuPrêt,INDEX(RemboursementN[Solde restant dû],ROW()-ROW(RemboursementN[[#Headers],[Solde de départ]])-1)),"")</f>
        <v/>
      </c>
      <c r="E328" s="22" t="str">
        <f>IF(RemboursementN[[#This Row],[Remboursement N°]]&lt;&gt;"",PaiementProgrammé,"")</f>
        <v/>
      </c>
      <c r="F328" s="22" t="str">
        <f>IF(RemboursementN[[#This Row],[Remboursement N°]]&lt;&gt;"",RemboursementN[[#This Row],[Solde de départ]]*(TauxIntérêt/PaiementsParAn),"")</f>
        <v/>
      </c>
      <c r="G328" s="23" t="str">
        <f>IF(RemboursementN[[#This Row],[Remboursement N°]]&lt;&gt;"",RemboursementN[[#This Row],[Remboursement du capital]]+RemboursementN[[#This Row],[Intérêts]],"")</f>
        <v/>
      </c>
      <c r="H328" s="22" t="str">
        <f>IF(RemboursementN[[#This Row],[Remboursement N°]]&lt;&gt;"",IF(RemboursementN[[#This Row],[Montant du remboursement]]&lt;=RemboursementN[[#This Row],[Solde de départ]],RemboursementN[[#This Row],[Solde de départ]]-RemboursementN[[#This Row],[Remboursement du capital]],0),"")</f>
        <v/>
      </c>
      <c r="I328" s="22" t="str">
        <f>IF(RemboursementN[[#This Row],[Remboursement N°]]&lt;&gt;"",SUM(INDEX(RemboursementN[Intérêts],1,1):RemboursementN[[#This Row],[Intérêts]]),"")</f>
        <v/>
      </c>
    </row>
    <row r="329" spans="2:9" ht="15" x14ac:dyDescent="0.25">
      <c r="B329" s="20" t="str">
        <f>IF(PrêtOK,IF(ROW()-ROW(RemboursementN[[#Headers],[Remboursement N°]])&gt;NombreDePaiementsPrévu,"",ROW()-ROW(RemboursementN[[#Headers],[Remboursement N°]])),"")</f>
        <v/>
      </c>
      <c r="C329" s="21" t="str">
        <f>IF(RemboursementN[[#This Row],[Remboursement N°]]&lt;&gt;"",EOMONTH(DateDébutPrêt,ROW(RemboursementN[[#This Row],[Remboursement N°]])-ROW(RemboursementN[[#Headers],[Remboursement N°]])-2)+DAY(DateDébutPrêt),"")</f>
        <v/>
      </c>
      <c r="D329" s="22" t="str">
        <f>IF(RemboursementN[[#This Row],[Remboursement N°]]&lt;&gt;"",IF(ROW()-ROW(RemboursementN[[#Headers],[Solde de départ]])=1,MontantDuPrêt,INDEX(RemboursementN[Solde restant dû],ROW()-ROW(RemboursementN[[#Headers],[Solde de départ]])-1)),"")</f>
        <v/>
      </c>
      <c r="E329" s="22" t="str">
        <f>IF(RemboursementN[[#This Row],[Remboursement N°]]&lt;&gt;"",PaiementProgrammé,"")</f>
        <v/>
      </c>
      <c r="F329" s="22" t="str">
        <f>IF(RemboursementN[[#This Row],[Remboursement N°]]&lt;&gt;"",RemboursementN[[#This Row],[Solde de départ]]*(TauxIntérêt/PaiementsParAn),"")</f>
        <v/>
      </c>
      <c r="G329" s="23" t="str">
        <f>IF(RemboursementN[[#This Row],[Remboursement N°]]&lt;&gt;"",RemboursementN[[#This Row],[Remboursement du capital]]+RemboursementN[[#This Row],[Intérêts]],"")</f>
        <v/>
      </c>
      <c r="H329" s="22" t="str">
        <f>IF(RemboursementN[[#This Row],[Remboursement N°]]&lt;&gt;"",IF(RemboursementN[[#This Row],[Montant du remboursement]]&lt;=RemboursementN[[#This Row],[Solde de départ]],RemboursementN[[#This Row],[Solde de départ]]-RemboursementN[[#This Row],[Remboursement du capital]],0),"")</f>
        <v/>
      </c>
      <c r="I329" s="22" t="str">
        <f>IF(RemboursementN[[#This Row],[Remboursement N°]]&lt;&gt;"",SUM(INDEX(RemboursementN[Intérêts],1,1):RemboursementN[[#This Row],[Intérêts]]),"")</f>
        <v/>
      </c>
    </row>
    <row r="330" spans="2:9" ht="15" x14ac:dyDescent="0.25">
      <c r="B330" s="20" t="str">
        <f>IF(PrêtOK,IF(ROW()-ROW(RemboursementN[[#Headers],[Remboursement N°]])&gt;NombreDePaiementsPrévu,"",ROW()-ROW(RemboursementN[[#Headers],[Remboursement N°]])),"")</f>
        <v/>
      </c>
      <c r="C330" s="21" t="str">
        <f>IF(RemboursementN[[#This Row],[Remboursement N°]]&lt;&gt;"",EOMONTH(DateDébutPrêt,ROW(RemboursementN[[#This Row],[Remboursement N°]])-ROW(RemboursementN[[#Headers],[Remboursement N°]])-2)+DAY(DateDébutPrêt),"")</f>
        <v/>
      </c>
      <c r="D330" s="22" t="str">
        <f>IF(RemboursementN[[#This Row],[Remboursement N°]]&lt;&gt;"",IF(ROW()-ROW(RemboursementN[[#Headers],[Solde de départ]])=1,MontantDuPrêt,INDEX(RemboursementN[Solde restant dû],ROW()-ROW(RemboursementN[[#Headers],[Solde de départ]])-1)),"")</f>
        <v/>
      </c>
      <c r="E330" s="22" t="str">
        <f>IF(RemboursementN[[#This Row],[Remboursement N°]]&lt;&gt;"",PaiementProgrammé,"")</f>
        <v/>
      </c>
      <c r="F330" s="22" t="str">
        <f>IF(RemboursementN[[#This Row],[Remboursement N°]]&lt;&gt;"",RemboursementN[[#This Row],[Solde de départ]]*(TauxIntérêt/PaiementsParAn),"")</f>
        <v/>
      </c>
      <c r="G330" s="23" t="str">
        <f>IF(RemboursementN[[#This Row],[Remboursement N°]]&lt;&gt;"",RemboursementN[[#This Row],[Remboursement du capital]]+RemboursementN[[#This Row],[Intérêts]],"")</f>
        <v/>
      </c>
      <c r="H330" s="22" t="str">
        <f>IF(RemboursementN[[#This Row],[Remboursement N°]]&lt;&gt;"",IF(RemboursementN[[#This Row],[Montant du remboursement]]&lt;=RemboursementN[[#This Row],[Solde de départ]],RemboursementN[[#This Row],[Solde de départ]]-RemboursementN[[#This Row],[Remboursement du capital]],0),"")</f>
        <v/>
      </c>
      <c r="I330" s="22" t="str">
        <f>IF(RemboursementN[[#This Row],[Remboursement N°]]&lt;&gt;"",SUM(INDEX(RemboursementN[Intérêts],1,1):RemboursementN[[#This Row],[Intérêts]]),"")</f>
        <v/>
      </c>
    </row>
    <row r="331" spans="2:9" ht="15" x14ac:dyDescent="0.25">
      <c r="B331" s="20" t="str">
        <f>IF(PrêtOK,IF(ROW()-ROW(RemboursementN[[#Headers],[Remboursement N°]])&gt;NombreDePaiementsPrévu,"",ROW()-ROW(RemboursementN[[#Headers],[Remboursement N°]])),"")</f>
        <v/>
      </c>
      <c r="C331" s="21" t="str">
        <f>IF(RemboursementN[[#This Row],[Remboursement N°]]&lt;&gt;"",EOMONTH(DateDébutPrêt,ROW(RemboursementN[[#This Row],[Remboursement N°]])-ROW(RemboursementN[[#Headers],[Remboursement N°]])-2)+DAY(DateDébutPrêt),"")</f>
        <v/>
      </c>
      <c r="D331" s="22" t="str">
        <f>IF(RemboursementN[[#This Row],[Remboursement N°]]&lt;&gt;"",IF(ROW()-ROW(RemboursementN[[#Headers],[Solde de départ]])=1,MontantDuPrêt,INDEX(RemboursementN[Solde restant dû],ROW()-ROW(RemboursementN[[#Headers],[Solde de départ]])-1)),"")</f>
        <v/>
      </c>
      <c r="E331" s="22" t="str">
        <f>IF(RemboursementN[[#This Row],[Remboursement N°]]&lt;&gt;"",PaiementProgrammé,"")</f>
        <v/>
      </c>
      <c r="F331" s="22" t="str">
        <f>IF(RemboursementN[[#This Row],[Remboursement N°]]&lt;&gt;"",RemboursementN[[#This Row],[Solde de départ]]*(TauxIntérêt/PaiementsParAn),"")</f>
        <v/>
      </c>
      <c r="G331" s="23" t="str">
        <f>IF(RemboursementN[[#This Row],[Remboursement N°]]&lt;&gt;"",RemboursementN[[#This Row],[Remboursement du capital]]+RemboursementN[[#This Row],[Intérêts]],"")</f>
        <v/>
      </c>
      <c r="H331" s="22" t="str">
        <f>IF(RemboursementN[[#This Row],[Remboursement N°]]&lt;&gt;"",IF(RemboursementN[[#This Row],[Montant du remboursement]]&lt;=RemboursementN[[#This Row],[Solde de départ]],RemboursementN[[#This Row],[Solde de départ]]-RemboursementN[[#This Row],[Remboursement du capital]],0),"")</f>
        <v/>
      </c>
      <c r="I331" s="22" t="str">
        <f>IF(RemboursementN[[#This Row],[Remboursement N°]]&lt;&gt;"",SUM(INDEX(RemboursementN[Intérêts],1,1):RemboursementN[[#This Row],[Intérêts]]),"")</f>
        <v/>
      </c>
    </row>
    <row r="332" spans="2:9" ht="15" x14ac:dyDescent="0.25">
      <c r="B332" s="20" t="str">
        <f>IF(PrêtOK,IF(ROW()-ROW(RemboursementN[[#Headers],[Remboursement N°]])&gt;NombreDePaiementsPrévu,"",ROW()-ROW(RemboursementN[[#Headers],[Remboursement N°]])),"")</f>
        <v/>
      </c>
      <c r="C332" s="21" t="str">
        <f>IF(RemboursementN[[#This Row],[Remboursement N°]]&lt;&gt;"",EOMONTH(DateDébutPrêt,ROW(RemboursementN[[#This Row],[Remboursement N°]])-ROW(RemboursementN[[#Headers],[Remboursement N°]])-2)+DAY(DateDébutPrêt),"")</f>
        <v/>
      </c>
      <c r="D332" s="22" t="str">
        <f>IF(RemboursementN[[#This Row],[Remboursement N°]]&lt;&gt;"",IF(ROW()-ROW(RemboursementN[[#Headers],[Solde de départ]])=1,MontantDuPrêt,INDEX(RemboursementN[Solde restant dû],ROW()-ROW(RemboursementN[[#Headers],[Solde de départ]])-1)),"")</f>
        <v/>
      </c>
      <c r="E332" s="22" t="str">
        <f>IF(RemboursementN[[#This Row],[Remboursement N°]]&lt;&gt;"",PaiementProgrammé,"")</f>
        <v/>
      </c>
      <c r="F332" s="22" t="str">
        <f>IF(RemboursementN[[#This Row],[Remboursement N°]]&lt;&gt;"",RemboursementN[[#This Row],[Solde de départ]]*(TauxIntérêt/PaiementsParAn),"")</f>
        <v/>
      </c>
      <c r="G332" s="23" t="str">
        <f>IF(RemboursementN[[#This Row],[Remboursement N°]]&lt;&gt;"",RemboursementN[[#This Row],[Remboursement du capital]]+RemboursementN[[#This Row],[Intérêts]],"")</f>
        <v/>
      </c>
      <c r="H332" s="22" t="str">
        <f>IF(RemboursementN[[#This Row],[Remboursement N°]]&lt;&gt;"",IF(RemboursementN[[#This Row],[Montant du remboursement]]&lt;=RemboursementN[[#This Row],[Solde de départ]],RemboursementN[[#This Row],[Solde de départ]]-RemboursementN[[#This Row],[Remboursement du capital]],0),"")</f>
        <v/>
      </c>
      <c r="I332" s="22" t="str">
        <f>IF(RemboursementN[[#This Row],[Remboursement N°]]&lt;&gt;"",SUM(INDEX(RemboursementN[Intérêts],1,1):RemboursementN[[#This Row],[Intérêts]]),"")</f>
        <v/>
      </c>
    </row>
    <row r="333" spans="2:9" ht="15" x14ac:dyDescent="0.25">
      <c r="B333" s="20" t="str">
        <f>IF(PrêtOK,IF(ROW()-ROW(RemboursementN[[#Headers],[Remboursement N°]])&gt;NombreDePaiementsPrévu,"",ROW()-ROW(RemboursementN[[#Headers],[Remboursement N°]])),"")</f>
        <v/>
      </c>
      <c r="C333" s="21" t="str">
        <f>IF(RemboursementN[[#This Row],[Remboursement N°]]&lt;&gt;"",EOMONTH(DateDébutPrêt,ROW(RemboursementN[[#This Row],[Remboursement N°]])-ROW(RemboursementN[[#Headers],[Remboursement N°]])-2)+DAY(DateDébutPrêt),"")</f>
        <v/>
      </c>
      <c r="D333" s="22" t="str">
        <f>IF(RemboursementN[[#This Row],[Remboursement N°]]&lt;&gt;"",IF(ROW()-ROW(RemboursementN[[#Headers],[Solde de départ]])=1,MontantDuPrêt,INDEX(RemboursementN[Solde restant dû],ROW()-ROW(RemboursementN[[#Headers],[Solde de départ]])-1)),"")</f>
        <v/>
      </c>
      <c r="E333" s="22" t="str">
        <f>IF(RemboursementN[[#This Row],[Remboursement N°]]&lt;&gt;"",PaiementProgrammé,"")</f>
        <v/>
      </c>
      <c r="F333" s="22" t="str">
        <f>IF(RemboursementN[[#This Row],[Remboursement N°]]&lt;&gt;"",RemboursementN[[#This Row],[Solde de départ]]*(TauxIntérêt/PaiementsParAn),"")</f>
        <v/>
      </c>
      <c r="G333" s="23" t="str">
        <f>IF(RemboursementN[[#This Row],[Remboursement N°]]&lt;&gt;"",RemboursementN[[#This Row],[Remboursement du capital]]+RemboursementN[[#This Row],[Intérêts]],"")</f>
        <v/>
      </c>
      <c r="H333" s="22" t="str">
        <f>IF(RemboursementN[[#This Row],[Remboursement N°]]&lt;&gt;"",IF(RemboursementN[[#This Row],[Montant du remboursement]]&lt;=RemboursementN[[#This Row],[Solde de départ]],RemboursementN[[#This Row],[Solde de départ]]-RemboursementN[[#This Row],[Remboursement du capital]],0),"")</f>
        <v/>
      </c>
      <c r="I333" s="22" t="str">
        <f>IF(RemboursementN[[#This Row],[Remboursement N°]]&lt;&gt;"",SUM(INDEX(RemboursementN[Intérêts],1,1):RemboursementN[[#This Row],[Intérêts]]),"")</f>
        <v/>
      </c>
    </row>
    <row r="334" spans="2:9" ht="15" x14ac:dyDescent="0.25">
      <c r="B334" s="20" t="str">
        <f>IF(PrêtOK,IF(ROW()-ROW(RemboursementN[[#Headers],[Remboursement N°]])&gt;NombreDePaiementsPrévu,"",ROW()-ROW(RemboursementN[[#Headers],[Remboursement N°]])),"")</f>
        <v/>
      </c>
      <c r="C334" s="21" t="str">
        <f>IF(RemboursementN[[#This Row],[Remboursement N°]]&lt;&gt;"",EOMONTH(DateDébutPrêt,ROW(RemboursementN[[#This Row],[Remboursement N°]])-ROW(RemboursementN[[#Headers],[Remboursement N°]])-2)+DAY(DateDébutPrêt),"")</f>
        <v/>
      </c>
      <c r="D334" s="22" t="str">
        <f>IF(RemboursementN[[#This Row],[Remboursement N°]]&lt;&gt;"",IF(ROW()-ROW(RemboursementN[[#Headers],[Solde de départ]])=1,MontantDuPrêt,INDEX(RemboursementN[Solde restant dû],ROW()-ROW(RemboursementN[[#Headers],[Solde de départ]])-1)),"")</f>
        <v/>
      </c>
      <c r="E334" s="22" t="str">
        <f>IF(RemboursementN[[#This Row],[Remboursement N°]]&lt;&gt;"",PaiementProgrammé,"")</f>
        <v/>
      </c>
      <c r="F334" s="22" t="str">
        <f>IF(RemboursementN[[#This Row],[Remboursement N°]]&lt;&gt;"",RemboursementN[[#This Row],[Solde de départ]]*(TauxIntérêt/PaiementsParAn),"")</f>
        <v/>
      </c>
      <c r="G334" s="23" t="str">
        <f>IF(RemboursementN[[#This Row],[Remboursement N°]]&lt;&gt;"",RemboursementN[[#This Row],[Remboursement du capital]]+RemboursementN[[#This Row],[Intérêts]],"")</f>
        <v/>
      </c>
      <c r="H334" s="22" t="str">
        <f>IF(RemboursementN[[#This Row],[Remboursement N°]]&lt;&gt;"",IF(RemboursementN[[#This Row],[Montant du remboursement]]&lt;=RemboursementN[[#This Row],[Solde de départ]],RemboursementN[[#This Row],[Solde de départ]]-RemboursementN[[#This Row],[Remboursement du capital]],0),"")</f>
        <v/>
      </c>
      <c r="I334" s="22" t="str">
        <f>IF(RemboursementN[[#This Row],[Remboursement N°]]&lt;&gt;"",SUM(INDEX(RemboursementN[Intérêts],1,1):RemboursementN[[#This Row],[Intérêts]]),"")</f>
        <v/>
      </c>
    </row>
    <row r="335" spans="2:9" ht="15" x14ac:dyDescent="0.25">
      <c r="B335" s="20" t="str">
        <f>IF(PrêtOK,IF(ROW()-ROW(RemboursementN[[#Headers],[Remboursement N°]])&gt;NombreDePaiementsPrévu,"",ROW()-ROW(RemboursementN[[#Headers],[Remboursement N°]])),"")</f>
        <v/>
      </c>
      <c r="C335" s="21" t="str">
        <f>IF(RemboursementN[[#This Row],[Remboursement N°]]&lt;&gt;"",EOMONTH(DateDébutPrêt,ROW(RemboursementN[[#This Row],[Remboursement N°]])-ROW(RemboursementN[[#Headers],[Remboursement N°]])-2)+DAY(DateDébutPrêt),"")</f>
        <v/>
      </c>
      <c r="D335" s="22" t="str">
        <f>IF(RemboursementN[[#This Row],[Remboursement N°]]&lt;&gt;"",IF(ROW()-ROW(RemboursementN[[#Headers],[Solde de départ]])=1,MontantDuPrêt,INDEX(RemboursementN[Solde restant dû],ROW()-ROW(RemboursementN[[#Headers],[Solde de départ]])-1)),"")</f>
        <v/>
      </c>
      <c r="E335" s="22" t="str">
        <f>IF(RemboursementN[[#This Row],[Remboursement N°]]&lt;&gt;"",PaiementProgrammé,"")</f>
        <v/>
      </c>
      <c r="F335" s="22" t="str">
        <f>IF(RemboursementN[[#This Row],[Remboursement N°]]&lt;&gt;"",RemboursementN[[#This Row],[Solde de départ]]*(TauxIntérêt/PaiementsParAn),"")</f>
        <v/>
      </c>
      <c r="G335" s="23" t="str">
        <f>IF(RemboursementN[[#This Row],[Remboursement N°]]&lt;&gt;"",RemboursementN[[#This Row],[Remboursement du capital]]+RemboursementN[[#This Row],[Intérêts]],"")</f>
        <v/>
      </c>
      <c r="H335" s="22" t="str">
        <f>IF(RemboursementN[[#This Row],[Remboursement N°]]&lt;&gt;"",IF(RemboursementN[[#This Row],[Montant du remboursement]]&lt;=RemboursementN[[#This Row],[Solde de départ]],RemboursementN[[#This Row],[Solde de départ]]-RemboursementN[[#This Row],[Remboursement du capital]],0),"")</f>
        <v/>
      </c>
      <c r="I335" s="22" t="str">
        <f>IF(RemboursementN[[#This Row],[Remboursement N°]]&lt;&gt;"",SUM(INDEX(RemboursementN[Intérêts],1,1):RemboursementN[[#This Row],[Intérêts]]),"")</f>
        <v/>
      </c>
    </row>
    <row r="336" spans="2:9" ht="15" x14ac:dyDescent="0.25">
      <c r="B336" s="20" t="str">
        <f>IF(PrêtOK,IF(ROW()-ROW(RemboursementN[[#Headers],[Remboursement N°]])&gt;NombreDePaiementsPrévu,"",ROW()-ROW(RemboursementN[[#Headers],[Remboursement N°]])),"")</f>
        <v/>
      </c>
      <c r="C336" s="21" t="str">
        <f>IF(RemboursementN[[#This Row],[Remboursement N°]]&lt;&gt;"",EOMONTH(DateDébutPrêt,ROW(RemboursementN[[#This Row],[Remboursement N°]])-ROW(RemboursementN[[#Headers],[Remboursement N°]])-2)+DAY(DateDébutPrêt),"")</f>
        <v/>
      </c>
      <c r="D336" s="22" t="str">
        <f>IF(RemboursementN[[#This Row],[Remboursement N°]]&lt;&gt;"",IF(ROW()-ROW(RemboursementN[[#Headers],[Solde de départ]])=1,MontantDuPrêt,INDEX(RemboursementN[Solde restant dû],ROW()-ROW(RemboursementN[[#Headers],[Solde de départ]])-1)),"")</f>
        <v/>
      </c>
      <c r="E336" s="22" t="str">
        <f>IF(RemboursementN[[#This Row],[Remboursement N°]]&lt;&gt;"",PaiementProgrammé,"")</f>
        <v/>
      </c>
      <c r="F336" s="22" t="str">
        <f>IF(RemboursementN[[#This Row],[Remboursement N°]]&lt;&gt;"",RemboursementN[[#This Row],[Solde de départ]]*(TauxIntérêt/PaiementsParAn),"")</f>
        <v/>
      </c>
      <c r="G336" s="23" t="str">
        <f>IF(RemboursementN[[#This Row],[Remboursement N°]]&lt;&gt;"",RemboursementN[[#This Row],[Remboursement du capital]]+RemboursementN[[#This Row],[Intérêts]],"")</f>
        <v/>
      </c>
      <c r="H336" s="22" t="str">
        <f>IF(RemboursementN[[#This Row],[Remboursement N°]]&lt;&gt;"",IF(RemboursementN[[#This Row],[Montant du remboursement]]&lt;=RemboursementN[[#This Row],[Solde de départ]],RemboursementN[[#This Row],[Solde de départ]]-RemboursementN[[#This Row],[Remboursement du capital]],0),"")</f>
        <v/>
      </c>
      <c r="I336" s="22" t="str">
        <f>IF(RemboursementN[[#This Row],[Remboursement N°]]&lt;&gt;"",SUM(INDEX(RemboursementN[Intérêts],1,1):RemboursementN[[#This Row],[Intérêts]]),"")</f>
        <v/>
      </c>
    </row>
    <row r="337" spans="2:9" ht="15" x14ac:dyDescent="0.25">
      <c r="B337" s="20" t="str">
        <f>IF(PrêtOK,IF(ROW()-ROW(RemboursementN[[#Headers],[Remboursement N°]])&gt;NombreDePaiementsPrévu,"",ROW()-ROW(RemboursementN[[#Headers],[Remboursement N°]])),"")</f>
        <v/>
      </c>
      <c r="C337" s="21" t="str">
        <f>IF(RemboursementN[[#This Row],[Remboursement N°]]&lt;&gt;"",EOMONTH(DateDébutPrêt,ROW(RemboursementN[[#This Row],[Remboursement N°]])-ROW(RemboursementN[[#Headers],[Remboursement N°]])-2)+DAY(DateDébutPrêt),"")</f>
        <v/>
      </c>
      <c r="D337" s="22" t="str">
        <f>IF(RemboursementN[[#This Row],[Remboursement N°]]&lt;&gt;"",IF(ROW()-ROW(RemboursementN[[#Headers],[Solde de départ]])=1,MontantDuPrêt,INDEX(RemboursementN[Solde restant dû],ROW()-ROW(RemboursementN[[#Headers],[Solde de départ]])-1)),"")</f>
        <v/>
      </c>
      <c r="E337" s="22" t="str">
        <f>IF(RemboursementN[[#This Row],[Remboursement N°]]&lt;&gt;"",PaiementProgrammé,"")</f>
        <v/>
      </c>
      <c r="F337" s="22" t="str">
        <f>IF(RemboursementN[[#This Row],[Remboursement N°]]&lt;&gt;"",RemboursementN[[#This Row],[Solde de départ]]*(TauxIntérêt/PaiementsParAn),"")</f>
        <v/>
      </c>
      <c r="G337" s="23" t="str">
        <f>IF(RemboursementN[[#This Row],[Remboursement N°]]&lt;&gt;"",RemboursementN[[#This Row],[Remboursement du capital]]+RemboursementN[[#This Row],[Intérêts]],"")</f>
        <v/>
      </c>
      <c r="H337" s="22" t="str">
        <f>IF(RemboursementN[[#This Row],[Remboursement N°]]&lt;&gt;"",IF(RemboursementN[[#This Row],[Montant du remboursement]]&lt;=RemboursementN[[#This Row],[Solde de départ]],RemboursementN[[#This Row],[Solde de départ]]-RemboursementN[[#This Row],[Remboursement du capital]],0),"")</f>
        <v/>
      </c>
      <c r="I337" s="22" t="str">
        <f>IF(RemboursementN[[#This Row],[Remboursement N°]]&lt;&gt;"",SUM(INDEX(RemboursementN[Intérêts],1,1):RemboursementN[[#This Row],[Intérêts]]),"")</f>
        <v/>
      </c>
    </row>
    <row r="338" spans="2:9" ht="15" x14ac:dyDescent="0.25">
      <c r="B338" s="20" t="str">
        <f>IF(PrêtOK,IF(ROW()-ROW(RemboursementN[[#Headers],[Remboursement N°]])&gt;NombreDePaiementsPrévu,"",ROW()-ROW(RemboursementN[[#Headers],[Remboursement N°]])),"")</f>
        <v/>
      </c>
      <c r="C338" s="21" t="str">
        <f>IF(RemboursementN[[#This Row],[Remboursement N°]]&lt;&gt;"",EOMONTH(DateDébutPrêt,ROW(RemboursementN[[#This Row],[Remboursement N°]])-ROW(RemboursementN[[#Headers],[Remboursement N°]])-2)+DAY(DateDébutPrêt),"")</f>
        <v/>
      </c>
      <c r="D338" s="22" t="str">
        <f>IF(RemboursementN[[#This Row],[Remboursement N°]]&lt;&gt;"",IF(ROW()-ROW(RemboursementN[[#Headers],[Solde de départ]])=1,MontantDuPrêt,INDEX(RemboursementN[Solde restant dû],ROW()-ROW(RemboursementN[[#Headers],[Solde de départ]])-1)),"")</f>
        <v/>
      </c>
      <c r="E338" s="22" t="str">
        <f>IF(RemboursementN[[#This Row],[Remboursement N°]]&lt;&gt;"",PaiementProgrammé,"")</f>
        <v/>
      </c>
      <c r="F338" s="22" t="str">
        <f>IF(RemboursementN[[#This Row],[Remboursement N°]]&lt;&gt;"",RemboursementN[[#This Row],[Solde de départ]]*(TauxIntérêt/PaiementsParAn),"")</f>
        <v/>
      </c>
      <c r="G338" s="23" t="str">
        <f>IF(RemboursementN[[#This Row],[Remboursement N°]]&lt;&gt;"",RemboursementN[[#This Row],[Remboursement du capital]]+RemboursementN[[#This Row],[Intérêts]],"")</f>
        <v/>
      </c>
      <c r="H338" s="22" t="str">
        <f>IF(RemboursementN[[#This Row],[Remboursement N°]]&lt;&gt;"",IF(RemboursementN[[#This Row],[Montant du remboursement]]&lt;=RemboursementN[[#This Row],[Solde de départ]],RemboursementN[[#This Row],[Solde de départ]]-RemboursementN[[#This Row],[Remboursement du capital]],0),"")</f>
        <v/>
      </c>
      <c r="I338" s="22" t="str">
        <f>IF(RemboursementN[[#This Row],[Remboursement N°]]&lt;&gt;"",SUM(INDEX(RemboursementN[Intérêts],1,1):RemboursementN[[#This Row],[Intérêts]]),"")</f>
        <v/>
      </c>
    </row>
    <row r="339" spans="2:9" ht="15" x14ac:dyDescent="0.25">
      <c r="B339" s="20" t="str">
        <f>IF(PrêtOK,IF(ROW()-ROW(RemboursementN[[#Headers],[Remboursement N°]])&gt;NombreDePaiementsPrévu,"",ROW()-ROW(RemboursementN[[#Headers],[Remboursement N°]])),"")</f>
        <v/>
      </c>
      <c r="C339" s="21" t="str">
        <f>IF(RemboursementN[[#This Row],[Remboursement N°]]&lt;&gt;"",EOMONTH(DateDébutPrêt,ROW(RemboursementN[[#This Row],[Remboursement N°]])-ROW(RemboursementN[[#Headers],[Remboursement N°]])-2)+DAY(DateDébutPrêt),"")</f>
        <v/>
      </c>
      <c r="D339" s="22" t="str">
        <f>IF(RemboursementN[[#This Row],[Remboursement N°]]&lt;&gt;"",IF(ROW()-ROW(RemboursementN[[#Headers],[Solde de départ]])=1,MontantDuPrêt,INDEX(RemboursementN[Solde restant dû],ROW()-ROW(RemboursementN[[#Headers],[Solde de départ]])-1)),"")</f>
        <v/>
      </c>
      <c r="E339" s="22" t="str">
        <f>IF(RemboursementN[[#This Row],[Remboursement N°]]&lt;&gt;"",PaiementProgrammé,"")</f>
        <v/>
      </c>
      <c r="F339" s="22" t="str">
        <f>IF(RemboursementN[[#This Row],[Remboursement N°]]&lt;&gt;"",RemboursementN[[#This Row],[Solde de départ]]*(TauxIntérêt/PaiementsParAn),"")</f>
        <v/>
      </c>
      <c r="G339" s="23" t="str">
        <f>IF(RemboursementN[[#This Row],[Remboursement N°]]&lt;&gt;"",RemboursementN[[#This Row],[Remboursement du capital]]+RemboursementN[[#This Row],[Intérêts]],"")</f>
        <v/>
      </c>
      <c r="H339" s="22" t="str">
        <f>IF(RemboursementN[[#This Row],[Remboursement N°]]&lt;&gt;"",IF(RemboursementN[[#This Row],[Montant du remboursement]]&lt;=RemboursementN[[#This Row],[Solde de départ]],RemboursementN[[#This Row],[Solde de départ]]-RemboursementN[[#This Row],[Remboursement du capital]],0),"")</f>
        <v/>
      </c>
      <c r="I339" s="22" t="str">
        <f>IF(RemboursementN[[#This Row],[Remboursement N°]]&lt;&gt;"",SUM(INDEX(RemboursementN[Intérêts],1,1):RemboursementN[[#This Row],[Intérêts]]),"")</f>
        <v/>
      </c>
    </row>
    <row r="340" spans="2:9" ht="15" x14ac:dyDescent="0.25">
      <c r="B340" s="20" t="str">
        <f>IF(PrêtOK,IF(ROW()-ROW(RemboursementN[[#Headers],[Remboursement N°]])&gt;NombreDePaiementsPrévu,"",ROW()-ROW(RemboursementN[[#Headers],[Remboursement N°]])),"")</f>
        <v/>
      </c>
      <c r="C340" s="21" t="str">
        <f>IF(RemboursementN[[#This Row],[Remboursement N°]]&lt;&gt;"",EOMONTH(DateDébutPrêt,ROW(RemboursementN[[#This Row],[Remboursement N°]])-ROW(RemboursementN[[#Headers],[Remboursement N°]])-2)+DAY(DateDébutPrêt),"")</f>
        <v/>
      </c>
      <c r="D340" s="22" t="str">
        <f>IF(RemboursementN[[#This Row],[Remboursement N°]]&lt;&gt;"",IF(ROW()-ROW(RemboursementN[[#Headers],[Solde de départ]])=1,MontantDuPrêt,INDEX(RemboursementN[Solde restant dû],ROW()-ROW(RemboursementN[[#Headers],[Solde de départ]])-1)),"")</f>
        <v/>
      </c>
      <c r="E340" s="22" t="str">
        <f>IF(RemboursementN[[#This Row],[Remboursement N°]]&lt;&gt;"",PaiementProgrammé,"")</f>
        <v/>
      </c>
      <c r="F340" s="22" t="str">
        <f>IF(RemboursementN[[#This Row],[Remboursement N°]]&lt;&gt;"",RemboursementN[[#This Row],[Solde de départ]]*(TauxIntérêt/PaiementsParAn),"")</f>
        <v/>
      </c>
      <c r="G340" s="23" t="str">
        <f>IF(RemboursementN[[#This Row],[Remboursement N°]]&lt;&gt;"",RemboursementN[[#This Row],[Remboursement du capital]]+RemboursementN[[#This Row],[Intérêts]],"")</f>
        <v/>
      </c>
      <c r="H340" s="22" t="str">
        <f>IF(RemboursementN[[#This Row],[Remboursement N°]]&lt;&gt;"",IF(RemboursementN[[#This Row],[Montant du remboursement]]&lt;=RemboursementN[[#This Row],[Solde de départ]],RemboursementN[[#This Row],[Solde de départ]]-RemboursementN[[#This Row],[Remboursement du capital]],0),"")</f>
        <v/>
      </c>
      <c r="I340" s="22" t="str">
        <f>IF(RemboursementN[[#This Row],[Remboursement N°]]&lt;&gt;"",SUM(INDEX(RemboursementN[Intérêts],1,1):RemboursementN[[#This Row],[Intérêts]]),"")</f>
        <v/>
      </c>
    </row>
    <row r="341" spans="2:9" ht="15" x14ac:dyDescent="0.25">
      <c r="B341" s="20" t="str">
        <f>IF(PrêtOK,IF(ROW()-ROW(RemboursementN[[#Headers],[Remboursement N°]])&gt;NombreDePaiementsPrévu,"",ROW()-ROW(RemboursementN[[#Headers],[Remboursement N°]])),"")</f>
        <v/>
      </c>
      <c r="C341" s="21" t="str">
        <f>IF(RemboursementN[[#This Row],[Remboursement N°]]&lt;&gt;"",EOMONTH(DateDébutPrêt,ROW(RemboursementN[[#This Row],[Remboursement N°]])-ROW(RemboursementN[[#Headers],[Remboursement N°]])-2)+DAY(DateDébutPrêt),"")</f>
        <v/>
      </c>
      <c r="D341" s="22" t="str">
        <f>IF(RemboursementN[[#This Row],[Remboursement N°]]&lt;&gt;"",IF(ROW()-ROW(RemboursementN[[#Headers],[Solde de départ]])=1,MontantDuPrêt,INDEX(RemboursementN[Solde restant dû],ROW()-ROW(RemboursementN[[#Headers],[Solde de départ]])-1)),"")</f>
        <v/>
      </c>
      <c r="E341" s="22" t="str">
        <f>IF(RemboursementN[[#This Row],[Remboursement N°]]&lt;&gt;"",PaiementProgrammé,"")</f>
        <v/>
      </c>
      <c r="F341" s="22" t="str">
        <f>IF(RemboursementN[[#This Row],[Remboursement N°]]&lt;&gt;"",RemboursementN[[#This Row],[Solde de départ]]*(TauxIntérêt/PaiementsParAn),"")</f>
        <v/>
      </c>
      <c r="G341" s="23" t="str">
        <f>IF(RemboursementN[[#This Row],[Remboursement N°]]&lt;&gt;"",RemboursementN[[#This Row],[Remboursement du capital]]+RemboursementN[[#This Row],[Intérêts]],"")</f>
        <v/>
      </c>
      <c r="H341" s="22" t="str">
        <f>IF(RemboursementN[[#This Row],[Remboursement N°]]&lt;&gt;"",IF(RemboursementN[[#This Row],[Montant du remboursement]]&lt;=RemboursementN[[#This Row],[Solde de départ]],RemboursementN[[#This Row],[Solde de départ]]-RemboursementN[[#This Row],[Remboursement du capital]],0),"")</f>
        <v/>
      </c>
      <c r="I341" s="22" t="str">
        <f>IF(RemboursementN[[#This Row],[Remboursement N°]]&lt;&gt;"",SUM(INDEX(RemboursementN[Intérêts],1,1):RemboursementN[[#This Row],[Intérêts]]),"")</f>
        <v/>
      </c>
    </row>
    <row r="342" spans="2:9" ht="15" x14ac:dyDescent="0.25">
      <c r="B342" s="20" t="str">
        <f>IF(PrêtOK,IF(ROW()-ROW(RemboursementN[[#Headers],[Remboursement N°]])&gt;NombreDePaiementsPrévu,"",ROW()-ROW(RemboursementN[[#Headers],[Remboursement N°]])),"")</f>
        <v/>
      </c>
      <c r="C342" s="21" t="str">
        <f>IF(RemboursementN[[#This Row],[Remboursement N°]]&lt;&gt;"",EOMONTH(DateDébutPrêt,ROW(RemboursementN[[#This Row],[Remboursement N°]])-ROW(RemboursementN[[#Headers],[Remboursement N°]])-2)+DAY(DateDébutPrêt),"")</f>
        <v/>
      </c>
      <c r="D342" s="22" t="str">
        <f>IF(RemboursementN[[#This Row],[Remboursement N°]]&lt;&gt;"",IF(ROW()-ROW(RemboursementN[[#Headers],[Solde de départ]])=1,MontantDuPrêt,INDEX(RemboursementN[Solde restant dû],ROW()-ROW(RemboursementN[[#Headers],[Solde de départ]])-1)),"")</f>
        <v/>
      </c>
      <c r="E342" s="22" t="str">
        <f>IF(RemboursementN[[#This Row],[Remboursement N°]]&lt;&gt;"",PaiementProgrammé,"")</f>
        <v/>
      </c>
      <c r="F342" s="22" t="str">
        <f>IF(RemboursementN[[#This Row],[Remboursement N°]]&lt;&gt;"",RemboursementN[[#This Row],[Solde de départ]]*(TauxIntérêt/PaiementsParAn),"")</f>
        <v/>
      </c>
      <c r="G342" s="23" t="str">
        <f>IF(RemboursementN[[#This Row],[Remboursement N°]]&lt;&gt;"",RemboursementN[[#This Row],[Remboursement du capital]]+RemboursementN[[#This Row],[Intérêts]],"")</f>
        <v/>
      </c>
      <c r="H342" s="22" t="str">
        <f>IF(RemboursementN[[#This Row],[Remboursement N°]]&lt;&gt;"",IF(RemboursementN[[#This Row],[Montant du remboursement]]&lt;=RemboursementN[[#This Row],[Solde de départ]],RemboursementN[[#This Row],[Solde de départ]]-RemboursementN[[#This Row],[Remboursement du capital]],0),"")</f>
        <v/>
      </c>
      <c r="I342" s="22" t="str">
        <f>IF(RemboursementN[[#This Row],[Remboursement N°]]&lt;&gt;"",SUM(INDEX(RemboursementN[Intérêts],1,1):RemboursementN[[#This Row],[Intérêts]]),"")</f>
        <v/>
      </c>
    </row>
    <row r="343" spans="2:9" ht="15" x14ac:dyDescent="0.25">
      <c r="B343" s="20" t="str">
        <f>IF(PrêtOK,IF(ROW()-ROW(RemboursementN[[#Headers],[Remboursement N°]])&gt;NombreDePaiementsPrévu,"",ROW()-ROW(RemboursementN[[#Headers],[Remboursement N°]])),"")</f>
        <v/>
      </c>
      <c r="C343" s="21" t="str">
        <f>IF(RemboursementN[[#This Row],[Remboursement N°]]&lt;&gt;"",EOMONTH(DateDébutPrêt,ROW(RemboursementN[[#This Row],[Remboursement N°]])-ROW(RemboursementN[[#Headers],[Remboursement N°]])-2)+DAY(DateDébutPrêt),"")</f>
        <v/>
      </c>
      <c r="D343" s="22" t="str">
        <f>IF(RemboursementN[[#This Row],[Remboursement N°]]&lt;&gt;"",IF(ROW()-ROW(RemboursementN[[#Headers],[Solde de départ]])=1,MontantDuPrêt,INDEX(RemboursementN[Solde restant dû],ROW()-ROW(RemboursementN[[#Headers],[Solde de départ]])-1)),"")</f>
        <v/>
      </c>
      <c r="E343" s="22" t="str">
        <f>IF(RemboursementN[[#This Row],[Remboursement N°]]&lt;&gt;"",PaiementProgrammé,"")</f>
        <v/>
      </c>
      <c r="F343" s="22" t="str">
        <f>IF(RemboursementN[[#This Row],[Remboursement N°]]&lt;&gt;"",RemboursementN[[#This Row],[Solde de départ]]*(TauxIntérêt/PaiementsParAn),"")</f>
        <v/>
      </c>
      <c r="G343" s="23" t="str">
        <f>IF(RemboursementN[[#This Row],[Remboursement N°]]&lt;&gt;"",RemboursementN[[#This Row],[Remboursement du capital]]+RemboursementN[[#This Row],[Intérêts]],"")</f>
        <v/>
      </c>
      <c r="H343" s="22" t="str">
        <f>IF(RemboursementN[[#This Row],[Remboursement N°]]&lt;&gt;"",IF(RemboursementN[[#This Row],[Montant du remboursement]]&lt;=RemboursementN[[#This Row],[Solde de départ]],RemboursementN[[#This Row],[Solde de départ]]-RemboursementN[[#This Row],[Remboursement du capital]],0),"")</f>
        <v/>
      </c>
      <c r="I343" s="22" t="str">
        <f>IF(RemboursementN[[#This Row],[Remboursement N°]]&lt;&gt;"",SUM(INDEX(RemboursementN[Intérêts],1,1):RemboursementN[[#This Row],[Intérêts]]),"")</f>
        <v/>
      </c>
    </row>
    <row r="344" spans="2:9" ht="15" x14ac:dyDescent="0.25">
      <c r="B344" s="20" t="str">
        <f>IF(PrêtOK,IF(ROW()-ROW(RemboursementN[[#Headers],[Remboursement N°]])&gt;NombreDePaiementsPrévu,"",ROW()-ROW(RemboursementN[[#Headers],[Remboursement N°]])),"")</f>
        <v/>
      </c>
      <c r="C344" s="21" t="str">
        <f>IF(RemboursementN[[#This Row],[Remboursement N°]]&lt;&gt;"",EOMONTH(DateDébutPrêt,ROW(RemboursementN[[#This Row],[Remboursement N°]])-ROW(RemboursementN[[#Headers],[Remboursement N°]])-2)+DAY(DateDébutPrêt),"")</f>
        <v/>
      </c>
      <c r="D344" s="22" t="str">
        <f>IF(RemboursementN[[#This Row],[Remboursement N°]]&lt;&gt;"",IF(ROW()-ROW(RemboursementN[[#Headers],[Solde de départ]])=1,MontantDuPrêt,INDEX(RemboursementN[Solde restant dû],ROW()-ROW(RemboursementN[[#Headers],[Solde de départ]])-1)),"")</f>
        <v/>
      </c>
      <c r="E344" s="22" t="str">
        <f>IF(RemboursementN[[#This Row],[Remboursement N°]]&lt;&gt;"",PaiementProgrammé,"")</f>
        <v/>
      </c>
      <c r="F344" s="22" t="str">
        <f>IF(RemboursementN[[#This Row],[Remboursement N°]]&lt;&gt;"",RemboursementN[[#This Row],[Solde de départ]]*(TauxIntérêt/PaiementsParAn),"")</f>
        <v/>
      </c>
      <c r="G344" s="23" t="str">
        <f>IF(RemboursementN[[#This Row],[Remboursement N°]]&lt;&gt;"",RemboursementN[[#This Row],[Remboursement du capital]]+RemboursementN[[#This Row],[Intérêts]],"")</f>
        <v/>
      </c>
      <c r="H344" s="22" t="str">
        <f>IF(RemboursementN[[#This Row],[Remboursement N°]]&lt;&gt;"",IF(RemboursementN[[#This Row],[Montant du remboursement]]&lt;=RemboursementN[[#This Row],[Solde de départ]],RemboursementN[[#This Row],[Solde de départ]]-RemboursementN[[#This Row],[Remboursement du capital]],0),"")</f>
        <v/>
      </c>
      <c r="I344" s="22" t="str">
        <f>IF(RemboursementN[[#This Row],[Remboursement N°]]&lt;&gt;"",SUM(INDEX(RemboursementN[Intérêts],1,1):RemboursementN[[#This Row],[Intérêts]]),"")</f>
        <v/>
      </c>
    </row>
    <row r="345" spans="2:9" ht="15" x14ac:dyDescent="0.25">
      <c r="B345" s="20" t="str">
        <f>IF(PrêtOK,IF(ROW()-ROW(RemboursementN[[#Headers],[Remboursement N°]])&gt;NombreDePaiementsPrévu,"",ROW()-ROW(RemboursementN[[#Headers],[Remboursement N°]])),"")</f>
        <v/>
      </c>
      <c r="C345" s="21" t="str">
        <f>IF(RemboursementN[[#This Row],[Remboursement N°]]&lt;&gt;"",EOMONTH(DateDébutPrêt,ROW(RemboursementN[[#This Row],[Remboursement N°]])-ROW(RemboursementN[[#Headers],[Remboursement N°]])-2)+DAY(DateDébutPrêt),"")</f>
        <v/>
      </c>
      <c r="D345" s="22" t="str">
        <f>IF(RemboursementN[[#This Row],[Remboursement N°]]&lt;&gt;"",IF(ROW()-ROW(RemboursementN[[#Headers],[Solde de départ]])=1,MontantDuPrêt,INDEX(RemboursementN[Solde restant dû],ROW()-ROW(RemboursementN[[#Headers],[Solde de départ]])-1)),"")</f>
        <v/>
      </c>
      <c r="E345" s="22" t="str">
        <f>IF(RemboursementN[[#This Row],[Remboursement N°]]&lt;&gt;"",PaiementProgrammé,"")</f>
        <v/>
      </c>
      <c r="F345" s="22" t="str">
        <f>IF(RemboursementN[[#This Row],[Remboursement N°]]&lt;&gt;"",RemboursementN[[#This Row],[Solde de départ]]*(TauxIntérêt/PaiementsParAn),"")</f>
        <v/>
      </c>
      <c r="G345" s="23" t="str">
        <f>IF(RemboursementN[[#This Row],[Remboursement N°]]&lt;&gt;"",RemboursementN[[#This Row],[Remboursement du capital]]+RemboursementN[[#This Row],[Intérêts]],"")</f>
        <v/>
      </c>
      <c r="H345" s="22" t="str">
        <f>IF(RemboursementN[[#This Row],[Remboursement N°]]&lt;&gt;"",IF(RemboursementN[[#This Row],[Montant du remboursement]]&lt;=RemboursementN[[#This Row],[Solde de départ]],RemboursementN[[#This Row],[Solde de départ]]-RemboursementN[[#This Row],[Remboursement du capital]],0),"")</f>
        <v/>
      </c>
      <c r="I345" s="22" t="str">
        <f>IF(RemboursementN[[#This Row],[Remboursement N°]]&lt;&gt;"",SUM(INDEX(RemboursementN[Intérêts],1,1):RemboursementN[[#This Row],[Intérêts]]),"")</f>
        <v/>
      </c>
    </row>
    <row r="346" spans="2:9" ht="15" x14ac:dyDescent="0.25">
      <c r="B346" s="20" t="str">
        <f>IF(PrêtOK,IF(ROW()-ROW(RemboursementN[[#Headers],[Remboursement N°]])&gt;NombreDePaiementsPrévu,"",ROW()-ROW(RemboursementN[[#Headers],[Remboursement N°]])),"")</f>
        <v/>
      </c>
      <c r="C346" s="21" t="str">
        <f>IF(RemboursementN[[#This Row],[Remboursement N°]]&lt;&gt;"",EOMONTH(DateDébutPrêt,ROW(RemboursementN[[#This Row],[Remboursement N°]])-ROW(RemboursementN[[#Headers],[Remboursement N°]])-2)+DAY(DateDébutPrêt),"")</f>
        <v/>
      </c>
      <c r="D346" s="22" t="str">
        <f>IF(RemboursementN[[#This Row],[Remboursement N°]]&lt;&gt;"",IF(ROW()-ROW(RemboursementN[[#Headers],[Solde de départ]])=1,MontantDuPrêt,INDEX(RemboursementN[Solde restant dû],ROW()-ROW(RemboursementN[[#Headers],[Solde de départ]])-1)),"")</f>
        <v/>
      </c>
      <c r="E346" s="22" t="str">
        <f>IF(RemboursementN[[#This Row],[Remboursement N°]]&lt;&gt;"",PaiementProgrammé,"")</f>
        <v/>
      </c>
      <c r="F346" s="22" t="str">
        <f>IF(RemboursementN[[#This Row],[Remboursement N°]]&lt;&gt;"",RemboursementN[[#This Row],[Solde de départ]]*(TauxIntérêt/PaiementsParAn),"")</f>
        <v/>
      </c>
      <c r="G346" s="23" t="str">
        <f>IF(RemboursementN[[#This Row],[Remboursement N°]]&lt;&gt;"",RemboursementN[[#This Row],[Remboursement du capital]]+RemboursementN[[#This Row],[Intérêts]],"")</f>
        <v/>
      </c>
      <c r="H346" s="22" t="str">
        <f>IF(RemboursementN[[#This Row],[Remboursement N°]]&lt;&gt;"",IF(RemboursementN[[#This Row],[Montant du remboursement]]&lt;=RemboursementN[[#This Row],[Solde de départ]],RemboursementN[[#This Row],[Solde de départ]]-RemboursementN[[#This Row],[Remboursement du capital]],0),"")</f>
        <v/>
      </c>
      <c r="I346" s="22" t="str">
        <f>IF(RemboursementN[[#This Row],[Remboursement N°]]&lt;&gt;"",SUM(INDEX(RemboursementN[Intérêts],1,1):RemboursementN[[#This Row],[Intérêts]]),"")</f>
        <v/>
      </c>
    </row>
    <row r="347" spans="2:9" ht="15" x14ac:dyDescent="0.25">
      <c r="B347" s="20" t="str">
        <f>IF(PrêtOK,IF(ROW()-ROW(RemboursementN[[#Headers],[Remboursement N°]])&gt;NombreDePaiementsPrévu,"",ROW()-ROW(RemboursementN[[#Headers],[Remboursement N°]])),"")</f>
        <v/>
      </c>
      <c r="C347" s="21" t="str">
        <f>IF(RemboursementN[[#This Row],[Remboursement N°]]&lt;&gt;"",EOMONTH(DateDébutPrêt,ROW(RemboursementN[[#This Row],[Remboursement N°]])-ROW(RemboursementN[[#Headers],[Remboursement N°]])-2)+DAY(DateDébutPrêt),"")</f>
        <v/>
      </c>
      <c r="D347" s="22" t="str">
        <f>IF(RemboursementN[[#This Row],[Remboursement N°]]&lt;&gt;"",IF(ROW()-ROW(RemboursementN[[#Headers],[Solde de départ]])=1,MontantDuPrêt,INDEX(RemboursementN[Solde restant dû],ROW()-ROW(RemboursementN[[#Headers],[Solde de départ]])-1)),"")</f>
        <v/>
      </c>
      <c r="E347" s="22" t="str">
        <f>IF(RemboursementN[[#This Row],[Remboursement N°]]&lt;&gt;"",PaiementProgrammé,"")</f>
        <v/>
      </c>
      <c r="F347" s="22" t="str">
        <f>IF(RemboursementN[[#This Row],[Remboursement N°]]&lt;&gt;"",RemboursementN[[#This Row],[Solde de départ]]*(TauxIntérêt/PaiementsParAn),"")</f>
        <v/>
      </c>
      <c r="G347" s="23" t="str">
        <f>IF(RemboursementN[[#This Row],[Remboursement N°]]&lt;&gt;"",RemboursementN[[#This Row],[Remboursement du capital]]+RemboursementN[[#This Row],[Intérêts]],"")</f>
        <v/>
      </c>
      <c r="H347" s="22" t="str">
        <f>IF(RemboursementN[[#This Row],[Remboursement N°]]&lt;&gt;"",IF(RemboursementN[[#This Row],[Montant du remboursement]]&lt;=RemboursementN[[#This Row],[Solde de départ]],RemboursementN[[#This Row],[Solde de départ]]-RemboursementN[[#This Row],[Remboursement du capital]],0),"")</f>
        <v/>
      </c>
      <c r="I347" s="22" t="str">
        <f>IF(RemboursementN[[#This Row],[Remboursement N°]]&lt;&gt;"",SUM(INDEX(RemboursementN[Intérêts],1,1):RemboursementN[[#This Row],[Intérêts]]),"")</f>
        <v/>
      </c>
    </row>
    <row r="348" spans="2:9" ht="15" x14ac:dyDescent="0.25">
      <c r="B348" s="20" t="str">
        <f>IF(PrêtOK,IF(ROW()-ROW(RemboursementN[[#Headers],[Remboursement N°]])&gt;NombreDePaiementsPrévu,"",ROW()-ROW(RemboursementN[[#Headers],[Remboursement N°]])),"")</f>
        <v/>
      </c>
      <c r="C348" s="21" t="str">
        <f>IF(RemboursementN[[#This Row],[Remboursement N°]]&lt;&gt;"",EOMONTH(DateDébutPrêt,ROW(RemboursementN[[#This Row],[Remboursement N°]])-ROW(RemboursementN[[#Headers],[Remboursement N°]])-2)+DAY(DateDébutPrêt),"")</f>
        <v/>
      </c>
      <c r="D348" s="22" t="str">
        <f>IF(RemboursementN[[#This Row],[Remboursement N°]]&lt;&gt;"",IF(ROW()-ROW(RemboursementN[[#Headers],[Solde de départ]])=1,MontantDuPrêt,INDEX(RemboursementN[Solde restant dû],ROW()-ROW(RemboursementN[[#Headers],[Solde de départ]])-1)),"")</f>
        <v/>
      </c>
      <c r="E348" s="22" t="str">
        <f>IF(RemboursementN[[#This Row],[Remboursement N°]]&lt;&gt;"",PaiementProgrammé,"")</f>
        <v/>
      </c>
      <c r="F348" s="22" t="str">
        <f>IF(RemboursementN[[#This Row],[Remboursement N°]]&lt;&gt;"",RemboursementN[[#This Row],[Solde de départ]]*(TauxIntérêt/PaiementsParAn),"")</f>
        <v/>
      </c>
      <c r="G348" s="23" t="str">
        <f>IF(RemboursementN[[#This Row],[Remboursement N°]]&lt;&gt;"",RemboursementN[[#This Row],[Remboursement du capital]]+RemboursementN[[#This Row],[Intérêts]],"")</f>
        <v/>
      </c>
      <c r="H348" s="22" t="str">
        <f>IF(RemboursementN[[#This Row],[Remboursement N°]]&lt;&gt;"",IF(RemboursementN[[#This Row],[Montant du remboursement]]&lt;=RemboursementN[[#This Row],[Solde de départ]],RemboursementN[[#This Row],[Solde de départ]]-RemboursementN[[#This Row],[Remboursement du capital]],0),"")</f>
        <v/>
      </c>
      <c r="I348" s="22" t="str">
        <f>IF(RemboursementN[[#This Row],[Remboursement N°]]&lt;&gt;"",SUM(INDEX(RemboursementN[Intérêts],1,1):RemboursementN[[#This Row],[Intérêts]]),"")</f>
        <v/>
      </c>
    </row>
    <row r="349" spans="2:9" ht="15" x14ac:dyDescent="0.25">
      <c r="B349" s="20" t="str">
        <f>IF(PrêtOK,IF(ROW()-ROW(RemboursementN[[#Headers],[Remboursement N°]])&gt;NombreDePaiementsPrévu,"",ROW()-ROW(RemboursementN[[#Headers],[Remboursement N°]])),"")</f>
        <v/>
      </c>
      <c r="C349" s="21" t="str">
        <f>IF(RemboursementN[[#This Row],[Remboursement N°]]&lt;&gt;"",EOMONTH(DateDébutPrêt,ROW(RemboursementN[[#This Row],[Remboursement N°]])-ROW(RemboursementN[[#Headers],[Remboursement N°]])-2)+DAY(DateDébutPrêt),"")</f>
        <v/>
      </c>
      <c r="D349" s="22" t="str">
        <f>IF(RemboursementN[[#This Row],[Remboursement N°]]&lt;&gt;"",IF(ROW()-ROW(RemboursementN[[#Headers],[Solde de départ]])=1,MontantDuPrêt,INDEX(RemboursementN[Solde restant dû],ROW()-ROW(RemboursementN[[#Headers],[Solde de départ]])-1)),"")</f>
        <v/>
      </c>
      <c r="E349" s="22" t="str">
        <f>IF(RemboursementN[[#This Row],[Remboursement N°]]&lt;&gt;"",PaiementProgrammé,"")</f>
        <v/>
      </c>
      <c r="F349" s="22" t="str">
        <f>IF(RemboursementN[[#This Row],[Remboursement N°]]&lt;&gt;"",RemboursementN[[#This Row],[Solde de départ]]*(TauxIntérêt/PaiementsParAn),"")</f>
        <v/>
      </c>
      <c r="G349" s="23" t="str">
        <f>IF(RemboursementN[[#This Row],[Remboursement N°]]&lt;&gt;"",RemboursementN[[#This Row],[Remboursement du capital]]+RemboursementN[[#This Row],[Intérêts]],"")</f>
        <v/>
      </c>
      <c r="H349" s="22" t="str">
        <f>IF(RemboursementN[[#This Row],[Remboursement N°]]&lt;&gt;"",IF(RemboursementN[[#This Row],[Montant du remboursement]]&lt;=RemboursementN[[#This Row],[Solde de départ]],RemboursementN[[#This Row],[Solde de départ]]-RemboursementN[[#This Row],[Remboursement du capital]],0),"")</f>
        <v/>
      </c>
      <c r="I349" s="22" t="str">
        <f>IF(RemboursementN[[#This Row],[Remboursement N°]]&lt;&gt;"",SUM(INDEX(RemboursementN[Intérêts],1,1):RemboursementN[[#This Row],[Intérêts]]),"")</f>
        <v/>
      </c>
    </row>
    <row r="350" spans="2:9" ht="15" x14ac:dyDescent="0.25">
      <c r="B350" s="20" t="str">
        <f>IF(PrêtOK,IF(ROW()-ROW(RemboursementN[[#Headers],[Remboursement N°]])&gt;NombreDePaiementsPrévu,"",ROW()-ROW(RemboursementN[[#Headers],[Remboursement N°]])),"")</f>
        <v/>
      </c>
      <c r="C350" s="21" t="str">
        <f>IF(RemboursementN[[#This Row],[Remboursement N°]]&lt;&gt;"",EOMONTH(DateDébutPrêt,ROW(RemboursementN[[#This Row],[Remboursement N°]])-ROW(RemboursementN[[#Headers],[Remboursement N°]])-2)+DAY(DateDébutPrêt),"")</f>
        <v/>
      </c>
      <c r="D350" s="22" t="str">
        <f>IF(RemboursementN[[#This Row],[Remboursement N°]]&lt;&gt;"",IF(ROW()-ROW(RemboursementN[[#Headers],[Solde de départ]])=1,MontantDuPrêt,INDEX(RemboursementN[Solde restant dû],ROW()-ROW(RemboursementN[[#Headers],[Solde de départ]])-1)),"")</f>
        <v/>
      </c>
      <c r="E350" s="22" t="str">
        <f>IF(RemboursementN[[#This Row],[Remboursement N°]]&lt;&gt;"",PaiementProgrammé,"")</f>
        <v/>
      </c>
      <c r="F350" s="22" t="str">
        <f>IF(RemboursementN[[#This Row],[Remboursement N°]]&lt;&gt;"",RemboursementN[[#This Row],[Solde de départ]]*(TauxIntérêt/PaiementsParAn),"")</f>
        <v/>
      </c>
      <c r="G350" s="23" t="str">
        <f>IF(RemboursementN[[#This Row],[Remboursement N°]]&lt;&gt;"",RemboursementN[[#This Row],[Remboursement du capital]]+RemboursementN[[#This Row],[Intérêts]],"")</f>
        <v/>
      </c>
      <c r="H350" s="22" t="str">
        <f>IF(RemboursementN[[#This Row],[Remboursement N°]]&lt;&gt;"",IF(RemboursementN[[#This Row],[Montant du remboursement]]&lt;=RemboursementN[[#This Row],[Solde de départ]],RemboursementN[[#This Row],[Solde de départ]]-RemboursementN[[#This Row],[Remboursement du capital]],0),"")</f>
        <v/>
      </c>
      <c r="I350" s="22" t="str">
        <f>IF(RemboursementN[[#This Row],[Remboursement N°]]&lt;&gt;"",SUM(INDEX(RemboursementN[Intérêts],1,1):RemboursementN[[#This Row],[Intérêts]]),"")</f>
        <v/>
      </c>
    </row>
    <row r="351" spans="2:9" ht="15" x14ac:dyDescent="0.25">
      <c r="B351" s="20" t="str">
        <f>IF(PrêtOK,IF(ROW()-ROW(RemboursementN[[#Headers],[Remboursement N°]])&gt;NombreDePaiementsPrévu,"",ROW()-ROW(RemboursementN[[#Headers],[Remboursement N°]])),"")</f>
        <v/>
      </c>
      <c r="C351" s="21" t="str">
        <f>IF(RemboursementN[[#This Row],[Remboursement N°]]&lt;&gt;"",EOMONTH(DateDébutPrêt,ROW(RemboursementN[[#This Row],[Remboursement N°]])-ROW(RemboursementN[[#Headers],[Remboursement N°]])-2)+DAY(DateDébutPrêt),"")</f>
        <v/>
      </c>
      <c r="D351" s="22" t="str">
        <f>IF(RemboursementN[[#This Row],[Remboursement N°]]&lt;&gt;"",IF(ROW()-ROW(RemboursementN[[#Headers],[Solde de départ]])=1,MontantDuPrêt,INDEX(RemboursementN[Solde restant dû],ROW()-ROW(RemboursementN[[#Headers],[Solde de départ]])-1)),"")</f>
        <v/>
      </c>
      <c r="E351" s="22" t="str">
        <f>IF(RemboursementN[[#This Row],[Remboursement N°]]&lt;&gt;"",PaiementProgrammé,"")</f>
        <v/>
      </c>
      <c r="F351" s="22" t="str">
        <f>IF(RemboursementN[[#This Row],[Remboursement N°]]&lt;&gt;"",RemboursementN[[#This Row],[Solde de départ]]*(TauxIntérêt/PaiementsParAn),"")</f>
        <v/>
      </c>
      <c r="G351" s="23" t="str">
        <f>IF(RemboursementN[[#This Row],[Remboursement N°]]&lt;&gt;"",RemboursementN[[#This Row],[Remboursement du capital]]+RemboursementN[[#This Row],[Intérêts]],"")</f>
        <v/>
      </c>
      <c r="H351" s="22" t="str">
        <f>IF(RemboursementN[[#This Row],[Remboursement N°]]&lt;&gt;"",IF(RemboursementN[[#This Row],[Montant du remboursement]]&lt;=RemboursementN[[#This Row],[Solde de départ]],RemboursementN[[#This Row],[Solde de départ]]-RemboursementN[[#This Row],[Remboursement du capital]],0),"")</f>
        <v/>
      </c>
      <c r="I351" s="22" t="str">
        <f>IF(RemboursementN[[#This Row],[Remboursement N°]]&lt;&gt;"",SUM(INDEX(RemboursementN[Intérêts],1,1):RemboursementN[[#This Row],[Intérêts]]),"")</f>
        <v/>
      </c>
    </row>
    <row r="352" spans="2:9" ht="15" x14ac:dyDescent="0.25">
      <c r="B352" s="20" t="str">
        <f>IF(PrêtOK,IF(ROW()-ROW(RemboursementN[[#Headers],[Remboursement N°]])&gt;NombreDePaiementsPrévu,"",ROW()-ROW(RemboursementN[[#Headers],[Remboursement N°]])),"")</f>
        <v/>
      </c>
      <c r="C352" s="21" t="str">
        <f>IF(RemboursementN[[#This Row],[Remboursement N°]]&lt;&gt;"",EOMONTH(DateDébutPrêt,ROW(RemboursementN[[#This Row],[Remboursement N°]])-ROW(RemboursementN[[#Headers],[Remboursement N°]])-2)+DAY(DateDébutPrêt),"")</f>
        <v/>
      </c>
      <c r="D352" s="22" t="str">
        <f>IF(RemboursementN[[#This Row],[Remboursement N°]]&lt;&gt;"",IF(ROW()-ROW(RemboursementN[[#Headers],[Solde de départ]])=1,MontantDuPrêt,INDEX(RemboursementN[Solde restant dû],ROW()-ROW(RemboursementN[[#Headers],[Solde de départ]])-1)),"")</f>
        <v/>
      </c>
      <c r="E352" s="22" t="str">
        <f>IF(RemboursementN[[#This Row],[Remboursement N°]]&lt;&gt;"",PaiementProgrammé,"")</f>
        <v/>
      </c>
      <c r="F352" s="22" t="str">
        <f>IF(RemboursementN[[#This Row],[Remboursement N°]]&lt;&gt;"",RemboursementN[[#This Row],[Solde de départ]]*(TauxIntérêt/PaiementsParAn),"")</f>
        <v/>
      </c>
      <c r="G352" s="23" t="str">
        <f>IF(RemboursementN[[#This Row],[Remboursement N°]]&lt;&gt;"",RemboursementN[[#This Row],[Remboursement du capital]]+RemboursementN[[#This Row],[Intérêts]],"")</f>
        <v/>
      </c>
      <c r="H352" s="22" t="str">
        <f>IF(RemboursementN[[#This Row],[Remboursement N°]]&lt;&gt;"",IF(RemboursementN[[#This Row],[Montant du remboursement]]&lt;=RemboursementN[[#This Row],[Solde de départ]],RemboursementN[[#This Row],[Solde de départ]]-RemboursementN[[#This Row],[Remboursement du capital]],0),"")</f>
        <v/>
      </c>
      <c r="I352" s="22" t="str">
        <f>IF(RemboursementN[[#This Row],[Remboursement N°]]&lt;&gt;"",SUM(INDEX(RemboursementN[Intérêts],1,1):RemboursementN[[#This Row],[Intérêts]]),"")</f>
        <v/>
      </c>
    </row>
    <row r="353" spans="2:9" ht="15" x14ac:dyDescent="0.25">
      <c r="B353" s="20" t="str">
        <f>IF(PrêtOK,IF(ROW()-ROW(RemboursementN[[#Headers],[Remboursement N°]])&gt;NombreDePaiementsPrévu,"",ROW()-ROW(RemboursementN[[#Headers],[Remboursement N°]])),"")</f>
        <v/>
      </c>
      <c r="C353" s="21" t="str">
        <f>IF(RemboursementN[[#This Row],[Remboursement N°]]&lt;&gt;"",EOMONTH(DateDébutPrêt,ROW(RemboursementN[[#This Row],[Remboursement N°]])-ROW(RemboursementN[[#Headers],[Remboursement N°]])-2)+DAY(DateDébutPrêt),"")</f>
        <v/>
      </c>
      <c r="D353" s="22" t="str">
        <f>IF(RemboursementN[[#This Row],[Remboursement N°]]&lt;&gt;"",IF(ROW()-ROW(RemboursementN[[#Headers],[Solde de départ]])=1,MontantDuPrêt,INDEX(RemboursementN[Solde restant dû],ROW()-ROW(RemboursementN[[#Headers],[Solde de départ]])-1)),"")</f>
        <v/>
      </c>
      <c r="E353" s="22" t="str">
        <f>IF(RemboursementN[[#This Row],[Remboursement N°]]&lt;&gt;"",PaiementProgrammé,"")</f>
        <v/>
      </c>
      <c r="F353" s="22" t="str">
        <f>IF(RemboursementN[[#This Row],[Remboursement N°]]&lt;&gt;"",RemboursementN[[#This Row],[Solde de départ]]*(TauxIntérêt/PaiementsParAn),"")</f>
        <v/>
      </c>
      <c r="G353" s="23" t="str">
        <f>IF(RemboursementN[[#This Row],[Remboursement N°]]&lt;&gt;"",RemboursementN[[#This Row],[Remboursement du capital]]+RemboursementN[[#This Row],[Intérêts]],"")</f>
        <v/>
      </c>
      <c r="H353" s="22" t="str">
        <f>IF(RemboursementN[[#This Row],[Remboursement N°]]&lt;&gt;"",IF(RemboursementN[[#This Row],[Montant du remboursement]]&lt;=RemboursementN[[#This Row],[Solde de départ]],RemboursementN[[#This Row],[Solde de départ]]-RemboursementN[[#This Row],[Remboursement du capital]],0),"")</f>
        <v/>
      </c>
      <c r="I353" s="22" t="str">
        <f>IF(RemboursementN[[#This Row],[Remboursement N°]]&lt;&gt;"",SUM(INDEX(RemboursementN[Intérêts],1,1):RemboursementN[[#This Row],[Intérêts]]),"")</f>
        <v/>
      </c>
    </row>
    <row r="354" spans="2:9" ht="15" x14ac:dyDescent="0.25">
      <c r="B354" s="20" t="str">
        <f>IF(PrêtOK,IF(ROW()-ROW(RemboursementN[[#Headers],[Remboursement N°]])&gt;NombreDePaiementsPrévu,"",ROW()-ROW(RemboursementN[[#Headers],[Remboursement N°]])),"")</f>
        <v/>
      </c>
      <c r="C354" s="21" t="str">
        <f>IF(RemboursementN[[#This Row],[Remboursement N°]]&lt;&gt;"",EOMONTH(DateDébutPrêt,ROW(RemboursementN[[#This Row],[Remboursement N°]])-ROW(RemboursementN[[#Headers],[Remboursement N°]])-2)+DAY(DateDébutPrêt),"")</f>
        <v/>
      </c>
      <c r="D354" s="22" t="str">
        <f>IF(RemboursementN[[#This Row],[Remboursement N°]]&lt;&gt;"",IF(ROW()-ROW(RemboursementN[[#Headers],[Solde de départ]])=1,MontantDuPrêt,INDEX(RemboursementN[Solde restant dû],ROW()-ROW(RemboursementN[[#Headers],[Solde de départ]])-1)),"")</f>
        <v/>
      </c>
      <c r="E354" s="22" t="str">
        <f>IF(RemboursementN[[#This Row],[Remboursement N°]]&lt;&gt;"",PaiementProgrammé,"")</f>
        <v/>
      </c>
      <c r="F354" s="22" t="str">
        <f>IF(RemboursementN[[#This Row],[Remboursement N°]]&lt;&gt;"",RemboursementN[[#This Row],[Solde de départ]]*(TauxIntérêt/PaiementsParAn),"")</f>
        <v/>
      </c>
      <c r="G354" s="23" t="str">
        <f>IF(RemboursementN[[#This Row],[Remboursement N°]]&lt;&gt;"",RemboursementN[[#This Row],[Remboursement du capital]]+RemboursementN[[#This Row],[Intérêts]],"")</f>
        <v/>
      </c>
      <c r="H354" s="22" t="str">
        <f>IF(RemboursementN[[#This Row],[Remboursement N°]]&lt;&gt;"",IF(RemboursementN[[#This Row],[Montant du remboursement]]&lt;=RemboursementN[[#This Row],[Solde de départ]],RemboursementN[[#This Row],[Solde de départ]]-RemboursementN[[#This Row],[Remboursement du capital]],0),"")</f>
        <v/>
      </c>
      <c r="I354" s="22" t="str">
        <f>IF(RemboursementN[[#This Row],[Remboursement N°]]&lt;&gt;"",SUM(INDEX(RemboursementN[Intérêts],1,1):RemboursementN[[#This Row],[Intérêts]]),"")</f>
        <v/>
      </c>
    </row>
    <row r="355" spans="2:9" ht="15" x14ac:dyDescent="0.25">
      <c r="B355" s="20" t="str">
        <f>IF(PrêtOK,IF(ROW()-ROW(RemboursementN[[#Headers],[Remboursement N°]])&gt;NombreDePaiementsPrévu,"",ROW()-ROW(RemboursementN[[#Headers],[Remboursement N°]])),"")</f>
        <v/>
      </c>
      <c r="C355" s="21" t="str">
        <f>IF(RemboursementN[[#This Row],[Remboursement N°]]&lt;&gt;"",EOMONTH(DateDébutPrêt,ROW(RemboursementN[[#This Row],[Remboursement N°]])-ROW(RemboursementN[[#Headers],[Remboursement N°]])-2)+DAY(DateDébutPrêt),"")</f>
        <v/>
      </c>
      <c r="D355" s="22" t="str">
        <f>IF(RemboursementN[[#This Row],[Remboursement N°]]&lt;&gt;"",IF(ROW()-ROW(RemboursementN[[#Headers],[Solde de départ]])=1,MontantDuPrêt,INDEX(RemboursementN[Solde restant dû],ROW()-ROW(RemboursementN[[#Headers],[Solde de départ]])-1)),"")</f>
        <v/>
      </c>
      <c r="E355" s="22" t="str">
        <f>IF(RemboursementN[[#This Row],[Remboursement N°]]&lt;&gt;"",PaiementProgrammé,"")</f>
        <v/>
      </c>
      <c r="F355" s="22" t="str">
        <f>IF(RemboursementN[[#This Row],[Remboursement N°]]&lt;&gt;"",RemboursementN[[#This Row],[Solde de départ]]*(TauxIntérêt/PaiementsParAn),"")</f>
        <v/>
      </c>
      <c r="G355" s="23" t="str">
        <f>IF(RemboursementN[[#This Row],[Remboursement N°]]&lt;&gt;"",RemboursementN[[#This Row],[Remboursement du capital]]+RemboursementN[[#This Row],[Intérêts]],"")</f>
        <v/>
      </c>
      <c r="H355" s="22" t="str">
        <f>IF(RemboursementN[[#This Row],[Remboursement N°]]&lt;&gt;"",IF(RemboursementN[[#This Row],[Montant du remboursement]]&lt;=RemboursementN[[#This Row],[Solde de départ]],RemboursementN[[#This Row],[Solde de départ]]-RemboursementN[[#This Row],[Remboursement du capital]],0),"")</f>
        <v/>
      </c>
      <c r="I355" s="22" t="str">
        <f>IF(RemboursementN[[#This Row],[Remboursement N°]]&lt;&gt;"",SUM(INDEX(RemboursementN[Intérêts],1,1):RemboursementN[[#This Row],[Intérêts]]),"")</f>
        <v/>
      </c>
    </row>
    <row r="356" spans="2:9" ht="15" x14ac:dyDescent="0.25">
      <c r="B356" s="20" t="str">
        <f>IF(PrêtOK,IF(ROW()-ROW(RemboursementN[[#Headers],[Remboursement N°]])&gt;NombreDePaiementsPrévu,"",ROW()-ROW(RemboursementN[[#Headers],[Remboursement N°]])),"")</f>
        <v/>
      </c>
      <c r="C356" s="21" t="str">
        <f>IF(RemboursementN[[#This Row],[Remboursement N°]]&lt;&gt;"",EOMONTH(DateDébutPrêt,ROW(RemboursementN[[#This Row],[Remboursement N°]])-ROW(RemboursementN[[#Headers],[Remboursement N°]])-2)+DAY(DateDébutPrêt),"")</f>
        <v/>
      </c>
      <c r="D356" s="22" t="str">
        <f>IF(RemboursementN[[#This Row],[Remboursement N°]]&lt;&gt;"",IF(ROW()-ROW(RemboursementN[[#Headers],[Solde de départ]])=1,MontantDuPrêt,INDEX(RemboursementN[Solde restant dû],ROW()-ROW(RemboursementN[[#Headers],[Solde de départ]])-1)),"")</f>
        <v/>
      </c>
      <c r="E356" s="22" t="str">
        <f>IF(RemboursementN[[#This Row],[Remboursement N°]]&lt;&gt;"",PaiementProgrammé,"")</f>
        <v/>
      </c>
      <c r="F356" s="22" t="str">
        <f>IF(RemboursementN[[#This Row],[Remboursement N°]]&lt;&gt;"",RemboursementN[[#This Row],[Solde de départ]]*(TauxIntérêt/PaiementsParAn),"")</f>
        <v/>
      </c>
      <c r="G356" s="23" t="str">
        <f>IF(RemboursementN[[#This Row],[Remboursement N°]]&lt;&gt;"",RemboursementN[[#This Row],[Remboursement du capital]]+RemboursementN[[#This Row],[Intérêts]],"")</f>
        <v/>
      </c>
      <c r="H356" s="22" t="str">
        <f>IF(RemboursementN[[#This Row],[Remboursement N°]]&lt;&gt;"",IF(RemboursementN[[#This Row],[Montant du remboursement]]&lt;=RemboursementN[[#This Row],[Solde de départ]],RemboursementN[[#This Row],[Solde de départ]]-RemboursementN[[#This Row],[Remboursement du capital]],0),"")</f>
        <v/>
      </c>
      <c r="I356" s="22" t="str">
        <f>IF(RemboursementN[[#This Row],[Remboursement N°]]&lt;&gt;"",SUM(INDEX(RemboursementN[Intérêts],1,1):RemboursementN[[#This Row],[Intérêts]]),"")</f>
        <v/>
      </c>
    </row>
    <row r="357" spans="2:9" ht="15" x14ac:dyDescent="0.25">
      <c r="B357" s="20" t="str">
        <f>IF(PrêtOK,IF(ROW()-ROW(RemboursementN[[#Headers],[Remboursement N°]])&gt;NombreDePaiementsPrévu,"",ROW()-ROW(RemboursementN[[#Headers],[Remboursement N°]])),"")</f>
        <v/>
      </c>
      <c r="C357" s="21" t="str">
        <f>IF(RemboursementN[[#This Row],[Remboursement N°]]&lt;&gt;"",EOMONTH(DateDébutPrêt,ROW(RemboursementN[[#This Row],[Remboursement N°]])-ROW(RemboursementN[[#Headers],[Remboursement N°]])-2)+DAY(DateDébutPrêt),"")</f>
        <v/>
      </c>
      <c r="D357" s="22" t="str">
        <f>IF(RemboursementN[[#This Row],[Remboursement N°]]&lt;&gt;"",IF(ROW()-ROW(RemboursementN[[#Headers],[Solde de départ]])=1,MontantDuPrêt,INDEX(RemboursementN[Solde restant dû],ROW()-ROW(RemboursementN[[#Headers],[Solde de départ]])-1)),"")</f>
        <v/>
      </c>
      <c r="E357" s="22" t="str">
        <f>IF(RemboursementN[[#This Row],[Remboursement N°]]&lt;&gt;"",PaiementProgrammé,"")</f>
        <v/>
      </c>
      <c r="F357" s="22" t="str">
        <f>IF(RemboursementN[[#This Row],[Remboursement N°]]&lt;&gt;"",RemboursementN[[#This Row],[Solde de départ]]*(TauxIntérêt/PaiementsParAn),"")</f>
        <v/>
      </c>
      <c r="G357" s="23" t="str">
        <f>IF(RemboursementN[[#This Row],[Remboursement N°]]&lt;&gt;"",RemboursementN[[#This Row],[Remboursement du capital]]+RemboursementN[[#This Row],[Intérêts]],"")</f>
        <v/>
      </c>
      <c r="H357" s="22" t="str">
        <f>IF(RemboursementN[[#This Row],[Remboursement N°]]&lt;&gt;"",IF(RemboursementN[[#This Row],[Montant du remboursement]]&lt;=RemboursementN[[#This Row],[Solde de départ]],RemboursementN[[#This Row],[Solde de départ]]-RemboursementN[[#This Row],[Remboursement du capital]],0),"")</f>
        <v/>
      </c>
      <c r="I357" s="22" t="str">
        <f>IF(RemboursementN[[#This Row],[Remboursement N°]]&lt;&gt;"",SUM(INDEX(RemboursementN[Intérêts],1,1):RemboursementN[[#This Row],[Intérêts]]),"")</f>
        <v/>
      </c>
    </row>
    <row r="358" spans="2:9" ht="15" x14ac:dyDescent="0.25">
      <c r="B358" s="20" t="str">
        <f>IF(PrêtOK,IF(ROW()-ROW(RemboursementN[[#Headers],[Remboursement N°]])&gt;NombreDePaiementsPrévu,"",ROW()-ROW(RemboursementN[[#Headers],[Remboursement N°]])),"")</f>
        <v/>
      </c>
      <c r="C358" s="21" t="str">
        <f>IF(RemboursementN[[#This Row],[Remboursement N°]]&lt;&gt;"",EOMONTH(DateDébutPrêt,ROW(RemboursementN[[#This Row],[Remboursement N°]])-ROW(RemboursementN[[#Headers],[Remboursement N°]])-2)+DAY(DateDébutPrêt),"")</f>
        <v/>
      </c>
      <c r="D358" s="22" t="str">
        <f>IF(RemboursementN[[#This Row],[Remboursement N°]]&lt;&gt;"",IF(ROW()-ROW(RemboursementN[[#Headers],[Solde de départ]])=1,MontantDuPrêt,INDEX(RemboursementN[Solde restant dû],ROW()-ROW(RemboursementN[[#Headers],[Solde de départ]])-1)),"")</f>
        <v/>
      </c>
      <c r="E358" s="22" t="str">
        <f>IF(RemboursementN[[#This Row],[Remboursement N°]]&lt;&gt;"",PaiementProgrammé,"")</f>
        <v/>
      </c>
      <c r="F358" s="22" t="str">
        <f>IF(RemboursementN[[#This Row],[Remboursement N°]]&lt;&gt;"",RemboursementN[[#This Row],[Solde de départ]]*(TauxIntérêt/PaiementsParAn),"")</f>
        <v/>
      </c>
      <c r="G358" s="23" t="str">
        <f>IF(RemboursementN[[#This Row],[Remboursement N°]]&lt;&gt;"",RemboursementN[[#This Row],[Remboursement du capital]]+RemboursementN[[#This Row],[Intérêts]],"")</f>
        <v/>
      </c>
      <c r="H358" s="22" t="str">
        <f>IF(RemboursementN[[#This Row],[Remboursement N°]]&lt;&gt;"",IF(RemboursementN[[#This Row],[Montant du remboursement]]&lt;=RemboursementN[[#This Row],[Solde de départ]],RemboursementN[[#This Row],[Solde de départ]]-RemboursementN[[#This Row],[Remboursement du capital]],0),"")</f>
        <v/>
      </c>
      <c r="I358" s="22" t="str">
        <f>IF(RemboursementN[[#This Row],[Remboursement N°]]&lt;&gt;"",SUM(INDEX(RemboursementN[Intérêts],1,1):RemboursementN[[#This Row],[Intérêts]]),"")</f>
        <v/>
      </c>
    </row>
    <row r="359" spans="2:9" ht="15" x14ac:dyDescent="0.25">
      <c r="B359" s="20" t="str">
        <f>IF(PrêtOK,IF(ROW()-ROW(RemboursementN[[#Headers],[Remboursement N°]])&gt;NombreDePaiementsPrévu,"",ROW()-ROW(RemboursementN[[#Headers],[Remboursement N°]])),"")</f>
        <v/>
      </c>
      <c r="C359" s="21" t="str">
        <f>IF(RemboursementN[[#This Row],[Remboursement N°]]&lt;&gt;"",EOMONTH(DateDébutPrêt,ROW(RemboursementN[[#This Row],[Remboursement N°]])-ROW(RemboursementN[[#Headers],[Remboursement N°]])-2)+DAY(DateDébutPrêt),"")</f>
        <v/>
      </c>
      <c r="D359" s="22" t="str">
        <f>IF(RemboursementN[[#This Row],[Remboursement N°]]&lt;&gt;"",IF(ROW()-ROW(RemboursementN[[#Headers],[Solde de départ]])=1,MontantDuPrêt,INDEX(RemboursementN[Solde restant dû],ROW()-ROW(RemboursementN[[#Headers],[Solde de départ]])-1)),"")</f>
        <v/>
      </c>
      <c r="E359" s="22" t="str">
        <f>IF(RemboursementN[[#This Row],[Remboursement N°]]&lt;&gt;"",PaiementProgrammé,"")</f>
        <v/>
      </c>
      <c r="F359" s="22" t="str">
        <f>IF(RemboursementN[[#This Row],[Remboursement N°]]&lt;&gt;"",RemboursementN[[#This Row],[Solde de départ]]*(TauxIntérêt/PaiementsParAn),"")</f>
        <v/>
      </c>
      <c r="G359" s="23" t="str">
        <f>IF(RemboursementN[[#This Row],[Remboursement N°]]&lt;&gt;"",RemboursementN[[#This Row],[Remboursement du capital]]+RemboursementN[[#This Row],[Intérêts]],"")</f>
        <v/>
      </c>
      <c r="H359" s="22" t="str">
        <f>IF(RemboursementN[[#This Row],[Remboursement N°]]&lt;&gt;"",IF(RemboursementN[[#This Row],[Montant du remboursement]]&lt;=RemboursementN[[#This Row],[Solde de départ]],RemboursementN[[#This Row],[Solde de départ]]-RemboursementN[[#This Row],[Remboursement du capital]],0),"")</f>
        <v/>
      </c>
      <c r="I359" s="22" t="str">
        <f>IF(RemboursementN[[#This Row],[Remboursement N°]]&lt;&gt;"",SUM(INDEX(RemboursementN[Intérêts],1,1):RemboursementN[[#This Row],[Intérêts]]),"")</f>
        <v/>
      </c>
    </row>
    <row r="360" spans="2:9" ht="15" x14ac:dyDescent="0.25">
      <c r="B360" s="20" t="str">
        <f>IF(PrêtOK,IF(ROW()-ROW(RemboursementN[[#Headers],[Remboursement N°]])&gt;NombreDePaiementsPrévu,"",ROW()-ROW(RemboursementN[[#Headers],[Remboursement N°]])),"")</f>
        <v/>
      </c>
      <c r="C360" s="21" t="str">
        <f>IF(RemboursementN[[#This Row],[Remboursement N°]]&lt;&gt;"",EOMONTH(DateDébutPrêt,ROW(RemboursementN[[#This Row],[Remboursement N°]])-ROW(RemboursementN[[#Headers],[Remboursement N°]])-2)+DAY(DateDébutPrêt),"")</f>
        <v/>
      </c>
      <c r="D360" s="22" t="str">
        <f>IF(RemboursementN[[#This Row],[Remboursement N°]]&lt;&gt;"",IF(ROW()-ROW(RemboursementN[[#Headers],[Solde de départ]])=1,MontantDuPrêt,INDEX(RemboursementN[Solde restant dû],ROW()-ROW(RemboursementN[[#Headers],[Solde de départ]])-1)),"")</f>
        <v/>
      </c>
      <c r="E360" s="22" t="str">
        <f>IF(RemboursementN[[#This Row],[Remboursement N°]]&lt;&gt;"",PaiementProgrammé,"")</f>
        <v/>
      </c>
      <c r="F360" s="22" t="str">
        <f>IF(RemboursementN[[#This Row],[Remboursement N°]]&lt;&gt;"",RemboursementN[[#This Row],[Solde de départ]]*(TauxIntérêt/PaiementsParAn),"")</f>
        <v/>
      </c>
      <c r="G360" s="23" t="str">
        <f>IF(RemboursementN[[#This Row],[Remboursement N°]]&lt;&gt;"",RemboursementN[[#This Row],[Remboursement du capital]]+RemboursementN[[#This Row],[Intérêts]],"")</f>
        <v/>
      </c>
      <c r="H360" s="22" t="str">
        <f>IF(RemboursementN[[#This Row],[Remboursement N°]]&lt;&gt;"",IF(RemboursementN[[#This Row],[Montant du remboursement]]&lt;=RemboursementN[[#This Row],[Solde de départ]],RemboursementN[[#This Row],[Solde de départ]]-RemboursementN[[#This Row],[Remboursement du capital]],0),"")</f>
        <v/>
      </c>
      <c r="I360" s="22" t="str">
        <f>IF(RemboursementN[[#This Row],[Remboursement N°]]&lt;&gt;"",SUM(INDEX(RemboursementN[Intérêts],1,1):RemboursementN[[#This Row],[Intérêts]]),"")</f>
        <v/>
      </c>
    </row>
    <row r="361" spans="2:9" ht="15" x14ac:dyDescent="0.25">
      <c r="B361" s="20" t="str">
        <f>IF(PrêtOK,IF(ROW()-ROW(RemboursementN[[#Headers],[Remboursement N°]])&gt;NombreDePaiementsPrévu,"",ROW()-ROW(RemboursementN[[#Headers],[Remboursement N°]])),"")</f>
        <v/>
      </c>
      <c r="C361" s="21" t="str">
        <f>IF(RemboursementN[[#This Row],[Remboursement N°]]&lt;&gt;"",EOMONTH(DateDébutPrêt,ROW(RemboursementN[[#This Row],[Remboursement N°]])-ROW(RemboursementN[[#Headers],[Remboursement N°]])-2)+DAY(DateDébutPrêt),"")</f>
        <v/>
      </c>
      <c r="D361" s="22" t="str">
        <f>IF(RemboursementN[[#This Row],[Remboursement N°]]&lt;&gt;"",IF(ROW()-ROW(RemboursementN[[#Headers],[Solde de départ]])=1,MontantDuPrêt,INDEX(RemboursementN[Solde restant dû],ROW()-ROW(RemboursementN[[#Headers],[Solde de départ]])-1)),"")</f>
        <v/>
      </c>
      <c r="E361" s="22" t="str">
        <f>IF(RemboursementN[[#This Row],[Remboursement N°]]&lt;&gt;"",PaiementProgrammé,"")</f>
        <v/>
      </c>
      <c r="F361" s="22" t="str">
        <f>IF(RemboursementN[[#This Row],[Remboursement N°]]&lt;&gt;"",RemboursementN[[#This Row],[Solde de départ]]*(TauxIntérêt/PaiementsParAn),"")</f>
        <v/>
      </c>
      <c r="G361" s="23" t="str">
        <f>IF(RemboursementN[[#This Row],[Remboursement N°]]&lt;&gt;"",RemboursementN[[#This Row],[Remboursement du capital]]+RemboursementN[[#This Row],[Intérêts]],"")</f>
        <v/>
      </c>
      <c r="H361" s="22" t="str">
        <f>IF(RemboursementN[[#This Row],[Remboursement N°]]&lt;&gt;"",IF(RemboursementN[[#This Row],[Montant du remboursement]]&lt;=RemboursementN[[#This Row],[Solde de départ]],RemboursementN[[#This Row],[Solde de départ]]-RemboursementN[[#This Row],[Remboursement du capital]],0),"")</f>
        <v/>
      </c>
      <c r="I361" s="22" t="str">
        <f>IF(RemboursementN[[#This Row],[Remboursement N°]]&lt;&gt;"",SUM(INDEX(RemboursementN[Intérêts],1,1):RemboursementN[[#This Row],[Intérêts]]),"")</f>
        <v/>
      </c>
    </row>
    <row r="362" spans="2:9" ht="15" x14ac:dyDescent="0.25">
      <c r="B362" s="20" t="str">
        <f>IF(PrêtOK,IF(ROW()-ROW(RemboursementN[[#Headers],[Remboursement N°]])&gt;NombreDePaiementsPrévu,"",ROW()-ROW(RemboursementN[[#Headers],[Remboursement N°]])),"")</f>
        <v/>
      </c>
      <c r="C362" s="21" t="str">
        <f>IF(RemboursementN[[#This Row],[Remboursement N°]]&lt;&gt;"",EOMONTH(DateDébutPrêt,ROW(RemboursementN[[#This Row],[Remboursement N°]])-ROW(RemboursementN[[#Headers],[Remboursement N°]])-2)+DAY(DateDébutPrêt),"")</f>
        <v/>
      </c>
      <c r="D362" s="22" t="str">
        <f>IF(RemboursementN[[#This Row],[Remboursement N°]]&lt;&gt;"",IF(ROW()-ROW(RemboursementN[[#Headers],[Solde de départ]])=1,MontantDuPrêt,INDEX(RemboursementN[Solde restant dû],ROW()-ROW(RemboursementN[[#Headers],[Solde de départ]])-1)),"")</f>
        <v/>
      </c>
      <c r="E362" s="22" t="str">
        <f>IF(RemboursementN[[#This Row],[Remboursement N°]]&lt;&gt;"",PaiementProgrammé,"")</f>
        <v/>
      </c>
      <c r="F362" s="22" t="str">
        <f>IF(RemboursementN[[#This Row],[Remboursement N°]]&lt;&gt;"",RemboursementN[[#This Row],[Solde de départ]]*(TauxIntérêt/PaiementsParAn),"")</f>
        <v/>
      </c>
      <c r="G362" s="23" t="str">
        <f>IF(RemboursementN[[#This Row],[Remboursement N°]]&lt;&gt;"",RemboursementN[[#This Row],[Remboursement du capital]]+RemboursementN[[#This Row],[Intérêts]],"")</f>
        <v/>
      </c>
      <c r="H362" s="22" t="str">
        <f>IF(RemboursementN[[#This Row],[Remboursement N°]]&lt;&gt;"",IF(RemboursementN[[#This Row],[Montant du remboursement]]&lt;=RemboursementN[[#This Row],[Solde de départ]],RemboursementN[[#This Row],[Solde de départ]]-RemboursementN[[#This Row],[Remboursement du capital]],0),"")</f>
        <v/>
      </c>
      <c r="I362" s="22" t="str">
        <f>IF(RemboursementN[[#This Row],[Remboursement N°]]&lt;&gt;"",SUM(INDEX(RemboursementN[Intérêts],1,1):RemboursementN[[#This Row],[Intérêts]]),"")</f>
        <v/>
      </c>
    </row>
    <row r="363" spans="2:9" ht="15" x14ac:dyDescent="0.25">
      <c r="B363" s="20" t="str">
        <f>IF(PrêtOK,IF(ROW()-ROW(RemboursementN[[#Headers],[Remboursement N°]])&gt;NombreDePaiementsPrévu,"",ROW()-ROW(RemboursementN[[#Headers],[Remboursement N°]])),"")</f>
        <v/>
      </c>
      <c r="C363" s="21" t="str">
        <f>IF(RemboursementN[[#This Row],[Remboursement N°]]&lt;&gt;"",EOMONTH(DateDébutPrêt,ROW(RemboursementN[[#This Row],[Remboursement N°]])-ROW(RemboursementN[[#Headers],[Remboursement N°]])-2)+DAY(DateDébutPrêt),"")</f>
        <v/>
      </c>
      <c r="D363" s="22" t="str">
        <f>IF(RemboursementN[[#This Row],[Remboursement N°]]&lt;&gt;"",IF(ROW()-ROW(RemboursementN[[#Headers],[Solde de départ]])=1,MontantDuPrêt,INDEX(RemboursementN[Solde restant dû],ROW()-ROW(RemboursementN[[#Headers],[Solde de départ]])-1)),"")</f>
        <v/>
      </c>
      <c r="E363" s="22" t="str">
        <f>IF(RemboursementN[[#This Row],[Remboursement N°]]&lt;&gt;"",PaiementProgrammé,"")</f>
        <v/>
      </c>
      <c r="F363" s="22" t="str">
        <f>IF(RemboursementN[[#This Row],[Remboursement N°]]&lt;&gt;"",RemboursementN[[#This Row],[Solde de départ]]*(TauxIntérêt/PaiementsParAn),"")</f>
        <v/>
      </c>
      <c r="G363" s="23" t="str">
        <f>IF(RemboursementN[[#This Row],[Remboursement N°]]&lt;&gt;"",RemboursementN[[#This Row],[Remboursement du capital]]+RemboursementN[[#This Row],[Intérêts]],"")</f>
        <v/>
      </c>
      <c r="H363" s="22" t="str">
        <f>IF(RemboursementN[[#This Row],[Remboursement N°]]&lt;&gt;"",IF(RemboursementN[[#This Row],[Montant du remboursement]]&lt;=RemboursementN[[#This Row],[Solde de départ]],RemboursementN[[#This Row],[Solde de départ]]-RemboursementN[[#This Row],[Remboursement du capital]],0),"")</f>
        <v/>
      </c>
      <c r="I363" s="22" t="str">
        <f>IF(RemboursementN[[#This Row],[Remboursement N°]]&lt;&gt;"",SUM(INDEX(RemboursementN[Intérêts],1,1):RemboursementN[[#This Row],[Intérêts]]),"")</f>
        <v/>
      </c>
    </row>
    <row r="364" spans="2:9" ht="15" x14ac:dyDescent="0.25">
      <c r="B364" s="20" t="str">
        <f>IF(PrêtOK,IF(ROW()-ROW(RemboursementN[[#Headers],[Remboursement N°]])&gt;NombreDePaiementsPrévu,"",ROW()-ROW(RemboursementN[[#Headers],[Remboursement N°]])),"")</f>
        <v/>
      </c>
      <c r="C364" s="21" t="str">
        <f>IF(RemboursementN[[#This Row],[Remboursement N°]]&lt;&gt;"",EOMONTH(DateDébutPrêt,ROW(RemboursementN[[#This Row],[Remboursement N°]])-ROW(RemboursementN[[#Headers],[Remboursement N°]])-2)+DAY(DateDébutPrêt),"")</f>
        <v/>
      </c>
      <c r="D364" s="22" t="str">
        <f>IF(RemboursementN[[#This Row],[Remboursement N°]]&lt;&gt;"",IF(ROW()-ROW(RemboursementN[[#Headers],[Solde de départ]])=1,MontantDuPrêt,INDEX(RemboursementN[Solde restant dû],ROW()-ROW(RemboursementN[[#Headers],[Solde de départ]])-1)),"")</f>
        <v/>
      </c>
      <c r="E364" s="22" t="str">
        <f>IF(RemboursementN[[#This Row],[Remboursement N°]]&lt;&gt;"",PaiementProgrammé,"")</f>
        <v/>
      </c>
      <c r="F364" s="22" t="str">
        <f>IF(RemboursementN[[#This Row],[Remboursement N°]]&lt;&gt;"",RemboursementN[[#This Row],[Solde de départ]]*(TauxIntérêt/PaiementsParAn),"")</f>
        <v/>
      </c>
      <c r="G364" s="23" t="str">
        <f>IF(RemboursementN[[#This Row],[Remboursement N°]]&lt;&gt;"",RemboursementN[[#This Row],[Remboursement du capital]]+RemboursementN[[#This Row],[Intérêts]],"")</f>
        <v/>
      </c>
      <c r="H364" s="22" t="str">
        <f>IF(RemboursementN[[#This Row],[Remboursement N°]]&lt;&gt;"",IF(RemboursementN[[#This Row],[Montant du remboursement]]&lt;=RemboursementN[[#This Row],[Solde de départ]],RemboursementN[[#This Row],[Solde de départ]]-RemboursementN[[#This Row],[Remboursement du capital]],0),"")</f>
        <v/>
      </c>
      <c r="I364" s="22" t="str">
        <f>IF(RemboursementN[[#This Row],[Remboursement N°]]&lt;&gt;"",SUM(INDEX(RemboursementN[Intérêts],1,1):RemboursementN[[#This Row],[Intérêts]]),"")</f>
        <v/>
      </c>
    </row>
    <row r="365" spans="2:9" ht="15" x14ac:dyDescent="0.25">
      <c r="B365" s="20" t="str">
        <f>IF(PrêtOK,IF(ROW()-ROW(RemboursementN[[#Headers],[Remboursement N°]])&gt;NombreDePaiementsPrévu,"",ROW()-ROW(RemboursementN[[#Headers],[Remboursement N°]])),"")</f>
        <v/>
      </c>
      <c r="C365" s="21" t="str">
        <f>IF(RemboursementN[[#This Row],[Remboursement N°]]&lt;&gt;"",EOMONTH(DateDébutPrêt,ROW(RemboursementN[[#This Row],[Remboursement N°]])-ROW(RemboursementN[[#Headers],[Remboursement N°]])-2)+DAY(DateDébutPrêt),"")</f>
        <v/>
      </c>
      <c r="D365" s="22" t="str">
        <f>IF(RemboursementN[[#This Row],[Remboursement N°]]&lt;&gt;"",IF(ROW()-ROW(RemboursementN[[#Headers],[Solde de départ]])=1,MontantDuPrêt,INDEX(RemboursementN[Solde restant dû],ROW()-ROW(RemboursementN[[#Headers],[Solde de départ]])-1)),"")</f>
        <v/>
      </c>
      <c r="E365" s="22" t="str">
        <f>IF(RemboursementN[[#This Row],[Remboursement N°]]&lt;&gt;"",PaiementProgrammé,"")</f>
        <v/>
      </c>
      <c r="F365" s="22" t="str">
        <f>IF(RemboursementN[[#This Row],[Remboursement N°]]&lt;&gt;"",RemboursementN[[#This Row],[Solde de départ]]*(TauxIntérêt/PaiementsParAn),"")</f>
        <v/>
      </c>
      <c r="G365" s="23" t="str">
        <f>IF(RemboursementN[[#This Row],[Remboursement N°]]&lt;&gt;"",RemboursementN[[#This Row],[Remboursement du capital]]+RemboursementN[[#This Row],[Intérêts]],"")</f>
        <v/>
      </c>
      <c r="H365" s="22" t="str">
        <f>IF(RemboursementN[[#This Row],[Remboursement N°]]&lt;&gt;"",IF(RemboursementN[[#This Row],[Montant du remboursement]]&lt;=RemboursementN[[#This Row],[Solde de départ]],RemboursementN[[#This Row],[Solde de départ]]-RemboursementN[[#This Row],[Remboursement du capital]],0),"")</f>
        <v/>
      </c>
      <c r="I365" s="22" t="str">
        <f>IF(RemboursementN[[#This Row],[Remboursement N°]]&lt;&gt;"",SUM(INDEX(RemboursementN[Intérêts],1,1):RemboursementN[[#This Row],[Intérêts]]),"")</f>
        <v/>
      </c>
    </row>
    <row r="366" spans="2:9" ht="15" x14ac:dyDescent="0.25">
      <c r="B366" s="20" t="str">
        <f>IF(PrêtOK,IF(ROW()-ROW(RemboursementN[[#Headers],[Remboursement N°]])&gt;NombreDePaiementsPrévu,"",ROW()-ROW(RemboursementN[[#Headers],[Remboursement N°]])),"")</f>
        <v/>
      </c>
      <c r="C366" s="21" t="str">
        <f>IF(RemboursementN[[#This Row],[Remboursement N°]]&lt;&gt;"",EOMONTH(DateDébutPrêt,ROW(RemboursementN[[#This Row],[Remboursement N°]])-ROW(RemboursementN[[#Headers],[Remboursement N°]])-2)+DAY(DateDébutPrêt),"")</f>
        <v/>
      </c>
      <c r="D366" s="22" t="str">
        <f>IF(RemboursementN[[#This Row],[Remboursement N°]]&lt;&gt;"",IF(ROW()-ROW(RemboursementN[[#Headers],[Solde de départ]])=1,MontantDuPrêt,INDEX(RemboursementN[Solde restant dû],ROW()-ROW(RemboursementN[[#Headers],[Solde de départ]])-1)),"")</f>
        <v/>
      </c>
      <c r="E366" s="22" t="str">
        <f>IF(RemboursementN[[#This Row],[Remboursement N°]]&lt;&gt;"",PaiementProgrammé,"")</f>
        <v/>
      </c>
      <c r="F366" s="22" t="str">
        <f>IF(RemboursementN[[#This Row],[Remboursement N°]]&lt;&gt;"",RemboursementN[[#This Row],[Solde de départ]]*(TauxIntérêt/PaiementsParAn),"")</f>
        <v/>
      </c>
      <c r="G366" s="23" t="str">
        <f>IF(RemboursementN[[#This Row],[Remboursement N°]]&lt;&gt;"",RemboursementN[[#This Row],[Remboursement du capital]]+RemboursementN[[#This Row],[Intérêts]],"")</f>
        <v/>
      </c>
      <c r="H366" s="22" t="str">
        <f>IF(RemboursementN[[#This Row],[Remboursement N°]]&lt;&gt;"",IF(RemboursementN[[#This Row],[Montant du remboursement]]&lt;=RemboursementN[[#This Row],[Solde de départ]],RemboursementN[[#This Row],[Solde de départ]]-RemboursementN[[#This Row],[Remboursement du capital]],0),"")</f>
        <v/>
      </c>
      <c r="I366" s="22" t="str">
        <f>IF(RemboursementN[[#This Row],[Remboursement N°]]&lt;&gt;"",SUM(INDEX(RemboursementN[Intérêts],1,1):RemboursementN[[#This Row],[Intérêts]]),"")</f>
        <v/>
      </c>
    </row>
    <row r="367" spans="2:9" ht="15" x14ac:dyDescent="0.25">
      <c r="B367" s="20" t="str">
        <f>IF(PrêtOK,IF(ROW()-ROW(RemboursementN[[#Headers],[Remboursement N°]])&gt;NombreDePaiementsPrévu,"",ROW()-ROW(RemboursementN[[#Headers],[Remboursement N°]])),"")</f>
        <v/>
      </c>
      <c r="C367" s="21" t="str">
        <f>IF(RemboursementN[[#This Row],[Remboursement N°]]&lt;&gt;"",EOMONTH(DateDébutPrêt,ROW(RemboursementN[[#This Row],[Remboursement N°]])-ROW(RemboursementN[[#Headers],[Remboursement N°]])-2)+DAY(DateDébutPrêt),"")</f>
        <v/>
      </c>
      <c r="D367" s="22" t="str">
        <f>IF(RemboursementN[[#This Row],[Remboursement N°]]&lt;&gt;"",IF(ROW()-ROW(RemboursementN[[#Headers],[Solde de départ]])=1,MontantDuPrêt,INDEX(RemboursementN[Solde restant dû],ROW()-ROW(RemboursementN[[#Headers],[Solde de départ]])-1)),"")</f>
        <v/>
      </c>
      <c r="E367" s="22" t="str">
        <f>IF(RemboursementN[[#This Row],[Remboursement N°]]&lt;&gt;"",PaiementProgrammé,"")</f>
        <v/>
      </c>
      <c r="F367" s="22" t="str">
        <f>IF(RemboursementN[[#This Row],[Remboursement N°]]&lt;&gt;"",RemboursementN[[#This Row],[Solde de départ]]*(TauxIntérêt/PaiementsParAn),"")</f>
        <v/>
      </c>
      <c r="G367" s="23" t="str">
        <f>IF(RemboursementN[[#This Row],[Remboursement N°]]&lt;&gt;"",RemboursementN[[#This Row],[Remboursement du capital]]+RemboursementN[[#This Row],[Intérêts]],"")</f>
        <v/>
      </c>
      <c r="H367" s="22" t="str">
        <f>IF(RemboursementN[[#This Row],[Remboursement N°]]&lt;&gt;"",IF(RemboursementN[[#This Row],[Montant du remboursement]]&lt;=RemboursementN[[#This Row],[Solde de départ]],RemboursementN[[#This Row],[Solde de départ]]-RemboursementN[[#This Row],[Remboursement du capital]],0),"")</f>
        <v/>
      </c>
      <c r="I367" s="22" t="str">
        <f>IF(RemboursementN[[#This Row],[Remboursement N°]]&lt;&gt;"",SUM(INDEX(RemboursementN[Intérêts],1,1):RemboursementN[[#This Row],[Intérêts]]),"")</f>
        <v/>
      </c>
    </row>
    <row r="368" spans="2:9" ht="15" x14ac:dyDescent="0.25">
      <c r="B368" s="20" t="str">
        <f>IF(PrêtOK,IF(ROW()-ROW(RemboursementN[[#Headers],[Remboursement N°]])&gt;NombreDePaiementsPrévu,"",ROW()-ROW(RemboursementN[[#Headers],[Remboursement N°]])),"")</f>
        <v/>
      </c>
      <c r="C368" s="21" t="str">
        <f>IF(RemboursementN[[#This Row],[Remboursement N°]]&lt;&gt;"",EOMONTH(DateDébutPrêt,ROW(RemboursementN[[#This Row],[Remboursement N°]])-ROW(RemboursementN[[#Headers],[Remboursement N°]])-2)+DAY(DateDébutPrêt),"")</f>
        <v/>
      </c>
      <c r="D368" s="22" t="str">
        <f>IF(RemboursementN[[#This Row],[Remboursement N°]]&lt;&gt;"",IF(ROW()-ROW(RemboursementN[[#Headers],[Solde de départ]])=1,MontantDuPrêt,INDEX(RemboursementN[Solde restant dû],ROW()-ROW(RemboursementN[[#Headers],[Solde de départ]])-1)),"")</f>
        <v/>
      </c>
      <c r="E368" s="22" t="str">
        <f>IF(RemboursementN[[#This Row],[Remboursement N°]]&lt;&gt;"",PaiementProgrammé,"")</f>
        <v/>
      </c>
      <c r="F368" s="22" t="str">
        <f>IF(RemboursementN[[#This Row],[Remboursement N°]]&lt;&gt;"",RemboursementN[[#This Row],[Solde de départ]]*(TauxIntérêt/PaiementsParAn),"")</f>
        <v/>
      </c>
      <c r="G368" s="23" t="str">
        <f>IF(RemboursementN[[#This Row],[Remboursement N°]]&lt;&gt;"",RemboursementN[[#This Row],[Remboursement du capital]]+RemboursementN[[#This Row],[Intérêts]],"")</f>
        <v/>
      </c>
      <c r="H368" s="22" t="str">
        <f>IF(RemboursementN[[#This Row],[Remboursement N°]]&lt;&gt;"",IF(RemboursementN[[#This Row],[Montant du remboursement]]&lt;=RemboursementN[[#This Row],[Solde de départ]],RemboursementN[[#This Row],[Solde de départ]]-RemboursementN[[#This Row],[Remboursement du capital]],0),"")</f>
        <v/>
      </c>
      <c r="I368" s="22" t="str">
        <f>IF(RemboursementN[[#This Row],[Remboursement N°]]&lt;&gt;"",SUM(INDEX(RemboursementN[Intérêts],1,1):RemboursementN[[#This Row],[Intérêts]]),"")</f>
        <v/>
      </c>
    </row>
    <row r="369" spans="2:9" ht="15" x14ac:dyDescent="0.25">
      <c r="B369" s="20" t="str">
        <f>IF(PrêtOK,IF(ROW()-ROW(RemboursementN[[#Headers],[Remboursement N°]])&gt;NombreDePaiementsPrévu,"",ROW()-ROW(RemboursementN[[#Headers],[Remboursement N°]])),"")</f>
        <v/>
      </c>
      <c r="C369" s="21" t="str">
        <f>IF(RemboursementN[[#This Row],[Remboursement N°]]&lt;&gt;"",EOMONTH(DateDébutPrêt,ROW(RemboursementN[[#This Row],[Remboursement N°]])-ROW(RemboursementN[[#Headers],[Remboursement N°]])-2)+DAY(DateDébutPrêt),"")</f>
        <v/>
      </c>
      <c r="D369" s="22" t="str">
        <f>IF(RemboursementN[[#This Row],[Remboursement N°]]&lt;&gt;"",IF(ROW()-ROW(RemboursementN[[#Headers],[Solde de départ]])=1,MontantDuPrêt,INDEX(RemboursementN[Solde restant dû],ROW()-ROW(RemboursementN[[#Headers],[Solde de départ]])-1)),"")</f>
        <v/>
      </c>
      <c r="E369" s="22" t="str">
        <f>IF(RemboursementN[[#This Row],[Remboursement N°]]&lt;&gt;"",PaiementProgrammé,"")</f>
        <v/>
      </c>
      <c r="F369" s="22" t="str">
        <f>IF(RemboursementN[[#This Row],[Remboursement N°]]&lt;&gt;"",RemboursementN[[#This Row],[Solde de départ]]*(TauxIntérêt/PaiementsParAn),"")</f>
        <v/>
      </c>
      <c r="G369" s="23" t="str">
        <f>IF(RemboursementN[[#This Row],[Remboursement N°]]&lt;&gt;"",RemboursementN[[#This Row],[Remboursement du capital]]+RemboursementN[[#This Row],[Intérêts]],"")</f>
        <v/>
      </c>
      <c r="H369" s="22" t="str">
        <f>IF(RemboursementN[[#This Row],[Remboursement N°]]&lt;&gt;"",IF(RemboursementN[[#This Row],[Montant du remboursement]]&lt;=RemboursementN[[#This Row],[Solde de départ]],RemboursementN[[#This Row],[Solde de départ]]-RemboursementN[[#This Row],[Remboursement du capital]],0),"")</f>
        <v/>
      </c>
      <c r="I369" s="22" t="str">
        <f>IF(RemboursementN[[#This Row],[Remboursement N°]]&lt;&gt;"",SUM(INDEX(RemboursementN[Intérêts],1,1):RemboursementN[[#This Row],[Intérêts]]),"")</f>
        <v/>
      </c>
    </row>
    <row r="370" spans="2:9" ht="15" x14ac:dyDescent="0.25">
      <c r="B370" s="20" t="str">
        <f>IF(PrêtOK,IF(ROW()-ROW(RemboursementN[[#Headers],[Remboursement N°]])&gt;NombreDePaiementsPrévu,"",ROW()-ROW(RemboursementN[[#Headers],[Remboursement N°]])),"")</f>
        <v/>
      </c>
      <c r="C370" s="21" t="str">
        <f>IF(RemboursementN[[#This Row],[Remboursement N°]]&lt;&gt;"",EOMONTH(DateDébutPrêt,ROW(RemboursementN[[#This Row],[Remboursement N°]])-ROW(RemboursementN[[#Headers],[Remboursement N°]])-2)+DAY(DateDébutPrêt),"")</f>
        <v/>
      </c>
      <c r="D370" s="22" t="str">
        <f>IF(RemboursementN[[#This Row],[Remboursement N°]]&lt;&gt;"",IF(ROW()-ROW(RemboursementN[[#Headers],[Solde de départ]])=1,MontantDuPrêt,INDEX(RemboursementN[Solde restant dû],ROW()-ROW(RemboursementN[[#Headers],[Solde de départ]])-1)),"")</f>
        <v/>
      </c>
      <c r="E370" s="22" t="str">
        <f>IF(RemboursementN[[#This Row],[Remboursement N°]]&lt;&gt;"",PaiementProgrammé,"")</f>
        <v/>
      </c>
      <c r="F370" s="22" t="str">
        <f>IF(RemboursementN[[#This Row],[Remboursement N°]]&lt;&gt;"",RemboursementN[[#This Row],[Solde de départ]]*(TauxIntérêt/PaiementsParAn),"")</f>
        <v/>
      </c>
      <c r="G370" s="23" t="str">
        <f>IF(RemboursementN[[#This Row],[Remboursement N°]]&lt;&gt;"",RemboursementN[[#This Row],[Remboursement du capital]]+RemboursementN[[#This Row],[Intérêts]],"")</f>
        <v/>
      </c>
      <c r="H370" s="22" t="str">
        <f>IF(RemboursementN[[#This Row],[Remboursement N°]]&lt;&gt;"",IF(RemboursementN[[#This Row],[Montant du remboursement]]&lt;=RemboursementN[[#This Row],[Solde de départ]],RemboursementN[[#This Row],[Solde de départ]]-RemboursementN[[#This Row],[Remboursement du capital]],0),"")</f>
        <v/>
      </c>
      <c r="I370" s="22" t="str">
        <f>IF(RemboursementN[[#This Row],[Remboursement N°]]&lt;&gt;"",SUM(INDEX(RemboursementN[Intérêts],1,1):RemboursementN[[#This Row],[Intérêts]]),"")</f>
        <v/>
      </c>
    </row>
    <row r="371" spans="2:9" ht="15" x14ac:dyDescent="0.25">
      <c r="B371" s="20" t="str">
        <f>IF(PrêtOK,IF(ROW()-ROW(RemboursementN[[#Headers],[Remboursement N°]])&gt;NombreDePaiementsPrévu,"",ROW()-ROW(RemboursementN[[#Headers],[Remboursement N°]])),"")</f>
        <v/>
      </c>
      <c r="C371" s="21" t="str">
        <f>IF(RemboursementN[[#This Row],[Remboursement N°]]&lt;&gt;"",EOMONTH(DateDébutPrêt,ROW(RemboursementN[[#This Row],[Remboursement N°]])-ROW(RemboursementN[[#Headers],[Remboursement N°]])-2)+DAY(DateDébutPrêt),"")</f>
        <v/>
      </c>
      <c r="D371" s="22" t="str">
        <f>IF(RemboursementN[[#This Row],[Remboursement N°]]&lt;&gt;"",IF(ROW()-ROW(RemboursementN[[#Headers],[Solde de départ]])=1,MontantDuPrêt,INDEX(RemboursementN[Solde restant dû],ROW()-ROW(RemboursementN[[#Headers],[Solde de départ]])-1)),"")</f>
        <v/>
      </c>
      <c r="E371" s="22" t="str">
        <f>IF(RemboursementN[[#This Row],[Remboursement N°]]&lt;&gt;"",PaiementProgrammé,"")</f>
        <v/>
      </c>
      <c r="F371" s="22" t="str">
        <f>IF(RemboursementN[[#This Row],[Remboursement N°]]&lt;&gt;"",RemboursementN[[#This Row],[Solde de départ]]*(TauxIntérêt/PaiementsParAn),"")</f>
        <v/>
      </c>
      <c r="G371" s="23" t="str">
        <f>IF(RemboursementN[[#This Row],[Remboursement N°]]&lt;&gt;"",RemboursementN[[#This Row],[Remboursement du capital]]+RemboursementN[[#This Row],[Intérêts]],"")</f>
        <v/>
      </c>
      <c r="H371" s="22" t="str">
        <f>IF(RemboursementN[[#This Row],[Remboursement N°]]&lt;&gt;"",IF(RemboursementN[[#This Row],[Montant du remboursement]]&lt;=RemboursementN[[#This Row],[Solde de départ]],RemboursementN[[#This Row],[Solde de départ]]-RemboursementN[[#This Row],[Remboursement du capital]],0),"")</f>
        <v/>
      </c>
      <c r="I371" s="22" t="str">
        <f>IF(RemboursementN[[#This Row],[Remboursement N°]]&lt;&gt;"",SUM(INDEX(RemboursementN[Intérêts],1,1):RemboursementN[[#This Row],[Intérêts]]),"")</f>
        <v/>
      </c>
    </row>
    <row r="372" spans="2:9" ht="15" x14ac:dyDescent="0.25">
      <c r="B372" s="20" t="str">
        <f>IF(PrêtOK,IF(ROW()-ROW(RemboursementN[[#Headers],[Remboursement N°]])&gt;NombreDePaiementsPrévu,"",ROW()-ROW(RemboursementN[[#Headers],[Remboursement N°]])),"")</f>
        <v/>
      </c>
      <c r="C372" s="21" t="str">
        <f>IF(RemboursementN[[#This Row],[Remboursement N°]]&lt;&gt;"",EOMONTH(DateDébutPrêt,ROW(RemboursementN[[#This Row],[Remboursement N°]])-ROW(RemboursementN[[#Headers],[Remboursement N°]])-2)+DAY(DateDébutPrêt),"")</f>
        <v/>
      </c>
      <c r="D372" s="22" t="str">
        <f>IF(RemboursementN[[#This Row],[Remboursement N°]]&lt;&gt;"",IF(ROW()-ROW(RemboursementN[[#Headers],[Solde de départ]])=1,MontantDuPrêt,INDEX(RemboursementN[Solde restant dû],ROW()-ROW(RemboursementN[[#Headers],[Solde de départ]])-1)),"")</f>
        <v/>
      </c>
      <c r="E372" s="22" t="str">
        <f>IF(RemboursementN[[#This Row],[Remboursement N°]]&lt;&gt;"",PaiementProgrammé,"")</f>
        <v/>
      </c>
      <c r="F372" s="22" t="str">
        <f>IF(RemboursementN[[#This Row],[Remboursement N°]]&lt;&gt;"",RemboursementN[[#This Row],[Solde de départ]]*(TauxIntérêt/PaiementsParAn),"")</f>
        <v/>
      </c>
      <c r="G372" s="23" t="str">
        <f>IF(RemboursementN[[#This Row],[Remboursement N°]]&lt;&gt;"",RemboursementN[[#This Row],[Remboursement du capital]]+RemboursementN[[#This Row],[Intérêts]],"")</f>
        <v/>
      </c>
      <c r="H372" s="22" t="str">
        <f>IF(RemboursementN[[#This Row],[Remboursement N°]]&lt;&gt;"",IF(RemboursementN[[#This Row],[Montant du remboursement]]&lt;=RemboursementN[[#This Row],[Solde de départ]],RemboursementN[[#This Row],[Solde de départ]]-RemboursementN[[#This Row],[Remboursement du capital]],0),"")</f>
        <v/>
      </c>
      <c r="I372" s="22" t="str">
        <f>IF(RemboursementN[[#This Row],[Remboursement N°]]&lt;&gt;"",SUM(INDEX(RemboursementN[Intérêts],1,1):RemboursementN[[#This Row],[Intérêts]]),"")</f>
        <v/>
      </c>
    </row>
    <row r="373" spans="2:9" ht="15" x14ac:dyDescent="0.25">
      <c r="B373" s="24" t="str">
        <f>IF(PrêtOK,IF(ROW()-ROW(RemboursementN[[#Headers],[Remboursement N°]])&gt;NombreDePaiementsPrévu,"",ROW()-ROW(RemboursementN[[#Headers],[Remboursement N°]])),"")</f>
        <v/>
      </c>
      <c r="C373" s="21" t="str">
        <f>IF(RemboursementN[[#This Row],[Remboursement N°]]&lt;&gt;"",EOMONTH(DateDébutPrêt,ROW(RemboursementN[[#This Row],[Remboursement N°]])-ROW(RemboursementN[[#Headers],[Remboursement N°]])-2)+DAY(DateDébutPrêt),"")</f>
        <v/>
      </c>
      <c r="D373" s="22" t="str">
        <f>IF(RemboursementN[[#This Row],[Remboursement N°]]&lt;&gt;"",IF(ROW()-ROW(RemboursementN[[#Headers],[Solde de départ]])=1,MontantDuPrêt,INDEX(RemboursementN[Solde restant dû],ROW()-ROW(RemboursementN[[#Headers],[Solde de départ]])-1)),"")</f>
        <v/>
      </c>
      <c r="E373" s="22" t="str">
        <f>IF(RemboursementN[[#This Row],[Remboursement N°]]&lt;&gt;"",PaiementProgrammé,"")</f>
        <v/>
      </c>
      <c r="F373" s="22" t="str">
        <f>IF(RemboursementN[[#This Row],[Remboursement N°]]&lt;&gt;"",RemboursementN[[#This Row],[Solde de départ]]*(TauxIntérêt/PaiementsParAn),"")</f>
        <v/>
      </c>
      <c r="G373" s="23" t="str">
        <f>IF(RemboursementN[[#This Row],[Remboursement N°]]&lt;&gt;"",RemboursementN[[#This Row],[Remboursement du capital]]+RemboursementN[[#This Row],[Intérêts]],"")</f>
        <v/>
      </c>
      <c r="H373" s="22" t="str">
        <f>IF(RemboursementN[[#This Row],[Remboursement N°]]&lt;&gt;"",IF(RemboursementN[[#This Row],[Montant du remboursement]]&lt;=RemboursementN[[#This Row],[Solde de départ]],RemboursementN[[#This Row],[Solde de départ]]-RemboursementN[[#This Row],[Remboursement du capital]],0),"")</f>
        <v/>
      </c>
      <c r="I373" s="22" t="str">
        <f>IF(RemboursementN[[#This Row],[Remboursement N°]]&lt;&gt;"",SUM(INDEX(RemboursementN[Intérêts],1,1):RemboursementN[[#This Row],[Intérêts]]),"")</f>
        <v/>
      </c>
    </row>
    <row r="374" spans="2:9" ht="15" x14ac:dyDescent="0.25">
      <c r="B374" s="25" t="str">
        <f>IF(PrêtOK,IF(ROW()-ROW(RemboursementN[[#Headers],[Remboursement N°]])&gt;NombreDePaiementsPrévu,"",ROW()-ROW(RemboursementN[[#Headers],[Remboursement N°]])),"")</f>
        <v/>
      </c>
      <c r="C374" s="21" t="str">
        <f>IF(RemboursementN[[#This Row],[Remboursement N°]]&lt;&gt;"",EOMONTH(DateDébutPrêt,ROW(RemboursementN[[#This Row],[Remboursement N°]])-ROW(RemboursementN[[#Headers],[Remboursement N°]])-2)+DAY(DateDébutPrêt),"")</f>
        <v/>
      </c>
      <c r="D374" s="26" t="str">
        <f>IF(RemboursementN[[#This Row],[Remboursement N°]]&lt;&gt;"",IF(ROW()-ROW(RemboursementN[[#Headers],[Solde de départ]])=1,MontantDuPrêt,INDEX(RemboursementN[Solde restant dû],ROW()-ROW(RemboursementN[[#Headers],[Solde de départ]])-1)),"")</f>
        <v/>
      </c>
      <c r="E374" s="27" t="str">
        <f>IF(RemboursementN[[#This Row],[Remboursement N°]]&lt;&gt;"",PaiementProgrammé,"")</f>
        <v/>
      </c>
      <c r="F374" s="26" t="str">
        <f>IF(RemboursementN[[#This Row],[Remboursement N°]]&lt;&gt;"",RemboursementN[[#This Row],[Solde de départ]]*(TauxIntérêt/PaiementsParAn),"")</f>
        <v/>
      </c>
      <c r="G374" s="28" t="str">
        <f>IF(RemboursementN[[#This Row],[Remboursement N°]]&lt;&gt;"",RemboursementN[[#This Row],[Remboursement du capital]]+RemboursementN[[#This Row],[Intérêts]],"")</f>
        <v/>
      </c>
      <c r="H374" s="27" t="str">
        <f>IF(RemboursementN[[#This Row],[Remboursement N°]]&lt;&gt;"",IF(RemboursementN[[#This Row],[Montant du remboursement]]&lt;=RemboursementN[[#This Row],[Solde de départ]],RemboursementN[[#This Row],[Solde de départ]]-RemboursementN[[#This Row],[Remboursement du capital]],0),"")</f>
        <v/>
      </c>
      <c r="I374" s="26" t="str">
        <f>IF(RemboursementN[[#This Row],[Remboursement N°]]&lt;&gt;"",SUM(INDEX(RemboursementN[Intérêts],1,1):RemboursementN[[#This Row],[Intérêts]]),"")</f>
        <v/>
      </c>
    </row>
    <row r="375" spans="2:9" ht="15" x14ac:dyDescent="0.25">
      <c r="B375" s="25" t="str">
        <f>IF(PrêtOK,IF(ROW()-ROW(RemboursementN[[#Headers],[Remboursement N°]])&gt;NombreDePaiementsPrévu,"",ROW()-ROW(RemboursementN[[#Headers],[Remboursement N°]])),"")</f>
        <v/>
      </c>
      <c r="C375" s="21" t="str">
        <f>IF(RemboursementN[[#This Row],[Remboursement N°]]&lt;&gt;"",EOMONTH(DateDébutPrêt,ROW(RemboursementN[[#This Row],[Remboursement N°]])-ROW(RemboursementN[[#Headers],[Remboursement N°]])-2)+DAY(DateDébutPrêt),"")</f>
        <v/>
      </c>
      <c r="D375" s="26" t="str">
        <f>IF(RemboursementN[[#This Row],[Remboursement N°]]&lt;&gt;"",IF(ROW()-ROW(RemboursementN[[#Headers],[Solde de départ]])=1,MontantDuPrêt,INDEX(RemboursementN[Solde restant dû],ROW()-ROW(RemboursementN[[#Headers],[Solde de départ]])-1)),"")</f>
        <v/>
      </c>
      <c r="E375" s="27" t="str">
        <f>IF(RemboursementN[[#This Row],[Remboursement N°]]&lt;&gt;"",PaiementProgrammé,"")</f>
        <v/>
      </c>
      <c r="F375" s="26" t="str">
        <f>IF(RemboursementN[[#This Row],[Remboursement N°]]&lt;&gt;"",RemboursementN[[#This Row],[Solde de départ]]*(TauxIntérêt/PaiementsParAn),"")</f>
        <v/>
      </c>
      <c r="G375" s="28" t="str">
        <f>IF(RemboursementN[[#This Row],[Remboursement N°]]&lt;&gt;"",RemboursementN[[#This Row],[Remboursement du capital]]+RemboursementN[[#This Row],[Intérêts]],"")</f>
        <v/>
      </c>
      <c r="H375" s="27" t="str">
        <f>IF(RemboursementN[[#This Row],[Remboursement N°]]&lt;&gt;"",IF(RemboursementN[[#This Row],[Montant du remboursement]]&lt;=RemboursementN[[#This Row],[Solde de départ]],RemboursementN[[#This Row],[Solde de départ]]-RemboursementN[[#This Row],[Remboursement du capital]],0),"")</f>
        <v/>
      </c>
      <c r="I375" s="26" t="str">
        <f>IF(RemboursementN[[#This Row],[Remboursement N°]]&lt;&gt;"",SUM(INDEX(RemboursementN[Intérêts],1,1):RemboursementN[[#This Row],[Intérêts]]),"")</f>
        <v/>
      </c>
    </row>
    <row r="376" spans="2:9" ht="15" x14ac:dyDescent="0.25">
      <c r="B376" s="25" t="str">
        <f>IF(PrêtOK,IF(ROW()-ROW(RemboursementN[[#Headers],[Remboursement N°]])&gt;NombreDePaiementsPrévu,"",ROW()-ROW(RemboursementN[[#Headers],[Remboursement N°]])),"")</f>
        <v/>
      </c>
      <c r="C376" s="21" t="str">
        <f>IF(RemboursementN[[#This Row],[Remboursement N°]]&lt;&gt;"",EOMONTH(DateDébutPrêt,ROW(RemboursementN[[#This Row],[Remboursement N°]])-ROW(RemboursementN[[#Headers],[Remboursement N°]])-2)+DAY(DateDébutPrêt),"")</f>
        <v/>
      </c>
      <c r="D376" s="26" t="str">
        <f>IF(RemboursementN[[#This Row],[Remboursement N°]]&lt;&gt;"",IF(ROW()-ROW(RemboursementN[[#Headers],[Solde de départ]])=1,MontantDuPrêt,INDEX(RemboursementN[Solde restant dû],ROW()-ROW(RemboursementN[[#Headers],[Solde de départ]])-1)),"")</f>
        <v/>
      </c>
      <c r="E376" s="27" t="str">
        <f>IF(RemboursementN[[#This Row],[Remboursement N°]]&lt;&gt;"",PaiementProgrammé,"")</f>
        <v/>
      </c>
      <c r="F376" s="26" t="str">
        <f>IF(RemboursementN[[#This Row],[Remboursement N°]]&lt;&gt;"",RemboursementN[[#This Row],[Solde de départ]]*(TauxIntérêt/PaiementsParAn),"")</f>
        <v/>
      </c>
      <c r="G376" s="28" t="str">
        <f>IF(RemboursementN[[#This Row],[Remboursement N°]]&lt;&gt;"",RemboursementN[[#This Row],[Remboursement du capital]]+RemboursementN[[#This Row],[Intérêts]],"")</f>
        <v/>
      </c>
      <c r="H376" s="27" t="str">
        <f>IF(RemboursementN[[#This Row],[Remboursement N°]]&lt;&gt;"",IF(RemboursementN[[#This Row],[Montant du remboursement]]&lt;=RemboursementN[[#This Row],[Solde de départ]],RemboursementN[[#This Row],[Solde de départ]]-RemboursementN[[#This Row],[Remboursement du capital]],0),"")</f>
        <v/>
      </c>
      <c r="I376" s="26" t="str">
        <f>IF(RemboursementN[[#This Row],[Remboursement N°]]&lt;&gt;"",SUM(INDEX(RemboursementN[Intérêts],1,1):RemboursementN[[#This Row],[Intérêts]]),"")</f>
        <v/>
      </c>
    </row>
    <row r="377" spans="2:9" ht="15" x14ac:dyDescent="0.25">
      <c r="B377" s="25" t="str">
        <f>IF(PrêtOK,IF(ROW()-ROW(RemboursementN[[#Headers],[Remboursement N°]])&gt;NombreDePaiementsPrévu,"",ROW()-ROW(RemboursementN[[#Headers],[Remboursement N°]])),"")</f>
        <v/>
      </c>
      <c r="C377" s="21" t="str">
        <f>IF(RemboursementN[[#This Row],[Remboursement N°]]&lt;&gt;"",EOMONTH(DateDébutPrêt,ROW(RemboursementN[[#This Row],[Remboursement N°]])-ROW(RemboursementN[[#Headers],[Remboursement N°]])-2)+DAY(DateDébutPrêt),"")</f>
        <v/>
      </c>
      <c r="D377" s="26" t="str">
        <f>IF(RemboursementN[[#This Row],[Remboursement N°]]&lt;&gt;"",IF(ROW()-ROW(RemboursementN[[#Headers],[Solde de départ]])=1,MontantDuPrêt,INDEX(RemboursementN[Solde restant dû],ROW()-ROW(RemboursementN[[#Headers],[Solde de départ]])-1)),"")</f>
        <v/>
      </c>
      <c r="E377" s="27" t="str">
        <f>IF(RemboursementN[[#This Row],[Remboursement N°]]&lt;&gt;"",PaiementProgrammé,"")</f>
        <v/>
      </c>
      <c r="F377" s="26" t="str">
        <f>IF(RemboursementN[[#This Row],[Remboursement N°]]&lt;&gt;"",RemboursementN[[#This Row],[Solde de départ]]*(TauxIntérêt/PaiementsParAn),"")</f>
        <v/>
      </c>
      <c r="G377" s="28" t="str">
        <f>IF(RemboursementN[[#This Row],[Remboursement N°]]&lt;&gt;"",RemboursementN[[#This Row],[Remboursement du capital]]+RemboursementN[[#This Row],[Intérêts]],"")</f>
        <v/>
      </c>
      <c r="H377" s="27" t="str">
        <f>IF(RemboursementN[[#This Row],[Remboursement N°]]&lt;&gt;"",IF(RemboursementN[[#This Row],[Montant du remboursement]]&lt;=RemboursementN[[#This Row],[Solde de départ]],RemboursementN[[#This Row],[Solde de départ]]-RemboursementN[[#This Row],[Remboursement du capital]],0),"")</f>
        <v/>
      </c>
      <c r="I377" s="26" t="str">
        <f>IF(RemboursementN[[#This Row],[Remboursement N°]]&lt;&gt;"",SUM(INDEX(RemboursementN[Intérêts],1,1):RemboursementN[[#This Row],[Intérêts]]),"")</f>
        <v/>
      </c>
    </row>
    <row r="378" spans="2:9" ht="15" x14ac:dyDescent="0.25">
      <c r="B378" s="25" t="str">
        <f>IF(PrêtOK,IF(ROW()-ROW(RemboursementN[[#Headers],[Remboursement N°]])&gt;NombreDePaiementsPrévu,"",ROW()-ROW(RemboursementN[[#Headers],[Remboursement N°]])),"")</f>
        <v/>
      </c>
      <c r="C378" s="21" t="str">
        <f>IF(RemboursementN[[#This Row],[Remboursement N°]]&lt;&gt;"",EOMONTH(DateDébutPrêt,ROW(RemboursementN[[#This Row],[Remboursement N°]])-ROW(RemboursementN[[#Headers],[Remboursement N°]])-2)+DAY(DateDébutPrêt),"")</f>
        <v/>
      </c>
      <c r="D378" s="26" t="str">
        <f>IF(RemboursementN[[#This Row],[Remboursement N°]]&lt;&gt;"",IF(ROW()-ROW(RemboursementN[[#Headers],[Solde de départ]])=1,MontantDuPrêt,INDEX(RemboursementN[Solde restant dû],ROW()-ROW(RemboursementN[[#Headers],[Solde de départ]])-1)),"")</f>
        <v/>
      </c>
      <c r="E378" s="27" t="str">
        <f>IF(RemboursementN[[#This Row],[Remboursement N°]]&lt;&gt;"",PaiementProgrammé,"")</f>
        <v/>
      </c>
      <c r="F378" s="26" t="str">
        <f>IF(RemboursementN[[#This Row],[Remboursement N°]]&lt;&gt;"",RemboursementN[[#This Row],[Solde de départ]]*(TauxIntérêt/PaiementsParAn),"")</f>
        <v/>
      </c>
      <c r="G378" s="28" t="str">
        <f>IF(RemboursementN[[#This Row],[Remboursement N°]]&lt;&gt;"",RemboursementN[[#This Row],[Remboursement du capital]]+RemboursementN[[#This Row],[Intérêts]],"")</f>
        <v/>
      </c>
      <c r="H378" s="27" t="str">
        <f>IF(RemboursementN[[#This Row],[Remboursement N°]]&lt;&gt;"",IF(RemboursementN[[#This Row],[Montant du remboursement]]&lt;=RemboursementN[[#This Row],[Solde de départ]],RemboursementN[[#This Row],[Solde de départ]]-RemboursementN[[#This Row],[Remboursement du capital]],0),"")</f>
        <v/>
      </c>
      <c r="I378" s="26" t="str">
        <f>IF(RemboursementN[[#This Row],[Remboursement N°]]&lt;&gt;"",SUM(INDEX(RemboursementN[Intérêts],1,1):RemboursementN[[#This Row],[Intérêts]]),"")</f>
        <v/>
      </c>
    </row>
    <row r="379" spans="2:9" ht="15" x14ac:dyDescent="0.25">
      <c r="B379" s="25" t="str">
        <f>IF(PrêtOK,IF(ROW()-ROW(RemboursementN[[#Headers],[Remboursement N°]])&gt;NombreDePaiementsPrévu,"",ROW()-ROW(RemboursementN[[#Headers],[Remboursement N°]])),"")</f>
        <v/>
      </c>
      <c r="C379" s="21" t="str">
        <f>IF(RemboursementN[[#This Row],[Remboursement N°]]&lt;&gt;"",EOMONTH(DateDébutPrêt,ROW(RemboursementN[[#This Row],[Remboursement N°]])-ROW(RemboursementN[[#Headers],[Remboursement N°]])-2)+DAY(DateDébutPrêt),"")</f>
        <v/>
      </c>
      <c r="D379" s="26" t="str">
        <f>IF(RemboursementN[[#This Row],[Remboursement N°]]&lt;&gt;"",IF(ROW()-ROW(RemboursementN[[#Headers],[Solde de départ]])=1,MontantDuPrêt,INDEX(RemboursementN[Solde restant dû],ROW()-ROW(RemboursementN[[#Headers],[Solde de départ]])-1)),"")</f>
        <v/>
      </c>
      <c r="E379" s="27" t="str">
        <f>IF(RemboursementN[[#This Row],[Remboursement N°]]&lt;&gt;"",PaiementProgrammé,"")</f>
        <v/>
      </c>
      <c r="F379" s="26" t="str">
        <f>IF(RemboursementN[[#This Row],[Remboursement N°]]&lt;&gt;"",RemboursementN[[#This Row],[Solde de départ]]*(TauxIntérêt/PaiementsParAn),"")</f>
        <v/>
      </c>
      <c r="G379" s="28" t="str">
        <f>IF(RemboursementN[[#This Row],[Remboursement N°]]&lt;&gt;"",RemboursementN[[#This Row],[Remboursement du capital]]+RemboursementN[[#This Row],[Intérêts]],"")</f>
        <v/>
      </c>
      <c r="H379" s="27" t="str">
        <f>IF(RemboursementN[[#This Row],[Remboursement N°]]&lt;&gt;"",IF(RemboursementN[[#This Row],[Montant du remboursement]]&lt;=RemboursementN[[#This Row],[Solde de départ]],RemboursementN[[#This Row],[Solde de départ]]-RemboursementN[[#This Row],[Remboursement du capital]],0),"")</f>
        <v/>
      </c>
      <c r="I379" s="26" t="str">
        <f>IF(RemboursementN[[#This Row],[Remboursement N°]]&lt;&gt;"",SUM(INDEX(RemboursementN[Intérêts],1,1):RemboursementN[[#This Row],[Intérêts]]),"")</f>
        <v/>
      </c>
    </row>
    <row r="380" spans="2:9" ht="15" x14ac:dyDescent="0.25">
      <c r="B380" s="25" t="str">
        <f>IF(PrêtOK,IF(ROW()-ROW(RemboursementN[[#Headers],[Remboursement N°]])&gt;NombreDePaiementsPrévu,"",ROW()-ROW(RemboursementN[[#Headers],[Remboursement N°]])),"")</f>
        <v/>
      </c>
      <c r="C380" s="21" t="str">
        <f>IF(RemboursementN[[#This Row],[Remboursement N°]]&lt;&gt;"",EOMONTH(DateDébutPrêt,ROW(RemboursementN[[#This Row],[Remboursement N°]])-ROW(RemboursementN[[#Headers],[Remboursement N°]])-2)+DAY(DateDébutPrêt),"")</f>
        <v/>
      </c>
      <c r="D380" s="26" t="str">
        <f>IF(RemboursementN[[#This Row],[Remboursement N°]]&lt;&gt;"",IF(ROW()-ROW(RemboursementN[[#Headers],[Solde de départ]])=1,MontantDuPrêt,INDEX(RemboursementN[Solde restant dû],ROW()-ROW(RemboursementN[[#Headers],[Solde de départ]])-1)),"")</f>
        <v/>
      </c>
      <c r="E380" s="27" t="str">
        <f>IF(RemboursementN[[#This Row],[Remboursement N°]]&lt;&gt;"",PaiementProgrammé,"")</f>
        <v/>
      </c>
      <c r="F380" s="26" t="str">
        <f>IF(RemboursementN[[#This Row],[Remboursement N°]]&lt;&gt;"",RemboursementN[[#This Row],[Solde de départ]]*(TauxIntérêt/PaiementsParAn),"")</f>
        <v/>
      </c>
      <c r="G380" s="28" t="str">
        <f>IF(RemboursementN[[#This Row],[Remboursement N°]]&lt;&gt;"",RemboursementN[[#This Row],[Remboursement du capital]]+RemboursementN[[#This Row],[Intérêts]],"")</f>
        <v/>
      </c>
      <c r="H380" s="27" t="str">
        <f>IF(RemboursementN[[#This Row],[Remboursement N°]]&lt;&gt;"",IF(RemboursementN[[#This Row],[Montant du remboursement]]&lt;=RemboursementN[[#This Row],[Solde de départ]],RemboursementN[[#This Row],[Solde de départ]]-RemboursementN[[#This Row],[Remboursement du capital]],0),"")</f>
        <v/>
      </c>
      <c r="I380" s="26" t="str">
        <f>IF(RemboursementN[[#This Row],[Remboursement N°]]&lt;&gt;"",SUM(INDEX(RemboursementN[Intérêts],1,1):RemboursementN[[#This Row],[Intérêts]]),"")</f>
        <v/>
      </c>
    </row>
    <row r="381" spans="2:9" ht="15" x14ac:dyDescent="0.25">
      <c r="B381" s="25" t="str">
        <f>IF(PrêtOK,IF(ROW()-ROW(RemboursementN[[#Headers],[Remboursement N°]])&gt;NombreDePaiementsPrévu,"",ROW()-ROW(RemboursementN[[#Headers],[Remboursement N°]])),"")</f>
        <v/>
      </c>
      <c r="C381" s="21" t="str">
        <f>IF(RemboursementN[[#This Row],[Remboursement N°]]&lt;&gt;"",EOMONTH(DateDébutPrêt,ROW(RemboursementN[[#This Row],[Remboursement N°]])-ROW(RemboursementN[[#Headers],[Remboursement N°]])-2)+DAY(DateDébutPrêt),"")</f>
        <v/>
      </c>
      <c r="D381" s="26" t="str">
        <f>IF(RemboursementN[[#This Row],[Remboursement N°]]&lt;&gt;"",IF(ROW()-ROW(RemboursementN[[#Headers],[Solde de départ]])=1,MontantDuPrêt,INDEX(RemboursementN[Solde restant dû],ROW()-ROW(RemboursementN[[#Headers],[Solde de départ]])-1)),"")</f>
        <v/>
      </c>
      <c r="E381" s="27" t="str">
        <f>IF(RemboursementN[[#This Row],[Remboursement N°]]&lt;&gt;"",PaiementProgrammé,"")</f>
        <v/>
      </c>
      <c r="F381" s="26" t="str">
        <f>IF(RemboursementN[[#This Row],[Remboursement N°]]&lt;&gt;"",RemboursementN[[#This Row],[Solde de départ]]*(TauxIntérêt/PaiementsParAn),"")</f>
        <v/>
      </c>
      <c r="G381" s="28" t="str">
        <f>IF(RemboursementN[[#This Row],[Remboursement N°]]&lt;&gt;"",RemboursementN[[#This Row],[Remboursement du capital]]+RemboursementN[[#This Row],[Intérêts]],"")</f>
        <v/>
      </c>
      <c r="H381" s="27" t="str">
        <f>IF(RemboursementN[[#This Row],[Remboursement N°]]&lt;&gt;"",IF(RemboursementN[[#This Row],[Montant du remboursement]]&lt;=RemboursementN[[#This Row],[Solde de départ]],RemboursementN[[#This Row],[Solde de départ]]-RemboursementN[[#This Row],[Remboursement du capital]],0),"")</f>
        <v/>
      </c>
      <c r="I381" s="26" t="str">
        <f>IF(RemboursementN[[#This Row],[Remboursement N°]]&lt;&gt;"",SUM(INDEX(RemboursementN[Intérêts],1,1):RemboursementN[[#This Row],[Intérêts]]),"")</f>
        <v/>
      </c>
    </row>
    <row r="382" spans="2:9" ht="15" x14ac:dyDescent="0.25">
      <c r="B382" s="25" t="str">
        <f>IF(PrêtOK,IF(ROW()-ROW(RemboursementN[[#Headers],[Remboursement N°]])&gt;NombreDePaiementsPrévu,"",ROW()-ROW(RemboursementN[[#Headers],[Remboursement N°]])),"")</f>
        <v/>
      </c>
      <c r="C382" s="21" t="str">
        <f>IF(RemboursementN[[#This Row],[Remboursement N°]]&lt;&gt;"",EOMONTH(DateDébutPrêt,ROW(RemboursementN[[#This Row],[Remboursement N°]])-ROW(RemboursementN[[#Headers],[Remboursement N°]])-2)+DAY(DateDébutPrêt),"")</f>
        <v/>
      </c>
      <c r="D382" s="26" t="str">
        <f>IF(RemboursementN[[#This Row],[Remboursement N°]]&lt;&gt;"",IF(ROW()-ROW(RemboursementN[[#Headers],[Solde de départ]])=1,MontantDuPrêt,INDEX(RemboursementN[Solde restant dû],ROW()-ROW(RemboursementN[[#Headers],[Solde de départ]])-1)),"")</f>
        <v/>
      </c>
      <c r="E382" s="27" t="str">
        <f>IF(RemboursementN[[#This Row],[Remboursement N°]]&lt;&gt;"",PaiementProgrammé,"")</f>
        <v/>
      </c>
      <c r="F382" s="26" t="str">
        <f>IF(RemboursementN[[#This Row],[Remboursement N°]]&lt;&gt;"",RemboursementN[[#This Row],[Solde de départ]]*(TauxIntérêt/PaiementsParAn),"")</f>
        <v/>
      </c>
      <c r="G382" s="28" t="str">
        <f>IF(RemboursementN[[#This Row],[Remboursement N°]]&lt;&gt;"",RemboursementN[[#This Row],[Remboursement du capital]]+RemboursementN[[#This Row],[Intérêts]],"")</f>
        <v/>
      </c>
      <c r="H382" s="27" t="str">
        <f>IF(RemboursementN[[#This Row],[Remboursement N°]]&lt;&gt;"",IF(RemboursementN[[#This Row],[Montant du remboursement]]&lt;=RemboursementN[[#This Row],[Solde de départ]],RemboursementN[[#This Row],[Solde de départ]]-RemboursementN[[#This Row],[Remboursement du capital]],0),"")</f>
        <v/>
      </c>
      <c r="I382" s="26" t="str">
        <f>IF(RemboursementN[[#This Row],[Remboursement N°]]&lt;&gt;"",SUM(INDEX(RemboursementN[Intérêts],1,1):RemboursementN[[#This Row],[Intérêts]]),"")</f>
        <v/>
      </c>
    </row>
    <row r="383" spans="2:9" ht="15" x14ac:dyDescent="0.25">
      <c r="B383" s="25" t="str">
        <f>IF(PrêtOK,IF(ROW()-ROW(RemboursementN[[#Headers],[Remboursement N°]])&gt;NombreDePaiementsPrévu,"",ROW()-ROW(RemboursementN[[#Headers],[Remboursement N°]])),"")</f>
        <v/>
      </c>
      <c r="C383" s="21" t="str">
        <f>IF(RemboursementN[[#This Row],[Remboursement N°]]&lt;&gt;"",EOMONTH(DateDébutPrêt,ROW(RemboursementN[[#This Row],[Remboursement N°]])-ROW(RemboursementN[[#Headers],[Remboursement N°]])-2)+DAY(DateDébutPrêt),"")</f>
        <v/>
      </c>
      <c r="D383" s="26" t="str">
        <f>IF(RemboursementN[[#This Row],[Remboursement N°]]&lt;&gt;"",IF(ROW()-ROW(RemboursementN[[#Headers],[Solde de départ]])=1,MontantDuPrêt,INDEX(RemboursementN[Solde restant dû],ROW()-ROW(RemboursementN[[#Headers],[Solde de départ]])-1)),"")</f>
        <v/>
      </c>
      <c r="E383" s="27" t="str">
        <f>IF(RemboursementN[[#This Row],[Remboursement N°]]&lt;&gt;"",PaiementProgrammé,"")</f>
        <v/>
      </c>
      <c r="F383" s="26" t="str">
        <f>IF(RemboursementN[[#This Row],[Remboursement N°]]&lt;&gt;"",RemboursementN[[#This Row],[Solde de départ]]*(TauxIntérêt/PaiementsParAn),"")</f>
        <v/>
      </c>
      <c r="G383" s="28" t="str">
        <f>IF(RemboursementN[[#This Row],[Remboursement N°]]&lt;&gt;"",RemboursementN[[#This Row],[Remboursement du capital]]+RemboursementN[[#This Row],[Intérêts]],"")</f>
        <v/>
      </c>
      <c r="H383" s="27" t="str">
        <f>IF(RemboursementN[[#This Row],[Remboursement N°]]&lt;&gt;"",IF(RemboursementN[[#This Row],[Montant du remboursement]]&lt;=RemboursementN[[#This Row],[Solde de départ]],RemboursementN[[#This Row],[Solde de départ]]-RemboursementN[[#This Row],[Remboursement du capital]],0),"")</f>
        <v/>
      </c>
      <c r="I383" s="26" t="str">
        <f>IF(RemboursementN[[#This Row],[Remboursement N°]]&lt;&gt;"",SUM(INDEX(RemboursementN[Intérêts],1,1):RemboursementN[[#This Row],[Intérêts]]),"")</f>
        <v/>
      </c>
    </row>
    <row r="384" spans="2:9" ht="15" x14ac:dyDescent="0.25">
      <c r="B384" s="25" t="str">
        <f>IF(PrêtOK,IF(ROW()-ROW(RemboursementN[[#Headers],[Remboursement N°]])&gt;NombreDePaiementsPrévu,"",ROW()-ROW(RemboursementN[[#Headers],[Remboursement N°]])),"")</f>
        <v/>
      </c>
      <c r="C384" s="21" t="str">
        <f>IF(RemboursementN[[#This Row],[Remboursement N°]]&lt;&gt;"",EOMONTH(DateDébutPrêt,ROW(RemboursementN[[#This Row],[Remboursement N°]])-ROW(RemboursementN[[#Headers],[Remboursement N°]])-2)+DAY(DateDébutPrêt),"")</f>
        <v/>
      </c>
      <c r="D384" s="26" t="str">
        <f>IF(RemboursementN[[#This Row],[Remboursement N°]]&lt;&gt;"",IF(ROW()-ROW(RemboursementN[[#Headers],[Solde de départ]])=1,MontantDuPrêt,INDEX(RemboursementN[Solde restant dû],ROW()-ROW(RemboursementN[[#Headers],[Solde de départ]])-1)),"")</f>
        <v/>
      </c>
      <c r="E384" s="27" t="str">
        <f>IF(RemboursementN[[#This Row],[Remboursement N°]]&lt;&gt;"",PaiementProgrammé,"")</f>
        <v/>
      </c>
      <c r="F384" s="26" t="str">
        <f>IF(RemboursementN[[#This Row],[Remboursement N°]]&lt;&gt;"",RemboursementN[[#This Row],[Solde de départ]]*(TauxIntérêt/PaiementsParAn),"")</f>
        <v/>
      </c>
      <c r="G384" s="28" t="str">
        <f>IF(RemboursementN[[#This Row],[Remboursement N°]]&lt;&gt;"",RemboursementN[[#This Row],[Remboursement du capital]]+RemboursementN[[#This Row],[Intérêts]],"")</f>
        <v/>
      </c>
      <c r="H384" s="27" t="str">
        <f>IF(RemboursementN[[#This Row],[Remboursement N°]]&lt;&gt;"",IF(RemboursementN[[#This Row],[Montant du remboursement]]&lt;=RemboursementN[[#This Row],[Solde de départ]],RemboursementN[[#This Row],[Solde de départ]]-RemboursementN[[#This Row],[Remboursement du capital]],0),"")</f>
        <v/>
      </c>
      <c r="I384" s="26" t="str">
        <f>IF(RemboursementN[[#This Row],[Remboursement N°]]&lt;&gt;"",SUM(INDEX(RemboursementN[Intérêts],1,1):RemboursementN[[#This Row],[Intérêts]]),"")</f>
        <v/>
      </c>
    </row>
    <row r="385" spans="2:9" ht="15" x14ac:dyDescent="0.25">
      <c r="B385" s="25" t="str">
        <f>IF(PrêtOK,IF(ROW()-ROW(RemboursementN[[#Headers],[Remboursement N°]])&gt;NombreDePaiementsPrévu,"",ROW()-ROW(RemboursementN[[#Headers],[Remboursement N°]])),"")</f>
        <v/>
      </c>
      <c r="C385" s="21" t="str">
        <f>IF(RemboursementN[[#This Row],[Remboursement N°]]&lt;&gt;"",EOMONTH(DateDébutPrêt,ROW(RemboursementN[[#This Row],[Remboursement N°]])-ROW(RemboursementN[[#Headers],[Remboursement N°]])-2)+DAY(DateDébutPrêt),"")</f>
        <v/>
      </c>
      <c r="D385" s="26" t="str">
        <f>IF(RemboursementN[[#This Row],[Remboursement N°]]&lt;&gt;"",IF(ROW()-ROW(RemboursementN[[#Headers],[Solde de départ]])=1,MontantDuPrêt,INDEX(RemboursementN[Solde restant dû],ROW()-ROW(RemboursementN[[#Headers],[Solde de départ]])-1)),"")</f>
        <v/>
      </c>
      <c r="E385" s="27" t="str">
        <f>IF(RemboursementN[[#This Row],[Remboursement N°]]&lt;&gt;"",PaiementProgrammé,"")</f>
        <v/>
      </c>
      <c r="F385" s="26" t="str">
        <f>IF(RemboursementN[[#This Row],[Remboursement N°]]&lt;&gt;"",RemboursementN[[#This Row],[Solde de départ]]*(TauxIntérêt/PaiementsParAn),"")</f>
        <v/>
      </c>
      <c r="G385" s="28" t="str">
        <f>IF(RemboursementN[[#This Row],[Remboursement N°]]&lt;&gt;"",RemboursementN[[#This Row],[Remboursement du capital]]+RemboursementN[[#This Row],[Intérêts]],"")</f>
        <v/>
      </c>
      <c r="H385" s="27" t="str">
        <f>IF(RemboursementN[[#This Row],[Remboursement N°]]&lt;&gt;"",IF(RemboursementN[[#This Row],[Montant du remboursement]]&lt;=RemboursementN[[#This Row],[Solde de départ]],RemboursementN[[#This Row],[Solde de départ]]-RemboursementN[[#This Row],[Remboursement du capital]],0),"")</f>
        <v/>
      </c>
      <c r="I385" s="26" t="str">
        <f>IF(RemboursementN[[#This Row],[Remboursement N°]]&lt;&gt;"",SUM(INDEX(RemboursementN[Intérêts],1,1):RemboursementN[[#This Row],[Intérêts]]),"")</f>
        <v/>
      </c>
    </row>
    <row r="386" spans="2:9" ht="15" x14ac:dyDescent="0.25">
      <c r="B386" s="25" t="str">
        <f>IF(PrêtOK,IF(ROW()-ROW(RemboursementN[[#Headers],[Remboursement N°]])&gt;NombreDePaiementsPrévu,"",ROW()-ROW(RemboursementN[[#Headers],[Remboursement N°]])),"")</f>
        <v/>
      </c>
      <c r="C386" s="21" t="str">
        <f>IF(RemboursementN[[#This Row],[Remboursement N°]]&lt;&gt;"",EOMONTH(DateDébutPrêt,ROW(RemboursementN[[#This Row],[Remboursement N°]])-ROW(RemboursementN[[#Headers],[Remboursement N°]])-2)+DAY(DateDébutPrêt),"")</f>
        <v/>
      </c>
      <c r="D386" s="26" t="str">
        <f>IF(RemboursementN[[#This Row],[Remboursement N°]]&lt;&gt;"",IF(ROW()-ROW(RemboursementN[[#Headers],[Solde de départ]])=1,MontantDuPrêt,INDEX(RemboursementN[Solde restant dû],ROW()-ROW(RemboursementN[[#Headers],[Solde de départ]])-1)),"")</f>
        <v/>
      </c>
      <c r="E386" s="27" t="str">
        <f>IF(RemboursementN[[#This Row],[Remboursement N°]]&lt;&gt;"",PaiementProgrammé,"")</f>
        <v/>
      </c>
      <c r="F386" s="26" t="str">
        <f>IF(RemboursementN[[#This Row],[Remboursement N°]]&lt;&gt;"",RemboursementN[[#This Row],[Solde de départ]]*(TauxIntérêt/PaiementsParAn),"")</f>
        <v/>
      </c>
      <c r="G386" s="28" t="str">
        <f>IF(RemboursementN[[#This Row],[Remboursement N°]]&lt;&gt;"",RemboursementN[[#This Row],[Remboursement du capital]]+RemboursementN[[#This Row],[Intérêts]],"")</f>
        <v/>
      </c>
      <c r="H386" s="27" t="str">
        <f>IF(RemboursementN[[#This Row],[Remboursement N°]]&lt;&gt;"",IF(RemboursementN[[#This Row],[Montant du remboursement]]&lt;=RemboursementN[[#This Row],[Solde de départ]],RemboursementN[[#This Row],[Solde de départ]]-RemboursementN[[#This Row],[Remboursement du capital]],0),"")</f>
        <v/>
      </c>
      <c r="I386" s="26" t="str">
        <f>IF(RemboursementN[[#This Row],[Remboursement N°]]&lt;&gt;"",SUM(INDEX(RemboursementN[Intérêts],1,1):RemboursementN[[#This Row],[Intérêts]]),"")</f>
        <v/>
      </c>
    </row>
    <row r="387" spans="2:9" ht="15" x14ac:dyDescent="0.25">
      <c r="B387" s="25" t="str">
        <f>IF(PrêtOK,IF(ROW()-ROW(RemboursementN[[#Headers],[Remboursement N°]])&gt;NombreDePaiementsPrévu,"",ROW()-ROW(RemboursementN[[#Headers],[Remboursement N°]])),"")</f>
        <v/>
      </c>
      <c r="C387" s="21" t="str">
        <f>IF(RemboursementN[[#This Row],[Remboursement N°]]&lt;&gt;"",EOMONTH(DateDébutPrêt,ROW(RemboursementN[[#This Row],[Remboursement N°]])-ROW(RemboursementN[[#Headers],[Remboursement N°]])-2)+DAY(DateDébutPrêt),"")</f>
        <v/>
      </c>
      <c r="D387" s="26" t="str">
        <f>IF(RemboursementN[[#This Row],[Remboursement N°]]&lt;&gt;"",IF(ROW()-ROW(RemboursementN[[#Headers],[Solde de départ]])=1,MontantDuPrêt,INDEX(RemboursementN[Solde restant dû],ROW()-ROW(RemboursementN[[#Headers],[Solde de départ]])-1)),"")</f>
        <v/>
      </c>
      <c r="E387" s="27" t="str">
        <f>IF(RemboursementN[[#This Row],[Remboursement N°]]&lt;&gt;"",PaiementProgrammé,"")</f>
        <v/>
      </c>
      <c r="F387" s="26" t="str">
        <f>IF(RemboursementN[[#This Row],[Remboursement N°]]&lt;&gt;"",RemboursementN[[#This Row],[Solde de départ]]*(TauxIntérêt/PaiementsParAn),"")</f>
        <v/>
      </c>
      <c r="G387" s="28" t="str">
        <f>IF(RemboursementN[[#This Row],[Remboursement N°]]&lt;&gt;"",RemboursementN[[#This Row],[Remboursement du capital]]+RemboursementN[[#This Row],[Intérêts]],"")</f>
        <v/>
      </c>
      <c r="H387" s="27" t="str">
        <f>IF(RemboursementN[[#This Row],[Remboursement N°]]&lt;&gt;"",IF(RemboursementN[[#This Row],[Montant du remboursement]]&lt;=RemboursementN[[#This Row],[Solde de départ]],RemboursementN[[#This Row],[Solde de départ]]-RemboursementN[[#This Row],[Remboursement du capital]],0),"")</f>
        <v/>
      </c>
      <c r="I387" s="26" t="str">
        <f>IF(RemboursementN[[#This Row],[Remboursement N°]]&lt;&gt;"",SUM(INDEX(RemboursementN[Intérêts],1,1):RemboursementN[[#This Row],[Intérêts]]),"")</f>
        <v/>
      </c>
    </row>
    <row r="388" spans="2:9" ht="15" x14ac:dyDescent="0.25">
      <c r="B388" s="25" t="str">
        <f>IF(PrêtOK,IF(ROW()-ROW(RemboursementN[[#Headers],[Remboursement N°]])&gt;NombreDePaiementsPrévu,"",ROW()-ROW(RemboursementN[[#Headers],[Remboursement N°]])),"")</f>
        <v/>
      </c>
      <c r="C388" s="21" t="str">
        <f>IF(RemboursementN[[#This Row],[Remboursement N°]]&lt;&gt;"",EOMONTH(DateDébutPrêt,ROW(RemboursementN[[#This Row],[Remboursement N°]])-ROW(RemboursementN[[#Headers],[Remboursement N°]])-2)+DAY(DateDébutPrêt),"")</f>
        <v/>
      </c>
      <c r="D388" s="26" t="str">
        <f>IF(RemboursementN[[#This Row],[Remboursement N°]]&lt;&gt;"",IF(ROW()-ROW(RemboursementN[[#Headers],[Solde de départ]])=1,MontantDuPrêt,INDEX(RemboursementN[Solde restant dû],ROW()-ROW(RemboursementN[[#Headers],[Solde de départ]])-1)),"")</f>
        <v/>
      </c>
      <c r="E388" s="27" t="str">
        <f>IF(RemboursementN[[#This Row],[Remboursement N°]]&lt;&gt;"",PaiementProgrammé,"")</f>
        <v/>
      </c>
      <c r="F388" s="26" t="str">
        <f>IF(RemboursementN[[#This Row],[Remboursement N°]]&lt;&gt;"",RemboursementN[[#This Row],[Solde de départ]]*(TauxIntérêt/PaiementsParAn),"")</f>
        <v/>
      </c>
      <c r="G388" s="28" t="str">
        <f>IF(RemboursementN[[#This Row],[Remboursement N°]]&lt;&gt;"",RemboursementN[[#This Row],[Remboursement du capital]]+RemboursementN[[#This Row],[Intérêts]],"")</f>
        <v/>
      </c>
      <c r="H388" s="27" t="str">
        <f>IF(RemboursementN[[#This Row],[Remboursement N°]]&lt;&gt;"",IF(RemboursementN[[#This Row],[Montant du remboursement]]&lt;=RemboursementN[[#This Row],[Solde de départ]],RemboursementN[[#This Row],[Solde de départ]]-RemboursementN[[#This Row],[Remboursement du capital]],0),"")</f>
        <v/>
      </c>
      <c r="I388" s="26" t="str">
        <f>IF(RemboursementN[[#This Row],[Remboursement N°]]&lt;&gt;"",SUM(INDEX(RemboursementN[Intérêts],1,1):RemboursementN[[#This Row],[Intérêts]]),"")</f>
        <v/>
      </c>
    </row>
    <row r="389" spans="2:9" ht="15" x14ac:dyDescent="0.25">
      <c r="B389" s="25" t="str">
        <f>IF(PrêtOK,IF(ROW()-ROW(RemboursementN[[#Headers],[Remboursement N°]])&gt;NombreDePaiementsPrévu,"",ROW()-ROW(RemboursementN[[#Headers],[Remboursement N°]])),"")</f>
        <v/>
      </c>
      <c r="C389" s="21" t="str">
        <f>IF(RemboursementN[[#This Row],[Remboursement N°]]&lt;&gt;"",EOMONTH(DateDébutPrêt,ROW(RemboursementN[[#This Row],[Remboursement N°]])-ROW(RemboursementN[[#Headers],[Remboursement N°]])-2)+DAY(DateDébutPrêt),"")</f>
        <v/>
      </c>
      <c r="D389" s="26" t="str">
        <f>IF(RemboursementN[[#This Row],[Remboursement N°]]&lt;&gt;"",IF(ROW()-ROW(RemboursementN[[#Headers],[Solde de départ]])=1,MontantDuPrêt,INDEX(RemboursementN[Solde restant dû],ROW()-ROW(RemboursementN[[#Headers],[Solde de départ]])-1)),"")</f>
        <v/>
      </c>
      <c r="E389" s="27" t="str">
        <f>IF(RemboursementN[[#This Row],[Remboursement N°]]&lt;&gt;"",PaiementProgrammé,"")</f>
        <v/>
      </c>
      <c r="F389" s="26" t="str">
        <f>IF(RemboursementN[[#This Row],[Remboursement N°]]&lt;&gt;"",RemboursementN[[#This Row],[Solde de départ]]*(TauxIntérêt/PaiementsParAn),"")</f>
        <v/>
      </c>
      <c r="G389" s="28" t="str">
        <f>IF(RemboursementN[[#This Row],[Remboursement N°]]&lt;&gt;"",RemboursementN[[#This Row],[Remboursement du capital]]+RemboursementN[[#This Row],[Intérêts]],"")</f>
        <v/>
      </c>
      <c r="H389" s="27" t="str">
        <f>IF(RemboursementN[[#This Row],[Remboursement N°]]&lt;&gt;"",IF(RemboursementN[[#This Row],[Montant du remboursement]]&lt;=RemboursementN[[#This Row],[Solde de départ]],RemboursementN[[#This Row],[Solde de départ]]-RemboursementN[[#This Row],[Remboursement du capital]],0),"")</f>
        <v/>
      </c>
      <c r="I389" s="26" t="str">
        <f>IF(RemboursementN[[#This Row],[Remboursement N°]]&lt;&gt;"",SUM(INDEX(RemboursementN[Intérêts],1,1):RemboursementN[[#This Row],[Intérêts]]),"")</f>
        <v/>
      </c>
    </row>
    <row r="390" spans="2:9" ht="15" x14ac:dyDescent="0.25">
      <c r="B390" s="25" t="str">
        <f>IF(PrêtOK,IF(ROW()-ROW(RemboursementN[[#Headers],[Remboursement N°]])&gt;NombreDePaiementsPrévu,"",ROW()-ROW(RemboursementN[[#Headers],[Remboursement N°]])),"")</f>
        <v/>
      </c>
      <c r="C390" s="21" t="str">
        <f>IF(RemboursementN[[#This Row],[Remboursement N°]]&lt;&gt;"",EOMONTH(DateDébutPrêt,ROW(RemboursementN[[#This Row],[Remboursement N°]])-ROW(RemboursementN[[#Headers],[Remboursement N°]])-2)+DAY(DateDébutPrêt),"")</f>
        <v/>
      </c>
      <c r="D390" s="26" t="str">
        <f>IF(RemboursementN[[#This Row],[Remboursement N°]]&lt;&gt;"",IF(ROW()-ROW(RemboursementN[[#Headers],[Solde de départ]])=1,MontantDuPrêt,INDEX(RemboursementN[Solde restant dû],ROW()-ROW(RemboursementN[[#Headers],[Solde de départ]])-1)),"")</f>
        <v/>
      </c>
      <c r="E390" s="27" t="str">
        <f>IF(RemboursementN[[#This Row],[Remboursement N°]]&lt;&gt;"",PaiementProgrammé,"")</f>
        <v/>
      </c>
      <c r="F390" s="26" t="str">
        <f>IF(RemboursementN[[#This Row],[Remboursement N°]]&lt;&gt;"",RemboursementN[[#This Row],[Solde de départ]]*(TauxIntérêt/PaiementsParAn),"")</f>
        <v/>
      </c>
      <c r="G390" s="28" t="str">
        <f>IF(RemboursementN[[#This Row],[Remboursement N°]]&lt;&gt;"",RemboursementN[[#This Row],[Remboursement du capital]]+RemboursementN[[#This Row],[Intérêts]],"")</f>
        <v/>
      </c>
      <c r="H390" s="27" t="str">
        <f>IF(RemboursementN[[#This Row],[Remboursement N°]]&lt;&gt;"",IF(RemboursementN[[#This Row],[Montant du remboursement]]&lt;=RemboursementN[[#This Row],[Solde de départ]],RemboursementN[[#This Row],[Solde de départ]]-RemboursementN[[#This Row],[Remboursement du capital]],0),"")</f>
        <v/>
      </c>
      <c r="I390" s="26" t="str">
        <f>IF(RemboursementN[[#This Row],[Remboursement N°]]&lt;&gt;"",SUM(INDEX(RemboursementN[Intérêts],1,1):RemboursementN[[#This Row],[Intérêts]]),"")</f>
        <v/>
      </c>
    </row>
    <row r="391" spans="2:9" ht="15" x14ac:dyDescent="0.25">
      <c r="B391" s="25" t="str">
        <f>IF(PrêtOK,IF(ROW()-ROW(RemboursementN[[#Headers],[Remboursement N°]])&gt;NombreDePaiementsPrévu,"",ROW()-ROW(RemboursementN[[#Headers],[Remboursement N°]])),"")</f>
        <v/>
      </c>
      <c r="C391" s="21" t="str">
        <f>IF(RemboursementN[[#This Row],[Remboursement N°]]&lt;&gt;"",EOMONTH(DateDébutPrêt,ROW(RemboursementN[[#This Row],[Remboursement N°]])-ROW(RemboursementN[[#Headers],[Remboursement N°]])-2)+DAY(DateDébutPrêt),"")</f>
        <v/>
      </c>
      <c r="D391" s="26" t="str">
        <f>IF(RemboursementN[[#This Row],[Remboursement N°]]&lt;&gt;"",IF(ROW()-ROW(RemboursementN[[#Headers],[Solde de départ]])=1,MontantDuPrêt,INDEX(RemboursementN[Solde restant dû],ROW()-ROW(RemboursementN[[#Headers],[Solde de départ]])-1)),"")</f>
        <v/>
      </c>
      <c r="E391" s="27" t="str">
        <f>IF(RemboursementN[[#This Row],[Remboursement N°]]&lt;&gt;"",PaiementProgrammé,"")</f>
        <v/>
      </c>
      <c r="F391" s="26" t="str">
        <f>IF(RemboursementN[[#This Row],[Remboursement N°]]&lt;&gt;"",RemboursementN[[#This Row],[Solde de départ]]*(TauxIntérêt/PaiementsParAn),"")</f>
        <v/>
      </c>
      <c r="G391" s="28" t="str">
        <f>IF(RemboursementN[[#This Row],[Remboursement N°]]&lt;&gt;"",RemboursementN[[#This Row],[Remboursement du capital]]+RemboursementN[[#This Row],[Intérêts]],"")</f>
        <v/>
      </c>
      <c r="H391" s="27" t="str">
        <f>IF(RemboursementN[[#This Row],[Remboursement N°]]&lt;&gt;"",IF(RemboursementN[[#This Row],[Montant du remboursement]]&lt;=RemboursementN[[#This Row],[Solde de départ]],RemboursementN[[#This Row],[Solde de départ]]-RemboursementN[[#This Row],[Remboursement du capital]],0),"")</f>
        <v/>
      </c>
      <c r="I391" s="26" t="str">
        <f>IF(RemboursementN[[#This Row],[Remboursement N°]]&lt;&gt;"",SUM(INDEX(RemboursementN[Intérêts],1,1):RemboursementN[[#This Row],[Intérêts]]),"")</f>
        <v/>
      </c>
    </row>
    <row r="392" spans="2:9" ht="15" x14ac:dyDescent="0.25">
      <c r="B392" s="25" t="str">
        <f>IF(PrêtOK,IF(ROW()-ROW(RemboursementN[[#Headers],[Remboursement N°]])&gt;NombreDePaiementsPrévu,"",ROW()-ROW(RemboursementN[[#Headers],[Remboursement N°]])),"")</f>
        <v/>
      </c>
      <c r="C392" s="21" t="str">
        <f>IF(RemboursementN[[#This Row],[Remboursement N°]]&lt;&gt;"",EOMONTH(DateDébutPrêt,ROW(RemboursementN[[#This Row],[Remboursement N°]])-ROW(RemboursementN[[#Headers],[Remboursement N°]])-2)+DAY(DateDébutPrêt),"")</f>
        <v/>
      </c>
      <c r="D392" s="26" t="str">
        <f>IF(RemboursementN[[#This Row],[Remboursement N°]]&lt;&gt;"",IF(ROW()-ROW(RemboursementN[[#Headers],[Solde de départ]])=1,MontantDuPrêt,INDEX(RemboursementN[Solde restant dû],ROW()-ROW(RemboursementN[[#Headers],[Solde de départ]])-1)),"")</f>
        <v/>
      </c>
      <c r="E392" s="27" t="str">
        <f>IF(RemboursementN[[#This Row],[Remboursement N°]]&lt;&gt;"",PaiementProgrammé,"")</f>
        <v/>
      </c>
      <c r="F392" s="26" t="str">
        <f>IF(RemboursementN[[#This Row],[Remboursement N°]]&lt;&gt;"",RemboursementN[[#This Row],[Solde de départ]]*(TauxIntérêt/PaiementsParAn),"")</f>
        <v/>
      </c>
      <c r="G392" s="28" t="str">
        <f>IF(RemboursementN[[#This Row],[Remboursement N°]]&lt;&gt;"",RemboursementN[[#This Row],[Remboursement du capital]]+RemboursementN[[#This Row],[Intérêts]],"")</f>
        <v/>
      </c>
      <c r="H392" s="27" t="str">
        <f>IF(RemboursementN[[#This Row],[Remboursement N°]]&lt;&gt;"",IF(RemboursementN[[#This Row],[Montant du remboursement]]&lt;=RemboursementN[[#This Row],[Solde de départ]],RemboursementN[[#This Row],[Solde de départ]]-RemboursementN[[#This Row],[Remboursement du capital]],0),"")</f>
        <v/>
      </c>
      <c r="I392" s="26" t="str">
        <f>IF(RemboursementN[[#This Row],[Remboursement N°]]&lt;&gt;"",SUM(INDEX(RemboursementN[Intérêts],1,1):RemboursementN[[#This Row],[Intérêts]]),"")</f>
        <v/>
      </c>
    </row>
    <row r="393" spans="2:9" ht="15" x14ac:dyDescent="0.25">
      <c r="B393" s="25" t="str">
        <f>IF(PrêtOK,IF(ROW()-ROW(RemboursementN[[#Headers],[Remboursement N°]])&gt;NombreDePaiementsPrévu,"",ROW()-ROW(RemboursementN[[#Headers],[Remboursement N°]])),"")</f>
        <v/>
      </c>
      <c r="C393" s="21" t="str">
        <f>IF(RemboursementN[[#This Row],[Remboursement N°]]&lt;&gt;"",EOMONTH(DateDébutPrêt,ROW(RemboursementN[[#This Row],[Remboursement N°]])-ROW(RemboursementN[[#Headers],[Remboursement N°]])-2)+DAY(DateDébutPrêt),"")</f>
        <v/>
      </c>
      <c r="D393" s="26" t="str">
        <f>IF(RemboursementN[[#This Row],[Remboursement N°]]&lt;&gt;"",IF(ROW()-ROW(RemboursementN[[#Headers],[Solde de départ]])=1,MontantDuPrêt,INDEX(RemboursementN[Solde restant dû],ROW()-ROW(RemboursementN[[#Headers],[Solde de départ]])-1)),"")</f>
        <v/>
      </c>
      <c r="E393" s="27" t="str">
        <f>IF(RemboursementN[[#This Row],[Remboursement N°]]&lt;&gt;"",PaiementProgrammé,"")</f>
        <v/>
      </c>
      <c r="F393" s="26" t="str">
        <f>IF(RemboursementN[[#This Row],[Remboursement N°]]&lt;&gt;"",RemboursementN[[#This Row],[Solde de départ]]*(TauxIntérêt/PaiementsParAn),"")</f>
        <v/>
      </c>
      <c r="G393" s="28" t="str">
        <f>IF(RemboursementN[[#This Row],[Remboursement N°]]&lt;&gt;"",RemboursementN[[#This Row],[Remboursement du capital]]+RemboursementN[[#This Row],[Intérêts]],"")</f>
        <v/>
      </c>
      <c r="H393" s="27" t="str">
        <f>IF(RemboursementN[[#This Row],[Remboursement N°]]&lt;&gt;"",IF(RemboursementN[[#This Row],[Montant du remboursement]]&lt;=RemboursementN[[#This Row],[Solde de départ]],RemboursementN[[#This Row],[Solde de départ]]-RemboursementN[[#This Row],[Remboursement du capital]],0),"")</f>
        <v/>
      </c>
      <c r="I393" s="26" t="str">
        <f>IF(RemboursementN[[#This Row],[Remboursement N°]]&lt;&gt;"",SUM(INDEX(RemboursementN[Intérêts],1,1):RemboursementN[[#This Row],[Intérêts]]),"")</f>
        <v/>
      </c>
    </row>
    <row r="394" spans="2:9" ht="15" x14ac:dyDescent="0.25">
      <c r="B394" s="25" t="str">
        <f>IF(PrêtOK,IF(ROW()-ROW(RemboursementN[[#Headers],[Remboursement N°]])&gt;NombreDePaiementsPrévu,"",ROW()-ROW(RemboursementN[[#Headers],[Remboursement N°]])),"")</f>
        <v/>
      </c>
      <c r="C394" s="21" t="str">
        <f>IF(RemboursementN[[#This Row],[Remboursement N°]]&lt;&gt;"",EOMONTH(DateDébutPrêt,ROW(RemboursementN[[#This Row],[Remboursement N°]])-ROW(RemboursementN[[#Headers],[Remboursement N°]])-2)+DAY(DateDébutPrêt),"")</f>
        <v/>
      </c>
      <c r="D394" s="26" t="str">
        <f>IF(RemboursementN[[#This Row],[Remboursement N°]]&lt;&gt;"",IF(ROW()-ROW(RemboursementN[[#Headers],[Solde de départ]])=1,MontantDuPrêt,INDEX(RemboursementN[Solde restant dû],ROW()-ROW(RemboursementN[[#Headers],[Solde de départ]])-1)),"")</f>
        <v/>
      </c>
      <c r="E394" s="27" t="str">
        <f>IF(RemboursementN[[#This Row],[Remboursement N°]]&lt;&gt;"",PaiementProgrammé,"")</f>
        <v/>
      </c>
      <c r="F394" s="26" t="str">
        <f>IF(RemboursementN[[#This Row],[Remboursement N°]]&lt;&gt;"",RemboursementN[[#This Row],[Solde de départ]]*(TauxIntérêt/PaiementsParAn),"")</f>
        <v/>
      </c>
      <c r="G394" s="28" t="str">
        <f>IF(RemboursementN[[#This Row],[Remboursement N°]]&lt;&gt;"",RemboursementN[[#This Row],[Remboursement du capital]]+RemboursementN[[#This Row],[Intérêts]],"")</f>
        <v/>
      </c>
      <c r="H394" s="27" t="str">
        <f>IF(RemboursementN[[#This Row],[Remboursement N°]]&lt;&gt;"",IF(RemboursementN[[#This Row],[Montant du remboursement]]&lt;=RemboursementN[[#This Row],[Solde de départ]],RemboursementN[[#This Row],[Solde de départ]]-RemboursementN[[#This Row],[Remboursement du capital]],0),"")</f>
        <v/>
      </c>
      <c r="I394" s="26" t="str">
        <f>IF(RemboursementN[[#This Row],[Remboursement N°]]&lt;&gt;"",SUM(INDEX(RemboursementN[Intérêts],1,1):RemboursementN[[#This Row],[Intérêts]]),"")</f>
        <v/>
      </c>
    </row>
    <row r="395" spans="2:9" ht="15" x14ac:dyDescent="0.25">
      <c r="B395" s="25" t="str">
        <f>IF(PrêtOK,IF(ROW()-ROW(RemboursementN[[#Headers],[Remboursement N°]])&gt;NombreDePaiementsPrévu,"",ROW()-ROW(RemboursementN[[#Headers],[Remboursement N°]])),"")</f>
        <v/>
      </c>
      <c r="C395" s="21" t="str">
        <f>IF(RemboursementN[[#This Row],[Remboursement N°]]&lt;&gt;"",EOMONTH(DateDébutPrêt,ROW(RemboursementN[[#This Row],[Remboursement N°]])-ROW(RemboursementN[[#Headers],[Remboursement N°]])-2)+DAY(DateDébutPrêt),"")</f>
        <v/>
      </c>
      <c r="D395" s="26" t="str">
        <f>IF(RemboursementN[[#This Row],[Remboursement N°]]&lt;&gt;"",IF(ROW()-ROW(RemboursementN[[#Headers],[Solde de départ]])=1,MontantDuPrêt,INDEX(RemboursementN[Solde restant dû],ROW()-ROW(RemboursementN[[#Headers],[Solde de départ]])-1)),"")</f>
        <v/>
      </c>
      <c r="E395" s="27" t="str">
        <f>IF(RemboursementN[[#This Row],[Remboursement N°]]&lt;&gt;"",PaiementProgrammé,"")</f>
        <v/>
      </c>
      <c r="F395" s="26" t="str">
        <f>IF(RemboursementN[[#This Row],[Remboursement N°]]&lt;&gt;"",RemboursementN[[#This Row],[Solde de départ]]*(TauxIntérêt/PaiementsParAn),"")</f>
        <v/>
      </c>
      <c r="G395" s="28" t="str">
        <f>IF(RemboursementN[[#This Row],[Remboursement N°]]&lt;&gt;"",RemboursementN[[#This Row],[Remboursement du capital]]+RemboursementN[[#This Row],[Intérêts]],"")</f>
        <v/>
      </c>
      <c r="H395" s="27" t="str">
        <f>IF(RemboursementN[[#This Row],[Remboursement N°]]&lt;&gt;"",IF(RemboursementN[[#This Row],[Montant du remboursement]]&lt;=RemboursementN[[#This Row],[Solde de départ]],RemboursementN[[#This Row],[Solde de départ]]-RemboursementN[[#This Row],[Remboursement du capital]],0),"")</f>
        <v/>
      </c>
      <c r="I395" s="26" t="str">
        <f>IF(RemboursementN[[#This Row],[Remboursement N°]]&lt;&gt;"",SUM(INDEX(RemboursementN[Intérêts],1,1):RemboursementN[[#This Row],[Intérêts]]),"")</f>
        <v/>
      </c>
    </row>
    <row r="396" spans="2:9" ht="15" x14ac:dyDescent="0.25">
      <c r="B396" s="25" t="str">
        <f>IF(PrêtOK,IF(ROW()-ROW(RemboursementN[[#Headers],[Remboursement N°]])&gt;NombreDePaiementsPrévu,"",ROW()-ROW(RemboursementN[[#Headers],[Remboursement N°]])),"")</f>
        <v/>
      </c>
      <c r="C396" s="21" t="str">
        <f>IF(RemboursementN[[#This Row],[Remboursement N°]]&lt;&gt;"",EOMONTH(DateDébutPrêt,ROW(RemboursementN[[#This Row],[Remboursement N°]])-ROW(RemboursementN[[#Headers],[Remboursement N°]])-2)+DAY(DateDébutPrêt),"")</f>
        <v/>
      </c>
      <c r="D396" s="26" t="str">
        <f>IF(RemboursementN[[#This Row],[Remboursement N°]]&lt;&gt;"",IF(ROW()-ROW(RemboursementN[[#Headers],[Solde de départ]])=1,MontantDuPrêt,INDEX(RemboursementN[Solde restant dû],ROW()-ROW(RemboursementN[[#Headers],[Solde de départ]])-1)),"")</f>
        <v/>
      </c>
      <c r="E396" s="27" t="str">
        <f>IF(RemboursementN[[#This Row],[Remboursement N°]]&lt;&gt;"",PaiementProgrammé,"")</f>
        <v/>
      </c>
      <c r="F396" s="26" t="str">
        <f>IF(RemboursementN[[#This Row],[Remboursement N°]]&lt;&gt;"",RemboursementN[[#This Row],[Solde de départ]]*(TauxIntérêt/PaiementsParAn),"")</f>
        <v/>
      </c>
      <c r="G396" s="28" t="str">
        <f>IF(RemboursementN[[#This Row],[Remboursement N°]]&lt;&gt;"",RemboursementN[[#This Row],[Remboursement du capital]]+RemboursementN[[#This Row],[Intérêts]],"")</f>
        <v/>
      </c>
      <c r="H396" s="27" t="str">
        <f>IF(RemboursementN[[#This Row],[Remboursement N°]]&lt;&gt;"",IF(RemboursementN[[#This Row],[Montant du remboursement]]&lt;=RemboursementN[[#This Row],[Solde de départ]],RemboursementN[[#This Row],[Solde de départ]]-RemboursementN[[#This Row],[Remboursement du capital]],0),"")</f>
        <v/>
      </c>
      <c r="I396" s="26" t="str">
        <f>IF(RemboursementN[[#This Row],[Remboursement N°]]&lt;&gt;"",SUM(INDEX(RemboursementN[Intérêts],1,1):RemboursementN[[#This Row],[Intérêts]]),"")</f>
        <v/>
      </c>
    </row>
    <row r="397" spans="2:9" ht="15" x14ac:dyDescent="0.25">
      <c r="B397" s="25" t="str">
        <f>IF(PrêtOK,IF(ROW()-ROW(RemboursementN[[#Headers],[Remboursement N°]])&gt;NombreDePaiementsPrévu,"",ROW()-ROW(RemboursementN[[#Headers],[Remboursement N°]])),"")</f>
        <v/>
      </c>
      <c r="C397" s="21" t="str">
        <f>IF(RemboursementN[[#This Row],[Remboursement N°]]&lt;&gt;"",EOMONTH(DateDébutPrêt,ROW(RemboursementN[[#This Row],[Remboursement N°]])-ROW(RemboursementN[[#Headers],[Remboursement N°]])-2)+DAY(DateDébutPrêt),"")</f>
        <v/>
      </c>
      <c r="D397" s="26" t="str">
        <f>IF(RemboursementN[[#This Row],[Remboursement N°]]&lt;&gt;"",IF(ROW()-ROW(RemboursementN[[#Headers],[Solde de départ]])=1,MontantDuPrêt,INDEX(RemboursementN[Solde restant dû],ROW()-ROW(RemboursementN[[#Headers],[Solde de départ]])-1)),"")</f>
        <v/>
      </c>
      <c r="E397" s="27" t="str">
        <f>IF(RemboursementN[[#This Row],[Remboursement N°]]&lt;&gt;"",PaiementProgrammé,"")</f>
        <v/>
      </c>
      <c r="F397" s="26" t="str">
        <f>IF(RemboursementN[[#This Row],[Remboursement N°]]&lt;&gt;"",RemboursementN[[#This Row],[Solde de départ]]*(TauxIntérêt/PaiementsParAn),"")</f>
        <v/>
      </c>
      <c r="G397" s="28" t="str">
        <f>IF(RemboursementN[[#This Row],[Remboursement N°]]&lt;&gt;"",RemboursementN[[#This Row],[Remboursement du capital]]+RemboursementN[[#This Row],[Intérêts]],"")</f>
        <v/>
      </c>
      <c r="H397" s="27" t="str">
        <f>IF(RemboursementN[[#This Row],[Remboursement N°]]&lt;&gt;"",IF(RemboursementN[[#This Row],[Montant du remboursement]]&lt;=RemboursementN[[#This Row],[Solde de départ]],RemboursementN[[#This Row],[Solde de départ]]-RemboursementN[[#This Row],[Remboursement du capital]],0),"")</f>
        <v/>
      </c>
      <c r="I397" s="26" t="str">
        <f>IF(RemboursementN[[#This Row],[Remboursement N°]]&lt;&gt;"",SUM(INDEX(RemboursementN[Intérêts],1,1):RemboursementN[[#This Row],[Intérêts]]),"")</f>
        <v/>
      </c>
    </row>
    <row r="398" spans="2:9" ht="15" x14ac:dyDescent="0.25">
      <c r="B398" s="25" t="str">
        <f>IF(PrêtOK,IF(ROW()-ROW(RemboursementN[[#Headers],[Remboursement N°]])&gt;NombreDePaiementsPrévu,"",ROW()-ROW(RemboursementN[[#Headers],[Remboursement N°]])),"")</f>
        <v/>
      </c>
      <c r="C398" s="21" t="str">
        <f>IF(RemboursementN[[#This Row],[Remboursement N°]]&lt;&gt;"",EOMONTH(DateDébutPrêt,ROW(RemboursementN[[#This Row],[Remboursement N°]])-ROW(RemboursementN[[#Headers],[Remboursement N°]])-2)+DAY(DateDébutPrêt),"")</f>
        <v/>
      </c>
      <c r="D398" s="26" t="str">
        <f>IF(RemboursementN[[#This Row],[Remboursement N°]]&lt;&gt;"",IF(ROW()-ROW(RemboursementN[[#Headers],[Solde de départ]])=1,MontantDuPrêt,INDEX(RemboursementN[Solde restant dû],ROW()-ROW(RemboursementN[[#Headers],[Solde de départ]])-1)),"")</f>
        <v/>
      </c>
      <c r="E398" s="27" t="str">
        <f>IF(RemboursementN[[#This Row],[Remboursement N°]]&lt;&gt;"",PaiementProgrammé,"")</f>
        <v/>
      </c>
      <c r="F398" s="26" t="str">
        <f>IF(RemboursementN[[#This Row],[Remboursement N°]]&lt;&gt;"",RemboursementN[[#This Row],[Solde de départ]]*(TauxIntérêt/PaiementsParAn),"")</f>
        <v/>
      </c>
      <c r="G398" s="28" t="str">
        <f>IF(RemboursementN[[#This Row],[Remboursement N°]]&lt;&gt;"",RemboursementN[[#This Row],[Remboursement du capital]]+RemboursementN[[#This Row],[Intérêts]],"")</f>
        <v/>
      </c>
      <c r="H398" s="27" t="str">
        <f>IF(RemboursementN[[#This Row],[Remboursement N°]]&lt;&gt;"",IF(RemboursementN[[#This Row],[Montant du remboursement]]&lt;=RemboursementN[[#This Row],[Solde de départ]],RemboursementN[[#This Row],[Solde de départ]]-RemboursementN[[#This Row],[Remboursement du capital]],0),"")</f>
        <v/>
      </c>
      <c r="I398" s="26" t="str">
        <f>IF(RemboursementN[[#This Row],[Remboursement N°]]&lt;&gt;"",SUM(INDEX(RemboursementN[Intérêts],1,1):RemboursementN[[#This Row],[Intérêts]]),"")</f>
        <v/>
      </c>
    </row>
    <row r="399" spans="2:9" ht="15" x14ac:dyDescent="0.25">
      <c r="B399" s="25" t="str">
        <f>IF(PrêtOK,IF(ROW()-ROW(RemboursementN[[#Headers],[Remboursement N°]])&gt;NombreDePaiementsPrévu,"",ROW()-ROW(RemboursementN[[#Headers],[Remboursement N°]])),"")</f>
        <v/>
      </c>
      <c r="C399" s="21" t="str">
        <f>IF(RemboursementN[[#This Row],[Remboursement N°]]&lt;&gt;"",EOMONTH(DateDébutPrêt,ROW(RemboursementN[[#This Row],[Remboursement N°]])-ROW(RemboursementN[[#Headers],[Remboursement N°]])-2)+DAY(DateDébutPrêt),"")</f>
        <v/>
      </c>
      <c r="D399" s="26" t="str">
        <f>IF(RemboursementN[[#This Row],[Remboursement N°]]&lt;&gt;"",IF(ROW()-ROW(RemboursementN[[#Headers],[Solde de départ]])=1,MontantDuPrêt,INDEX(RemboursementN[Solde restant dû],ROW()-ROW(RemboursementN[[#Headers],[Solde de départ]])-1)),"")</f>
        <v/>
      </c>
      <c r="E399" s="27" t="str">
        <f>IF(RemboursementN[[#This Row],[Remboursement N°]]&lt;&gt;"",PaiementProgrammé,"")</f>
        <v/>
      </c>
      <c r="F399" s="26" t="str">
        <f>IF(RemboursementN[[#This Row],[Remboursement N°]]&lt;&gt;"",RemboursementN[[#This Row],[Solde de départ]]*(TauxIntérêt/PaiementsParAn),"")</f>
        <v/>
      </c>
      <c r="G399" s="28" t="str">
        <f>IF(RemboursementN[[#This Row],[Remboursement N°]]&lt;&gt;"",RemboursementN[[#This Row],[Remboursement du capital]]+RemboursementN[[#This Row],[Intérêts]],"")</f>
        <v/>
      </c>
      <c r="H399" s="27" t="str">
        <f>IF(RemboursementN[[#This Row],[Remboursement N°]]&lt;&gt;"",IF(RemboursementN[[#This Row],[Montant du remboursement]]&lt;=RemboursementN[[#This Row],[Solde de départ]],RemboursementN[[#This Row],[Solde de départ]]-RemboursementN[[#This Row],[Remboursement du capital]],0),"")</f>
        <v/>
      </c>
      <c r="I399" s="26" t="str">
        <f>IF(RemboursementN[[#This Row],[Remboursement N°]]&lt;&gt;"",SUM(INDEX(RemboursementN[Intérêts],1,1):RemboursementN[[#This Row],[Intérêts]]),"")</f>
        <v/>
      </c>
    </row>
    <row r="400" spans="2:9" ht="15" x14ac:dyDescent="0.25">
      <c r="B400" s="25" t="str">
        <f>IF(PrêtOK,IF(ROW()-ROW(RemboursementN[[#Headers],[Remboursement N°]])&gt;NombreDePaiementsPrévu,"",ROW()-ROW(RemboursementN[[#Headers],[Remboursement N°]])),"")</f>
        <v/>
      </c>
      <c r="C400" s="21" t="str">
        <f>IF(RemboursementN[[#This Row],[Remboursement N°]]&lt;&gt;"",EOMONTH(DateDébutPrêt,ROW(RemboursementN[[#This Row],[Remboursement N°]])-ROW(RemboursementN[[#Headers],[Remboursement N°]])-2)+DAY(DateDébutPrêt),"")</f>
        <v/>
      </c>
      <c r="D400" s="26" t="str">
        <f>IF(RemboursementN[[#This Row],[Remboursement N°]]&lt;&gt;"",IF(ROW()-ROW(RemboursementN[[#Headers],[Solde de départ]])=1,MontantDuPrêt,INDEX(RemboursementN[Solde restant dû],ROW()-ROW(RemboursementN[[#Headers],[Solde de départ]])-1)),"")</f>
        <v/>
      </c>
      <c r="E400" s="27" t="str">
        <f>IF(RemboursementN[[#This Row],[Remboursement N°]]&lt;&gt;"",PaiementProgrammé,"")</f>
        <v/>
      </c>
      <c r="F400" s="26" t="str">
        <f>IF(RemboursementN[[#This Row],[Remboursement N°]]&lt;&gt;"",RemboursementN[[#This Row],[Solde de départ]]*(TauxIntérêt/PaiementsParAn),"")</f>
        <v/>
      </c>
      <c r="G400" s="28" t="str">
        <f>IF(RemboursementN[[#This Row],[Remboursement N°]]&lt;&gt;"",RemboursementN[[#This Row],[Remboursement du capital]]+RemboursementN[[#This Row],[Intérêts]],"")</f>
        <v/>
      </c>
      <c r="H400" s="27" t="str">
        <f>IF(RemboursementN[[#This Row],[Remboursement N°]]&lt;&gt;"",IF(RemboursementN[[#This Row],[Montant du remboursement]]&lt;=RemboursementN[[#This Row],[Solde de départ]],RemboursementN[[#This Row],[Solde de départ]]-RemboursementN[[#This Row],[Remboursement du capital]],0),"")</f>
        <v/>
      </c>
      <c r="I400" s="26" t="str">
        <f>IF(RemboursementN[[#This Row],[Remboursement N°]]&lt;&gt;"",SUM(INDEX(RemboursementN[Intérêts],1,1):RemboursementN[[#This Row],[Intérêts]]),"")</f>
        <v/>
      </c>
    </row>
  </sheetData>
  <sheetProtection algorithmName="SHA-512" hashValue="gIys7zu+94uYysm1vnPXbdJgXpU6cWSN2lTTuxDfYe4VAB1wilAPkWuvpUl4xYM26Ily8ooEwuXf3JaMBOlX4g==" saltValue="KxGcjEpj8RMqEaxMfluwDg==" spinCount="100000" sheet="1" objects="1" scenarios="1"/>
  <mergeCells count="12">
    <mergeCell ref="B1:I1"/>
    <mergeCell ref="C3:E3"/>
    <mergeCell ref="G3:I3"/>
    <mergeCell ref="G4:H4"/>
    <mergeCell ref="G5:H5"/>
    <mergeCell ref="G6:H6"/>
    <mergeCell ref="G7:H7"/>
    <mergeCell ref="C8:D8"/>
    <mergeCell ref="C7:D7"/>
    <mergeCell ref="C4:D4"/>
    <mergeCell ref="C5:D5"/>
    <mergeCell ref="C6:D6"/>
  </mergeCells>
  <conditionalFormatting sqref="B14:I400">
    <cfRule type="expression" dxfId="11" priority="2">
      <formula>($B14="")+(($D14=0)*(#REF!=0))</formula>
    </cfRule>
  </conditionalFormatting>
  <dataValidations count="10">
    <dataValidation allowBlank="1" showErrorMessage="1" sqref="A1:I1 G3:I3 C3:E3 I4:I7 B13:D13 E13:I13" xr:uid="{3503259E-A4E6-43C5-BAD1-ACAA4D50241F}"/>
    <dataValidation allowBlank="1" showInputMessage="1" showErrorMessage="1" prompt="Le titre de feuille de calcul est dans cette cellule. Entrez les valeurs de prêt dans les cellules E3 à E7 et les paiements supplémentaires dans E9. Le relevé des prêts dans la colonne I et le tableau Échéancier se mettront automatiquement à jour" sqref="B2" xr:uid="{E044C8F9-D3CD-4ED3-8141-07B977770EE2}"/>
    <dataValidation allowBlank="1" showInputMessage="1" showErrorMessage="1" prompt="Ce classeur génère un plan d’amortissement qui calcule le total des intérêts et des paiements, et inclut une option pour les paiements supplémentaires" sqref="A2" xr:uid="{2C366F63-7BDC-4904-AD8A-9BA0D7511CE4}"/>
    <dataValidation type="date" allowBlank="1" showInputMessage="1" showErrorMessage="1" promptTitle="Date de début du prêt" prompt="Entrez la date de début du prêt dans cette cellule" sqref="E8" xr:uid="{668A5DF0-7867-41BC-92F4-BEA12819510C}">
      <formula1>367</formula1>
      <formula2>73415</formula2>
    </dataValidation>
    <dataValidation allowBlank="1" showInputMessage="1" showErrorMessage="1" prompt="Entrez le nombre de paiements par an dans cette cellule" sqref="I10" xr:uid="{44C9499E-5D3C-407B-A0FD-1B304FCC3D48}"/>
    <dataValidation type="decimal" allowBlank="1" showInputMessage="1" showErrorMessage="1" promptTitle="Durée du prêt en années" prompt="Entrez la durée de prêt en années dans cette cellule" sqref="E6" xr:uid="{526BF667-5EA5-4C19-A4F2-3264B49EE9EC}">
      <formula1>0</formula1>
      <formula2>100</formula2>
    </dataValidation>
    <dataValidation type="decimal" allowBlank="1" showInputMessage="1" showErrorMessage="1" promptTitle="Taux d’intérêt annuel" prompt="Entrez le taux d’intérêt annuel dans cette cellule" sqref="E5" xr:uid="{61CEB0A3-9BC1-4811-B201-E62D8AD3A4E9}">
      <formula1>0</formula1>
      <formula2>100</formula2>
    </dataValidation>
    <dataValidation type="decimal" allowBlank="1" showInputMessage="1" showErrorMessage="1" promptTitle="Montant du prêt" prompt="Entrez le montant du prêt dans cette cellule." sqref="E4" xr:uid="{B16F1E49-8812-42C3-9837-B1720C32D16E}">
      <formula1>0</formula1>
      <formula2>999999999</formula2>
    </dataValidation>
    <dataValidation type="list" allowBlank="1" showInputMessage="1" showErrorMessage="1" promptTitle="Periodicité du remboursement" prompt="Choisissez la périodicité du remboursement" sqref="E7" xr:uid="{44E4F19E-1537-4786-B3D7-A04109E20852}">
      <formula1>"Mensuel,Trimestriel,Semi-annuel,Annuel"</formula1>
    </dataValidation>
    <dataValidation allowBlank="1" showInputMessage="1" showErrorMessage="1" prompt="Nombre réel de paiements mis à jour automatiquement" sqref="I11" xr:uid="{1375FD01-B06F-4076-A4FB-B404248EB39C}"/>
  </dataValidations>
  <hyperlinks>
    <hyperlink ref="B1:I1" r:id="rId1" display="PLAN D’AMORTISSEMENT à taux fixe avec remboursement constant" xr:uid="{99CB9D95-689F-4D38-9F40-84E46AC3F14D}"/>
  </hyperlinks>
  <printOptions horizontalCentered="1"/>
  <pageMargins left="0.4" right="0.4" top="0.4" bottom="0.5" header="0.3" footer="0.3"/>
  <pageSetup paperSize="9" fitToHeight="0" orientation="landscape" r:id="rId2"/>
  <headerFooter differentFirst="1">
    <oddFooter>Page &amp;P of &amp;N</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13</vt:i4>
      </vt:variant>
    </vt:vector>
  </HeadingPairs>
  <TitlesOfParts>
    <vt:vector size="14" baseType="lpstr">
      <vt:lpstr>Plan_amortissement</vt:lpstr>
      <vt:lpstr>Plan_amortissement!DateDébutPrêt</vt:lpstr>
      <vt:lpstr>Plan_amortissement!Impression_des_titres</vt:lpstr>
      <vt:lpstr>Plan_amortissement!MontantDuPrêt</vt:lpstr>
      <vt:lpstr>Plan_amortissement!NombreDePaiementsPrévu</vt:lpstr>
      <vt:lpstr>Plan_amortissement!PaiementProgrammé</vt:lpstr>
      <vt:lpstr>Plan_amortissement!PaiementsParAn</vt:lpstr>
      <vt:lpstr>Plan_amortissement!PériodePrêt</vt:lpstr>
      <vt:lpstr>Plan_amortissement!Solde_Fin</vt:lpstr>
      <vt:lpstr>Plan_amortissement!TauxIntérêt</vt:lpstr>
      <vt:lpstr>Plan_amortissement!TitreColonne1</vt:lpstr>
      <vt:lpstr>Plan_amortissement!TitreLigneRégion1..E9</vt:lpstr>
      <vt:lpstr>Plan_amortissement!TitreLigneRégion2..I7</vt:lpstr>
      <vt:lpstr>TypeRemboursement</vt:lpstr>
    </vt:vector>
  </TitlesOfParts>
  <Company>Excel-Malin.com</Company>
  <LinksUpToDate>false</LinksUpToDate>
  <SharedDoc>false</SharedDoc>
  <HyperlinkBase>https://excel-malin.com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d'amorissement à taux fixe et remboursements constants</dc:title>
  <dc:creator>Excel-Malin.com</dc:creator>
  <cp:lastModifiedBy>Martin Hudec</cp:lastModifiedBy>
  <dcterms:created xsi:type="dcterms:W3CDTF">2016-12-02T10:43:28Z</dcterms:created>
  <dcterms:modified xsi:type="dcterms:W3CDTF">2021-12-22T09:21:03Z</dcterms:modified>
  <cp:category>Finance</cp:category>
  <cp:version/>
</cp:coreProperties>
</file>