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at de Stock" sheetId="1" r:id="rId4"/>
    <sheet state="visible" name="PUMP RBS" sheetId="2" r:id="rId5"/>
    <sheet state="visible" name="PUMP RR" sheetId="3" r:id="rId6"/>
    <sheet state="visible" name="Feuil12" sheetId="4" r:id="rId7"/>
    <sheet state="visible" name="PUM" sheetId="5" r:id="rId8"/>
    <sheet state="visible" name="Mouvement" sheetId="6" r:id="rId9"/>
  </sheets>
  <definedNames/>
  <calcPr/>
  <pivotCaches>
    <pivotCache cacheId="0" r:id="rId10"/>
  </pivotCaches>
  <extLst>
    <ext uri="GoogleSheetsCustomDataVersion1">
      <go:sheetsCustomData xmlns:go="http://customooxmlschemas.google.com/" r:id="rId11" roundtripDataSignature="AMtx7mhN4/QdNXMZYmtIXvTO8MtNhWMeEg=="/>
    </ext>
  </extLst>
</workbook>
</file>

<file path=xl/sharedStrings.xml><?xml version="1.0" encoding="utf-8"?>
<sst xmlns="http://schemas.openxmlformats.org/spreadsheetml/2006/main" count="181" uniqueCount="38">
  <si>
    <t>Date initial</t>
  </si>
  <si>
    <t>Date finale</t>
  </si>
  <si>
    <t>Code</t>
  </si>
  <si>
    <t>Article</t>
  </si>
  <si>
    <t>Quantite</t>
  </si>
  <si>
    <t>Reste</t>
  </si>
  <si>
    <t>Unité</t>
  </si>
  <si>
    <t>PUMP</t>
  </si>
  <si>
    <t>Magazin</t>
  </si>
  <si>
    <t>Montant</t>
  </si>
  <si>
    <t>RR</t>
  </si>
  <si>
    <t>Riz Rouge</t>
  </si>
  <si>
    <t>kg</t>
  </si>
  <si>
    <t>M1</t>
  </si>
  <si>
    <t>RBS</t>
  </si>
  <si>
    <t>Riz Blanc Stock</t>
  </si>
  <si>
    <t>Date</t>
  </si>
  <si>
    <t>Prix Unitaire</t>
  </si>
  <si>
    <t>Prix</t>
  </si>
  <si>
    <t>Moyenne de Prix Unitaire</t>
  </si>
  <si>
    <t>Somme de Quantite</t>
  </si>
  <si>
    <t>Grand Total</t>
  </si>
  <si>
    <t>Entrée</t>
  </si>
  <si>
    <t>Mouvement</t>
  </si>
  <si>
    <t>Sortie</t>
  </si>
  <si>
    <t>ID</t>
  </si>
  <si>
    <t>Magasin</t>
  </si>
  <si>
    <t>Etat stock</t>
  </si>
  <si>
    <t xml:space="preserve">code </t>
  </si>
  <si>
    <t>nom</t>
  </si>
  <si>
    <t>type</t>
  </si>
  <si>
    <t>unite</t>
  </si>
  <si>
    <t>Date entree</t>
  </si>
  <si>
    <t>Date sortie</t>
  </si>
  <si>
    <t>PUM</t>
  </si>
  <si>
    <t>https://drive.google.com/drive/folders/1nnP0IgskwXUo85cZNRGRHzm7_tvXlpF4?usp=sharing</t>
  </si>
  <si>
    <t>select * from entree as e left join mouvement as mvnt on e.id = mvnt.entree;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</si>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</sst>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0" xfId="0" applyFont="1"/>
    <xf borderId="0" fillId="0" fontId="1" numFmtId="0" xfId="0" applyFont="1"/>
    <xf borderId="0" fillId="0" fontId="2" numFmtId="14" xfId="0" applyFont="1" applyNumberForma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3">
    <tableStyle count="3" pivot="0" name="PUMP RBS-style">
      <tableStyleElement dxfId="1" type="headerRow"/>
      <tableStyleElement dxfId="2" type="firstRowStripe"/>
      <tableStyleElement dxfId="2" type="secondRowStripe"/>
    </tableStyle>
    <tableStyle count="3" pivot="0" name="PUMP RR-style">
      <tableStyleElement dxfId="1" type="headerRow"/>
      <tableStyleElement dxfId="2" type="firstRowStripe"/>
      <tableStyleElement dxfId="2" type="secondRowStripe"/>
    </tableStyle>
    <tableStyle count="3" pivot="0" name="Feuil1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2:F8" sheet="Mouvement"/>
  </cacheSource>
  <cacheFields>
    <cacheField name="Date" numFmtId="14">
      <sharedItems containsSemiMixedTypes="0" containsDate="1" containsString="0">
        <d v="2020-09-01T00:00:00Z"/>
        <d v="2021-11-01T00:00:00Z"/>
        <d v="2021-12-03T00:00:00Z"/>
      </sharedItems>
    </cacheField>
    <cacheField name="Code" numFmtId="0">
      <sharedItems>
        <s v="RR"/>
        <s v="RBS"/>
      </sharedItems>
    </cacheField>
    <cacheField name="Quantite" numFmtId="0">
      <sharedItems containsSemiMixedTypes="0" containsString="0" containsNumber="1" containsInteger="1">
        <n v="1000.0"/>
        <n v="500.0"/>
        <n v="200.0"/>
        <n v="1400.0"/>
      </sharedItems>
    </cacheField>
    <cacheField name="Prix Unitaire" numFmtId="0">
      <sharedItems containsSemiMixedTypes="0" containsString="0" containsNumber="1" containsInteger="1">
        <n v="2000.0"/>
        <n v="2300.0"/>
        <n v="2500.0"/>
        <n v="1500.0"/>
        <n v="1700.0"/>
      </sharedItems>
    </cacheField>
    <cacheField name="Magazin" numFmtId="0">
      <sharedItems>
        <s v="M1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UM" cacheId="0" dataCaption="" compact="0" compactData="0">
  <location ref="A3:C6" firstHeaderRow="0" firstDataRow="2" firstDataCol="0"/>
  <pivotFields>
    <pivotField name="Date" compact="0" numFmtId="14" outline="0" multipleItemSelectionAllowed="1" showAll="0">
      <items>
        <item x="0"/>
        <item x="1"/>
        <item x="2"/>
        <item t="default"/>
      </items>
    </pivotField>
    <pivotField name="Code" axis="axisRow" compact="0" outline="0" multipleItemSelectionAllowed="1" showAll="0" sortType="ascending">
      <items>
        <item x="1"/>
        <item x="0"/>
        <item t="default"/>
      </items>
    </pivotField>
    <pivotField name="Quantite" dataField="1" compact="0" outline="0" multipleItemSelectionAllowed="1" showAll="0">
      <items>
        <item x="0"/>
        <item x="1"/>
        <item x="2"/>
        <item x="3"/>
        <item t="default"/>
      </items>
    </pivotField>
    <pivotField name="Prix Unitair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gazin" compact="0" outline="0" multipleItemSelectionAllowed="1" showAll="0">
      <items>
        <item x="0"/>
        <item t="default"/>
      </items>
    </pivotField>
  </pivotFields>
  <rowFields>
    <field x="1"/>
  </rowFields>
  <colFields>
    <field x="-2"/>
  </colFields>
  <dataFields>
    <dataField name="Moyenne de Prix Unitaire" fld="3" subtotal="average" baseField="0"/>
    <dataField name="Somme de Quantite" fld="2" baseField="0"/>
  </dataFields>
</pivotTableDefinition>
</file>

<file path=xl/tables/table1.xml><?xml version="1.0" encoding="utf-8"?>
<table xmlns="http://schemas.openxmlformats.org/spreadsheetml/2006/main" ref="A1:F4" displayName="Table_1" id="1">
  <tableColumns count="6">
    <tableColumn name="Date" id="1"/>
    <tableColumn name="Code" id="2"/>
    <tableColumn name="Quantite" id="3"/>
    <tableColumn name="Prix Unitaire" id="4"/>
    <tableColumn name="Magazin" id="5"/>
    <tableColumn name="Prix" id="6"/>
  </tableColumns>
  <tableStyleInfo name="PUMP RBS-style" showColumnStripes="0" showFirstColumn="1" showLastColumn="1" showRowStripes="1"/>
</table>
</file>

<file path=xl/tables/table2.xml><?xml version="1.0" encoding="utf-8"?>
<table xmlns="http://schemas.openxmlformats.org/spreadsheetml/2006/main" ref="A1:F4" displayName="Table_2" id="2">
  <tableColumns count="6">
    <tableColumn name="Date" id="1"/>
    <tableColumn name="Code" id="2"/>
    <tableColumn name="Quantite" id="3"/>
    <tableColumn name="Prix Unitaire" id="4"/>
    <tableColumn name="Magazin" id="5"/>
    <tableColumn name="Prix" id="6"/>
  </tableColumns>
  <tableStyleInfo name="PUMP RR-style" showColumnStripes="0" showFirstColumn="1" showLastColumn="1" showRowStripes="1"/>
</table>
</file>

<file path=xl/tables/table3.xml><?xml version="1.0" encoding="utf-8"?>
<table xmlns="http://schemas.openxmlformats.org/spreadsheetml/2006/main" ref="A1:E4" displayName="Table_3" id="3">
  <tableColumns count="5">
    <tableColumn name="Date" id="1"/>
    <tableColumn name="Code" id="2"/>
    <tableColumn name="Quantite" id="3"/>
    <tableColumn name="Prix Unitaire" id="4"/>
    <tableColumn name="Magazin" id="5"/>
  </tableColumns>
  <tableStyleInfo name="Feuil1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nnP0IgskwXUo85cZNRGRHzm7_tvXlpF4?usp=sharing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>
        <v>44501.0</v>
      </c>
    </row>
    <row r="2" ht="14.25" customHeight="1">
      <c r="A2" s="1" t="s">
        <v>1</v>
      </c>
      <c r="B2" s="2">
        <v>44532.0</v>
      </c>
    </row>
    <row r="3" ht="14.25" customHeight="1"/>
    <row r="4" ht="14.25" customHeigh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ht="14.25" customHeight="1">
      <c r="A5" s="1" t="s">
        <v>10</v>
      </c>
      <c r="B5" s="1" t="s">
        <v>11</v>
      </c>
      <c r="C5" s="1">
        <f>GETPIVOTDATA("Somme de Quantite",PUM!$A$3,"Code","RR")</f>
        <v>1700</v>
      </c>
      <c r="D5" s="3">
        <v>1700.0</v>
      </c>
      <c r="E5" s="1" t="s">
        <v>12</v>
      </c>
      <c r="F5" s="1">
        <f>'PUMP RR'!$H$2</f>
        <v>3017.647059</v>
      </c>
      <c r="G5" s="1" t="s">
        <v>13</v>
      </c>
      <c r="H5" s="1">
        <f t="shared" ref="H5:H6" si="1">F5*D5</f>
        <v>5130000</v>
      </c>
    </row>
    <row r="6" ht="14.25" customHeight="1">
      <c r="A6" s="1" t="s">
        <v>14</v>
      </c>
      <c r="B6" s="1" t="s">
        <v>15</v>
      </c>
      <c r="C6" s="1">
        <f>GETPIVOTDATA("Somme de Quantite",PUM!$A$3,"Code","RBS")</f>
        <v>2900</v>
      </c>
      <c r="D6" s="1">
        <f>GETPIVOTDATA("Somme de Quantite",PUM!$A$3,"Code","RBS")</f>
        <v>2900</v>
      </c>
      <c r="E6" s="1" t="s">
        <v>12</v>
      </c>
      <c r="F6" s="1">
        <f>'PUMP RBS'!$H$2</f>
        <v>1768.965517</v>
      </c>
      <c r="G6" s="1" t="s">
        <v>13</v>
      </c>
      <c r="H6" s="1">
        <f t="shared" si="1"/>
        <v>5130000</v>
      </c>
    </row>
    <row r="7" ht="14.25" customHeight="1"/>
    <row r="8" ht="14.25" customHeight="1"/>
    <row r="9" ht="14.25" customHeight="1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</row>
    <row r="10" ht="14.25" customHeight="1">
      <c r="A10" s="1" t="s">
        <v>10</v>
      </c>
      <c r="B10" s="1" t="s">
        <v>11</v>
      </c>
      <c r="C10" s="1">
        <f>GETPIVOTDATA("Somme de Quantite",PUM!$A$3,"Code","RR")</f>
        <v>1700</v>
      </c>
      <c r="D10" s="1">
        <v>500.0</v>
      </c>
      <c r="E10" s="1" t="s">
        <v>12</v>
      </c>
      <c r="F10" s="1">
        <f>Mouvement!S14</f>
        <v>2300</v>
      </c>
      <c r="G10" s="1" t="s">
        <v>13</v>
      </c>
      <c r="H10" s="1">
        <f t="shared" ref="H10:H11" si="2">F10*D10</f>
        <v>1150000</v>
      </c>
    </row>
    <row r="11" ht="14.25" customHeight="1">
      <c r="A11" s="1" t="s">
        <v>14</v>
      </c>
      <c r="B11" s="1" t="s">
        <v>15</v>
      </c>
      <c r="C11" s="1">
        <f>GETPIVOTDATA("Somme de Quantite",PUM!$A$3,"Code","RBS")</f>
        <v>2900</v>
      </c>
      <c r="D11" s="1">
        <f>GETPIVOTDATA("Somme de Quantite",PUM!$A$3,"Code","RBS")</f>
        <v>2900</v>
      </c>
      <c r="E11" s="1" t="s">
        <v>12</v>
      </c>
      <c r="F11" s="1">
        <f>'PUMP RBS'!$H$2</f>
        <v>1768.965517</v>
      </c>
      <c r="G11" s="1" t="s">
        <v>13</v>
      </c>
      <c r="H11" s="1">
        <f t="shared" si="2"/>
        <v>5130000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2.57"/>
    <col customWidth="1" min="5" max="26" width="10.71"/>
  </cols>
  <sheetData>
    <row r="1" ht="14.25" customHeight="1">
      <c r="A1" s="4" t="s">
        <v>16</v>
      </c>
      <c r="B1" s="4" t="s">
        <v>2</v>
      </c>
      <c r="C1" s="4" t="s">
        <v>4</v>
      </c>
      <c r="D1" s="4" t="s">
        <v>17</v>
      </c>
      <c r="E1" s="4" t="s">
        <v>8</v>
      </c>
      <c r="F1" s="4" t="s">
        <v>18</v>
      </c>
      <c r="H1" s="1" t="s">
        <v>7</v>
      </c>
    </row>
    <row r="2" ht="14.25" customHeight="1">
      <c r="A2" s="5">
        <v>44835.0</v>
      </c>
      <c r="B2" s="4" t="s">
        <v>14</v>
      </c>
      <c r="C2" s="4">
        <v>1000.0</v>
      </c>
      <c r="D2" s="4">
        <v>2000.0</v>
      </c>
      <c r="E2" s="4" t="s">
        <v>13</v>
      </c>
      <c r="F2" s="4">
        <f>'PUMP RBS'!$D2*'PUMP RBS'!$C2</f>
        <v>2000000</v>
      </c>
      <c r="H2" s="1">
        <f>SUM(F:F)/SUM(C:C)</f>
        <v>1768.965517</v>
      </c>
    </row>
    <row r="3" ht="14.25" customHeight="1">
      <c r="A3" s="5">
        <v>44501.0</v>
      </c>
      <c r="B3" s="4" t="s">
        <v>14</v>
      </c>
      <c r="C3" s="4">
        <v>1400.0</v>
      </c>
      <c r="D3" s="4">
        <v>1700.0</v>
      </c>
      <c r="E3" s="4" t="s">
        <v>13</v>
      </c>
      <c r="F3" s="4">
        <f>'PUMP RBS'!$D3*'PUMP RBS'!$C3</f>
        <v>2380000</v>
      </c>
    </row>
    <row r="4" ht="14.25" customHeight="1">
      <c r="A4" s="5">
        <v>44075.0</v>
      </c>
      <c r="B4" s="4" t="s">
        <v>14</v>
      </c>
      <c r="C4" s="4">
        <v>500.0</v>
      </c>
      <c r="D4" s="4">
        <v>1500.0</v>
      </c>
      <c r="E4" s="4" t="s">
        <v>13</v>
      </c>
      <c r="F4" s="4">
        <f>'PUMP RBS'!$D4*'PUMP RBS'!$C4</f>
        <v>750000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2.57"/>
    <col customWidth="1" min="5" max="26" width="10.71"/>
  </cols>
  <sheetData>
    <row r="1" ht="14.25" customHeight="1">
      <c r="A1" s="4" t="s">
        <v>16</v>
      </c>
      <c r="B1" s="4" t="s">
        <v>2</v>
      </c>
      <c r="C1" s="4" t="s">
        <v>4</v>
      </c>
      <c r="D1" s="4" t="s">
        <v>17</v>
      </c>
      <c r="E1" s="4" t="s">
        <v>8</v>
      </c>
      <c r="F1" s="4" t="s">
        <v>18</v>
      </c>
      <c r="H1" s="1" t="s">
        <v>7</v>
      </c>
    </row>
    <row r="2" ht="14.25" customHeight="1">
      <c r="A2" s="5">
        <v>44075.0</v>
      </c>
      <c r="B2" s="4" t="s">
        <v>10</v>
      </c>
      <c r="C2" s="4">
        <v>1000.0</v>
      </c>
      <c r="D2" s="4">
        <v>2000.0</v>
      </c>
      <c r="E2" s="4" t="s">
        <v>13</v>
      </c>
      <c r="F2" s="4">
        <f>'PUMP RBS'!$D2*'PUMP RBS'!$C2</f>
        <v>2000000</v>
      </c>
      <c r="H2" s="1">
        <f>SUM(F:F)/SUM(C:C)</f>
        <v>3017.647059</v>
      </c>
    </row>
    <row r="3" ht="14.25" customHeight="1">
      <c r="A3" s="5">
        <v>44501.0</v>
      </c>
      <c r="B3" s="4" t="s">
        <v>10</v>
      </c>
      <c r="C3" s="4">
        <v>500.0</v>
      </c>
      <c r="D3" s="4">
        <v>2300.0</v>
      </c>
      <c r="E3" s="4" t="s">
        <v>13</v>
      </c>
      <c r="F3" s="4">
        <f>'PUMP RBS'!$D3*'PUMP RBS'!$C3</f>
        <v>2380000</v>
      </c>
    </row>
    <row r="4" ht="14.25" customHeight="1">
      <c r="A4" s="5">
        <v>44835.0</v>
      </c>
      <c r="B4" s="4" t="s">
        <v>10</v>
      </c>
      <c r="C4" s="4">
        <v>200.0</v>
      </c>
      <c r="D4" s="4">
        <v>2500.0</v>
      </c>
      <c r="E4" s="4" t="s">
        <v>13</v>
      </c>
      <c r="F4" s="4">
        <f>'PUMP RBS'!$D4*'PUMP RBS'!$C4</f>
        <v>750000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2.57"/>
    <col customWidth="1" min="5" max="26" width="10.71"/>
  </cols>
  <sheetData>
    <row r="1" ht="14.25" customHeight="1">
      <c r="A1" s="4" t="s">
        <v>16</v>
      </c>
      <c r="B1" s="4" t="s">
        <v>2</v>
      </c>
      <c r="C1" s="4" t="s">
        <v>4</v>
      </c>
      <c r="D1" s="4" t="s">
        <v>17</v>
      </c>
      <c r="E1" s="4" t="s">
        <v>8</v>
      </c>
    </row>
    <row r="2" ht="14.25" customHeight="1">
      <c r="A2" s="5">
        <v>44075.0</v>
      </c>
      <c r="B2" s="4" t="s">
        <v>10</v>
      </c>
      <c r="C2" s="4">
        <v>1000.0</v>
      </c>
      <c r="D2" s="4">
        <v>2000.0</v>
      </c>
      <c r="E2" s="4" t="s">
        <v>13</v>
      </c>
    </row>
    <row r="3" ht="14.25" customHeight="1">
      <c r="A3" s="5">
        <v>44501.0</v>
      </c>
      <c r="B3" s="4" t="s">
        <v>10</v>
      </c>
      <c r="C3" s="4">
        <v>500.0</v>
      </c>
      <c r="D3" s="4">
        <v>2300.0</v>
      </c>
      <c r="E3" s="4" t="s">
        <v>13</v>
      </c>
    </row>
    <row r="4" ht="14.25" customHeight="1">
      <c r="A4" s="5">
        <v>44835.0</v>
      </c>
      <c r="B4" s="4" t="s">
        <v>10</v>
      </c>
      <c r="C4" s="4">
        <v>200.0</v>
      </c>
      <c r="D4" s="4">
        <v>2500.0</v>
      </c>
      <c r="E4" s="4" t="s">
        <v>13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1.71"/>
    <col customWidth="1" min="3" max="3" width="17.14"/>
    <col customWidth="1" min="4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10.71"/>
    <col customWidth="1" min="14" max="14" width="16.43"/>
    <col customWidth="1" min="15" max="26" width="10.71"/>
  </cols>
  <sheetData>
    <row r="1" ht="14.25" customHeight="1">
      <c r="A1" s="7" t="s">
        <v>22</v>
      </c>
      <c r="H1" s="7" t="s">
        <v>23</v>
      </c>
      <c r="P1" s="7" t="s">
        <v>24</v>
      </c>
    </row>
    <row r="2" ht="14.25" customHeight="1">
      <c r="A2" s="1" t="s">
        <v>25</v>
      </c>
      <c r="B2" s="1" t="s">
        <v>16</v>
      </c>
      <c r="C2" s="1" t="s">
        <v>2</v>
      </c>
      <c r="D2" s="1" t="s">
        <v>4</v>
      </c>
      <c r="E2" s="1" t="s">
        <v>17</v>
      </c>
      <c r="F2" s="1" t="s">
        <v>8</v>
      </c>
      <c r="H2" s="1" t="s">
        <v>25</v>
      </c>
      <c r="I2" s="1" t="s">
        <v>16</v>
      </c>
      <c r="J2" s="1" t="s">
        <v>2</v>
      </c>
      <c r="K2" s="1" t="s">
        <v>4</v>
      </c>
      <c r="L2" s="1" t="s">
        <v>8</v>
      </c>
      <c r="M2" s="1" t="s">
        <v>22</v>
      </c>
      <c r="N2" s="1" t="s">
        <v>24</v>
      </c>
      <c r="P2" s="1" t="s">
        <v>25</v>
      </c>
      <c r="Q2" s="1" t="s">
        <v>16</v>
      </c>
      <c r="R2" s="1" t="s">
        <v>2</v>
      </c>
      <c r="S2" s="1" t="s">
        <v>4</v>
      </c>
      <c r="T2" s="8" t="s">
        <v>26</v>
      </c>
    </row>
    <row r="3" ht="14.25" customHeight="1">
      <c r="A3" s="1">
        <v>1.0</v>
      </c>
      <c r="B3" s="2">
        <v>44075.0</v>
      </c>
      <c r="C3" s="1" t="s">
        <v>10</v>
      </c>
      <c r="D3" s="8">
        <v>1000.0</v>
      </c>
      <c r="E3" s="1">
        <v>2000.0</v>
      </c>
      <c r="F3" s="1" t="s">
        <v>13</v>
      </c>
      <c r="H3" s="1">
        <v>1.0</v>
      </c>
      <c r="I3" s="2">
        <v>44532.0</v>
      </c>
      <c r="J3" s="1" t="s">
        <v>10</v>
      </c>
      <c r="K3" s="1">
        <v>1000.0</v>
      </c>
      <c r="L3" s="1" t="s">
        <v>13</v>
      </c>
      <c r="M3" s="1">
        <v>1.0</v>
      </c>
      <c r="N3" s="1">
        <v>1.0</v>
      </c>
      <c r="P3" s="1">
        <v>1.0</v>
      </c>
      <c r="Q3" s="2">
        <v>44532.0</v>
      </c>
      <c r="R3" s="1" t="s">
        <v>10</v>
      </c>
      <c r="S3" s="1">
        <v>1200.0</v>
      </c>
      <c r="T3" s="1" t="s">
        <v>13</v>
      </c>
    </row>
    <row r="4" ht="14.25" customHeight="1">
      <c r="A4" s="1">
        <f t="shared" ref="A4:A8" si="1">+A3+1</f>
        <v>2</v>
      </c>
      <c r="B4" s="2">
        <v>44501.0</v>
      </c>
      <c r="C4" s="1" t="s">
        <v>10</v>
      </c>
      <c r="D4" s="1">
        <v>500.0</v>
      </c>
      <c r="E4" s="1">
        <v>2300.0</v>
      </c>
      <c r="F4" s="1" t="s">
        <v>13</v>
      </c>
      <c r="H4" s="1">
        <v>2.0</v>
      </c>
      <c r="I4" s="2">
        <v>44532.0</v>
      </c>
      <c r="J4" s="1" t="s">
        <v>10</v>
      </c>
      <c r="K4" s="1">
        <v>200.0</v>
      </c>
      <c r="L4" s="1" t="s">
        <v>13</v>
      </c>
      <c r="M4" s="1">
        <v>2.0</v>
      </c>
      <c r="N4" s="1">
        <v>1.0</v>
      </c>
      <c r="P4" s="1">
        <v>2.0</v>
      </c>
      <c r="Q4" s="2">
        <v>44534.0</v>
      </c>
      <c r="R4" s="1" t="s">
        <v>10</v>
      </c>
      <c r="S4" s="1">
        <v>400.0</v>
      </c>
      <c r="T4" s="1" t="s">
        <v>13</v>
      </c>
    </row>
    <row r="5" ht="14.25" customHeight="1">
      <c r="A5" s="1">
        <f t="shared" si="1"/>
        <v>3</v>
      </c>
      <c r="B5" s="2">
        <v>44533.0</v>
      </c>
      <c r="C5" s="1" t="s">
        <v>10</v>
      </c>
      <c r="D5" s="1">
        <v>200.0</v>
      </c>
      <c r="E5" s="1">
        <v>2500.0</v>
      </c>
      <c r="F5" s="1" t="s">
        <v>13</v>
      </c>
      <c r="H5" s="1">
        <v>3.0</v>
      </c>
      <c r="I5" s="2">
        <v>44534.0</v>
      </c>
      <c r="J5" s="1" t="s">
        <v>10</v>
      </c>
      <c r="K5" s="1">
        <v>300.0</v>
      </c>
      <c r="L5" s="1" t="s">
        <v>13</v>
      </c>
      <c r="M5" s="1">
        <v>2.0</v>
      </c>
      <c r="N5" s="1">
        <v>2.0</v>
      </c>
    </row>
    <row r="6" ht="14.25" customHeight="1">
      <c r="A6" s="1">
        <f t="shared" si="1"/>
        <v>4</v>
      </c>
      <c r="B6" s="2">
        <v>44501.0</v>
      </c>
      <c r="C6" s="1" t="s">
        <v>14</v>
      </c>
      <c r="D6" s="1">
        <v>500.0</v>
      </c>
      <c r="E6" s="1">
        <v>1500.0</v>
      </c>
      <c r="F6" s="1" t="s">
        <v>13</v>
      </c>
      <c r="H6" s="1">
        <v>2.0</v>
      </c>
      <c r="I6" s="2">
        <v>44534.0</v>
      </c>
      <c r="J6" s="1" t="s">
        <v>10</v>
      </c>
      <c r="K6" s="1">
        <v>100.0</v>
      </c>
      <c r="L6" s="1" t="s">
        <v>13</v>
      </c>
      <c r="M6" s="1">
        <v>3.0</v>
      </c>
      <c r="N6" s="1">
        <v>2.0</v>
      </c>
    </row>
    <row r="7" ht="14.25" customHeight="1">
      <c r="A7" s="1">
        <f t="shared" si="1"/>
        <v>5</v>
      </c>
      <c r="B7" s="2">
        <v>44501.0</v>
      </c>
      <c r="C7" s="1" t="s">
        <v>14</v>
      </c>
      <c r="D7" s="1">
        <v>1400.0</v>
      </c>
      <c r="E7" s="1">
        <v>1700.0</v>
      </c>
      <c r="F7" s="1" t="s">
        <v>13</v>
      </c>
      <c r="I7" s="2"/>
    </row>
    <row r="8" ht="14.25" customHeight="1">
      <c r="A8" s="1">
        <f t="shared" si="1"/>
        <v>6</v>
      </c>
      <c r="B8" s="2">
        <v>44501.0</v>
      </c>
      <c r="C8" s="1" t="s">
        <v>14</v>
      </c>
      <c r="D8" s="1">
        <v>1000.0</v>
      </c>
      <c r="E8" s="1">
        <v>2000.0</v>
      </c>
      <c r="F8" s="1" t="s">
        <v>13</v>
      </c>
      <c r="I8" s="2"/>
    </row>
    <row r="9" ht="14.25" customHeight="1">
      <c r="B9" s="2"/>
    </row>
    <row r="10" ht="14.25" customHeight="1">
      <c r="H10" s="2">
        <v>44532.0</v>
      </c>
    </row>
    <row r="11" ht="14.25" customHeight="1">
      <c r="A11" s="7" t="s">
        <v>3</v>
      </c>
      <c r="H11" s="7" t="s">
        <v>27</v>
      </c>
    </row>
    <row r="12" ht="14.25" customHeight="1">
      <c r="A12" s="1" t="s">
        <v>28</v>
      </c>
      <c r="B12" s="2" t="s">
        <v>29</v>
      </c>
      <c r="C12" s="1" t="s">
        <v>30</v>
      </c>
      <c r="D12" s="1" t="s">
        <v>31</v>
      </c>
      <c r="H12" s="1" t="s">
        <v>32</v>
      </c>
      <c r="I12" s="1" t="s">
        <v>2</v>
      </c>
      <c r="J12" s="1" t="s">
        <v>4</v>
      </c>
      <c r="K12" s="1" t="s">
        <v>17</v>
      </c>
      <c r="L12" s="1" t="s">
        <v>8</v>
      </c>
      <c r="M12" s="1" t="s">
        <v>22</v>
      </c>
      <c r="N12" s="1" t="s">
        <v>33</v>
      </c>
      <c r="Q12" s="1" t="s">
        <v>18</v>
      </c>
      <c r="R12" s="1" t="s">
        <v>34</v>
      </c>
      <c r="S12" s="1" t="s">
        <v>7</v>
      </c>
    </row>
    <row r="13" ht="14.25" customHeight="1">
      <c r="A13" s="1" t="s">
        <v>10</v>
      </c>
      <c r="B13" s="1" t="s">
        <v>11</v>
      </c>
      <c r="C13" s="1">
        <v>1.0</v>
      </c>
      <c r="D13" s="1" t="s">
        <v>12</v>
      </c>
      <c r="H13" s="2"/>
      <c r="I13" s="1" t="s">
        <v>10</v>
      </c>
      <c r="J13" s="1">
        <v>0.0</v>
      </c>
      <c r="K13" s="1">
        <v>2000.0</v>
      </c>
      <c r="L13" s="1" t="s">
        <v>13</v>
      </c>
      <c r="M13" s="1">
        <v>1.0</v>
      </c>
    </row>
    <row r="14" ht="14.25" customHeight="1">
      <c r="A14" s="1" t="s">
        <v>14</v>
      </c>
      <c r="B14" s="1" t="s">
        <v>15</v>
      </c>
      <c r="C14" s="1">
        <v>2.0</v>
      </c>
      <c r="D14" s="1" t="s">
        <v>12</v>
      </c>
      <c r="I14" s="1" t="s">
        <v>10</v>
      </c>
      <c r="J14" s="1">
        <v>300.0</v>
      </c>
      <c r="K14" s="1">
        <v>2300.0</v>
      </c>
      <c r="L14" s="1" t="s">
        <v>13</v>
      </c>
      <c r="M14" s="1">
        <v>2.0</v>
      </c>
      <c r="Q14" s="1">
        <f t="shared" ref="Q14:Q15" si="2">K14*J14</f>
        <v>690000</v>
      </c>
      <c r="R14" s="1">
        <f>AVERAGE(K14:K15)</f>
        <v>2300</v>
      </c>
      <c r="S14" s="1">
        <f>SUM(Q14:Q15)/SUM(J14:J15)</f>
        <v>2300</v>
      </c>
    </row>
    <row r="15" ht="14.25" customHeight="1">
      <c r="Q15" s="1">
        <f t="shared" si="2"/>
        <v>0</v>
      </c>
    </row>
    <row r="16" ht="14.25" customHeight="1">
      <c r="A16" s="3"/>
      <c r="B16" s="3"/>
      <c r="C16" s="3"/>
      <c r="D16" s="3"/>
      <c r="E16" s="3"/>
      <c r="F16" s="3"/>
      <c r="Q16" s="1">
        <f>SUM(Q14:Q15)</f>
        <v>690000</v>
      </c>
    </row>
    <row r="17" ht="14.25" customHeight="1">
      <c r="A17" s="3" t="s">
        <v>8</v>
      </c>
      <c r="Q17" s="1">
        <f>+Q16/SUM(J14:J15)</f>
        <v>2300</v>
      </c>
    </row>
    <row r="18" ht="14.25" customHeight="1">
      <c r="A18" s="1" t="s">
        <v>29</v>
      </c>
      <c r="C18" s="2"/>
      <c r="H18" s="2">
        <v>44533.0</v>
      </c>
    </row>
    <row r="19" ht="14.25" customHeight="1">
      <c r="A19" s="1" t="s">
        <v>13</v>
      </c>
      <c r="C19" s="2"/>
      <c r="H19" s="7" t="s">
        <v>27</v>
      </c>
    </row>
    <row r="20" ht="14.25" customHeight="1">
      <c r="H20" s="1" t="s">
        <v>32</v>
      </c>
      <c r="I20" s="1" t="s">
        <v>2</v>
      </c>
      <c r="J20" s="1" t="s">
        <v>4</v>
      </c>
      <c r="K20" s="1" t="s">
        <v>17</v>
      </c>
      <c r="L20" s="1" t="s">
        <v>8</v>
      </c>
      <c r="M20" s="1" t="s">
        <v>22</v>
      </c>
    </row>
    <row r="21" ht="14.25" customHeight="1">
      <c r="H21" s="2"/>
      <c r="I21" s="1" t="s">
        <v>10</v>
      </c>
      <c r="J21" s="1">
        <v>0.0</v>
      </c>
      <c r="K21" s="1">
        <v>2000.0</v>
      </c>
      <c r="L21" s="1" t="s">
        <v>13</v>
      </c>
      <c r="M21" s="1">
        <v>1.0</v>
      </c>
    </row>
    <row r="22" ht="14.25" customHeight="1">
      <c r="I22" s="1" t="s">
        <v>10</v>
      </c>
      <c r="J22" s="1">
        <v>300.0</v>
      </c>
      <c r="K22" s="1">
        <v>2300.0</v>
      </c>
      <c r="L22" s="1" t="s">
        <v>13</v>
      </c>
      <c r="M22" s="1">
        <v>2.0</v>
      </c>
    </row>
    <row r="23" ht="14.25" customHeight="1">
      <c r="A23" s="9" t="s">
        <v>35</v>
      </c>
      <c r="I23" s="1" t="s">
        <v>10</v>
      </c>
      <c r="J23" s="1">
        <v>200.0</v>
      </c>
      <c r="K23" s="1">
        <v>2500.0</v>
      </c>
      <c r="L23" s="1" t="s">
        <v>13</v>
      </c>
      <c r="M23" s="1">
        <v>3.0</v>
      </c>
    </row>
    <row r="24" ht="14.25" customHeight="1"/>
    <row r="25" ht="14.25" customHeight="1"/>
    <row r="26" ht="14.25" customHeight="1">
      <c r="F26" s="1" t="s">
        <v>36</v>
      </c>
    </row>
    <row r="27" ht="14.25" customHeight="1">
      <c r="F27" s="1" t="s">
        <v>37</v>
      </c>
    </row>
    <row r="28" ht="14.25" customHeight="1">
      <c r="H28" s="2">
        <v>44534.0</v>
      </c>
    </row>
    <row r="29" ht="14.25" customHeight="1">
      <c r="H29" s="7" t="s">
        <v>27</v>
      </c>
    </row>
    <row r="30" ht="14.25" customHeight="1">
      <c r="H30" s="1" t="s">
        <v>32</v>
      </c>
      <c r="I30" s="1" t="s">
        <v>2</v>
      </c>
      <c r="J30" s="1" t="s">
        <v>4</v>
      </c>
      <c r="K30" s="1" t="s">
        <v>17</v>
      </c>
      <c r="L30" s="1" t="s">
        <v>8</v>
      </c>
      <c r="M30" s="1" t="s">
        <v>22</v>
      </c>
      <c r="N30" s="1" t="s">
        <v>33</v>
      </c>
    </row>
    <row r="31" ht="14.25" customHeight="1">
      <c r="H31" s="2"/>
      <c r="I31" s="1" t="s">
        <v>10</v>
      </c>
      <c r="J31" s="1">
        <v>0.0</v>
      </c>
      <c r="K31" s="1">
        <v>2000.0</v>
      </c>
      <c r="L31" s="1" t="s">
        <v>13</v>
      </c>
      <c r="M31" s="1">
        <v>1.0</v>
      </c>
    </row>
    <row r="32" ht="14.25" customHeight="1">
      <c r="I32" s="1" t="s">
        <v>10</v>
      </c>
      <c r="J32" s="1">
        <v>0.0</v>
      </c>
      <c r="K32" s="1">
        <v>2300.0</v>
      </c>
      <c r="L32" s="1" t="s">
        <v>13</v>
      </c>
      <c r="M32" s="1">
        <v>2.0</v>
      </c>
    </row>
    <row r="33" ht="14.25" customHeight="1">
      <c r="I33" s="1" t="s">
        <v>10</v>
      </c>
      <c r="J33" s="1">
        <v>100.0</v>
      </c>
      <c r="K33" s="1">
        <v>2500.0</v>
      </c>
      <c r="L33" s="1" t="s">
        <v>13</v>
      </c>
      <c r="M33" s="1">
        <v>3.0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F1"/>
    <mergeCell ref="H1:N1"/>
    <mergeCell ref="P1:T1"/>
    <mergeCell ref="A11:D11"/>
    <mergeCell ref="H11:N11"/>
    <mergeCell ref="H19:N19"/>
    <mergeCell ref="H29:N29"/>
  </mergeCells>
  <hyperlinks>
    <hyperlink r:id="rId1" ref="A2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2023-11-06T23:41:20Z</dcterms:created>
  <dc:creator>tendry razafimiandrisoa</dc:creator>
</cp:coreProperties>
</file>