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olaire" sheetId="1" state="visible" r:id="rId2"/>
    <sheet name="Meteo" sheetId="2" state="visible" r:id="rId3"/>
    <sheet name="Data Meteo" sheetId="3" state="visible" r:id="rId4"/>
    <sheet name="Data Pointage" sheetId="4" state="visible" r:id="rId5"/>
    <sheet name="Data Coupure" sheetId="5" state="visible" r:id="rId6"/>
    <sheet name="Coupure" sheetId="6" state="visible" r:id="rId7"/>
    <sheet name="Nombre Moyenne" sheetId="7" state="visible" r:id="rId8"/>
    <sheet name="Consommation Moyenne" sheetId="8" state="visible" r:id="rId9"/>
    <sheet name="Pointage" sheetId="9" state="visible" r:id="rId10"/>
  </sheets>
  <calcPr iterateCount="100" refMode="A1" iterate="false" iterateDelta="0.0001"/>
  <pivotCaches>
    <pivotCache cacheId="1" r:id="rId12"/>
    <pivotCache cacheId="2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<sst xmlns="http://schemas.openxmlformats.org/spreadsheetml/2006/main" count="816" uniqueCount="415">
  <si>
    <t xml:space="preserve">Panneau</t>
  </si>
  <si>
    <t xml:space="preserve">Secteur</t>
  </si>
  <si>
    <t xml:space="preserve">Salle</t>
  </si>
  <si>
    <t xml:space="preserve">Donnée calculée</t>
  </si>
  <si>
    <t xml:space="preserve">ID</t>
  </si>
  <si>
    <t xml:space="preserve">Nom</t>
  </si>
  <si>
    <t xml:space="preserve">Capacite</t>
  </si>
  <si>
    <t xml:space="preserve">Puissance</t>
  </si>
  <si>
    <t xml:space="preserve">Donnée statique</t>
  </si>
  <si>
    <t xml:space="preserve">PA001</t>
  </si>
  <si>
    <t xml:space="preserve">P1</t>
  </si>
  <si>
    <t xml:space="preserve">SEC001</t>
  </si>
  <si>
    <t xml:space="preserve">Secteur 1</t>
  </si>
  <si>
    <t xml:space="preserve">SAL001</t>
  </si>
  <si>
    <t xml:space="preserve">S1</t>
  </si>
  <si>
    <t xml:space="preserve">PA002</t>
  </si>
  <si>
    <t xml:space="preserve">P2</t>
  </si>
  <si>
    <t xml:space="preserve">SEC002</t>
  </si>
  <si>
    <t xml:space="preserve">Secteur 2</t>
  </si>
  <si>
    <t xml:space="preserve">SAL002</t>
  </si>
  <si>
    <t xml:space="preserve">S2</t>
  </si>
  <si>
    <t xml:space="preserve">SAL003</t>
  </si>
  <si>
    <t xml:space="preserve">S3</t>
  </si>
  <si>
    <t xml:space="preserve">SAL004</t>
  </si>
  <si>
    <t xml:space="preserve">S5</t>
  </si>
  <si>
    <t xml:space="preserve">SAL005</t>
  </si>
  <si>
    <t xml:space="preserve">Adminisatration</t>
  </si>
  <si>
    <t xml:space="preserve">Matin</t>
  </si>
  <si>
    <t xml:space="preserve">Après-midi</t>
  </si>
  <si>
    <t xml:space="preserve">Total</t>
  </si>
  <si>
    <t xml:space="preserve">S4</t>
  </si>
  <si>
    <t xml:space="preserve">Consommation par jour</t>
  </si>
  <si>
    <t xml:space="preserve">Heure</t>
  </si>
  <si>
    <t xml:space="preserve">Luminosité</t>
  </si>
  <si>
    <t xml:space="preserve">Nbr étudiant</t>
  </si>
  <si>
    <t xml:space="preserve">Consommation</t>
  </si>
  <si>
    <t xml:space="preserve">Reste</t>
  </si>
  <si>
    <t xml:space="preserve">Coupure</t>
  </si>
  <si>
    <t xml:space="preserve">Date</t>
  </si>
  <si>
    <t xml:space="preserve">Debut</t>
  </si>
  <si>
    <t xml:space="preserve">Fin</t>
  </si>
  <si>
    <t xml:space="preserve">MET0161</t>
  </si>
  <si>
    <t xml:space="preserve">MET0162</t>
  </si>
  <si>
    <t xml:space="preserve">MET0163</t>
  </si>
  <si>
    <t xml:space="preserve">MET0164</t>
  </si>
  <si>
    <t xml:space="preserve">MET0165</t>
  </si>
  <si>
    <t xml:space="preserve">MET0166</t>
  </si>
  <si>
    <t xml:space="preserve">MET0167</t>
  </si>
  <si>
    <t xml:space="preserve">MET0168</t>
  </si>
  <si>
    <t xml:space="preserve">MET0169</t>
  </si>
  <si>
    <t xml:space="preserve">MET0170</t>
  </si>
  <si>
    <t xml:space="preserve">MET0151</t>
  </si>
  <si>
    <t xml:space="preserve">MET0152</t>
  </si>
  <si>
    <t xml:space="preserve">MET0153</t>
  </si>
  <si>
    <t xml:space="preserve">MET0154</t>
  </si>
  <si>
    <t xml:space="preserve">MET0155</t>
  </si>
  <si>
    <t xml:space="preserve">MET0156</t>
  </si>
  <si>
    <t xml:space="preserve">MET0157</t>
  </si>
  <si>
    <t xml:space="preserve">MET0158</t>
  </si>
  <si>
    <t xml:space="preserve">MET0159</t>
  </si>
  <si>
    <t xml:space="preserve">MET0160</t>
  </si>
  <si>
    <t xml:space="preserve">MET0141</t>
  </si>
  <si>
    <t xml:space="preserve">MET0142</t>
  </si>
  <si>
    <t xml:space="preserve">MET0143</t>
  </si>
  <si>
    <t xml:space="preserve">MET0144</t>
  </si>
  <si>
    <t xml:space="preserve">MET0145</t>
  </si>
  <si>
    <t xml:space="preserve">MET0146</t>
  </si>
  <si>
    <t xml:space="preserve">MET0147</t>
  </si>
  <si>
    <t xml:space="preserve">MET0148</t>
  </si>
  <si>
    <t xml:space="preserve">MET0149</t>
  </si>
  <si>
    <t xml:space="preserve">MET0150</t>
  </si>
  <si>
    <t xml:space="preserve">MET0131</t>
  </si>
  <si>
    <t xml:space="preserve">MET0132</t>
  </si>
  <si>
    <t xml:space="preserve">MET0133</t>
  </si>
  <si>
    <t xml:space="preserve">MET0134</t>
  </si>
  <si>
    <t xml:space="preserve">MET0135</t>
  </si>
  <si>
    <t xml:space="preserve">MET0136</t>
  </si>
  <si>
    <t xml:space="preserve">MET0137</t>
  </si>
  <si>
    <t xml:space="preserve">MET0138</t>
  </si>
  <si>
    <t xml:space="preserve">MET0139</t>
  </si>
  <si>
    <t xml:space="preserve">MET0140</t>
  </si>
  <si>
    <t xml:space="preserve">MET0121</t>
  </si>
  <si>
    <t xml:space="preserve">MET0122</t>
  </si>
  <si>
    <t xml:space="preserve">MET0123</t>
  </si>
  <si>
    <t xml:space="preserve">MET0124</t>
  </si>
  <si>
    <t xml:space="preserve">MET0125</t>
  </si>
  <si>
    <t xml:space="preserve">MET0126</t>
  </si>
  <si>
    <t xml:space="preserve">MET0127</t>
  </si>
  <si>
    <t xml:space="preserve">MET0128</t>
  </si>
  <si>
    <t xml:space="preserve">MET0129</t>
  </si>
  <si>
    <t xml:space="preserve">MET0130</t>
  </si>
  <si>
    <t xml:space="preserve">MET0111</t>
  </si>
  <si>
    <t xml:space="preserve">MET0112</t>
  </si>
  <si>
    <t xml:space="preserve">MET0113</t>
  </si>
  <si>
    <t xml:space="preserve">MET0114</t>
  </si>
  <si>
    <t xml:space="preserve">MET0115</t>
  </si>
  <si>
    <t xml:space="preserve">MET0116</t>
  </si>
  <si>
    <t xml:space="preserve">MET0117</t>
  </si>
  <si>
    <t xml:space="preserve">MET0118</t>
  </si>
  <si>
    <t xml:space="preserve">MET0119</t>
  </si>
  <si>
    <t xml:space="preserve">MET0120</t>
  </si>
  <si>
    <t xml:space="preserve">MET0101</t>
  </si>
  <si>
    <t xml:space="preserve">MET0102</t>
  </si>
  <si>
    <t xml:space="preserve">MET0103</t>
  </si>
  <si>
    <t xml:space="preserve">MET0104</t>
  </si>
  <si>
    <t xml:space="preserve">MET0105</t>
  </si>
  <si>
    <t xml:space="preserve">MET0106</t>
  </si>
  <si>
    <t xml:space="preserve">MET0107</t>
  </si>
  <si>
    <t xml:space="preserve">MET0108</t>
  </si>
  <si>
    <t xml:space="preserve">MET0109</t>
  </si>
  <si>
    <t xml:space="preserve">MET0110</t>
  </si>
  <si>
    <t xml:space="preserve">MET0091</t>
  </si>
  <si>
    <t xml:space="preserve">MET0092</t>
  </si>
  <si>
    <t xml:space="preserve">MET0093</t>
  </si>
  <si>
    <t xml:space="preserve">MET0094</t>
  </si>
  <si>
    <t xml:space="preserve">MET0095</t>
  </si>
  <si>
    <t xml:space="preserve">MET0096</t>
  </si>
  <si>
    <t xml:space="preserve">MET0097</t>
  </si>
  <si>
    <t xml:space="preserve">MET0098</t>
  </si>
  <si>
    <t xml:space="preserve">MET0099</t>
  </si>
  <si>
    <t xml:space="preserve">MET0100</t>
  </si>
  <si>
    <t xml:space="preserve">MET0081</t>
  </si>
  <si>
    <t xml:space="preserve">MET0082</t>
  </si>
  <si>
    <t xml:space="preserve">MET0083</t>
  </si>
  <si>
    <t xml:space="preserve">MET0084</t>
  </si>
  <si>
    <t xml:space="preserve">MET0085</t>
  </si>
  <si>
    <t xml:space="preserve">MET0086</t>
  </si>
  <si>
    <t xml:space="preserve">MET0087</t>
  </si>
  <si>
    <t xml:space="preserve">MET0088</t>
  </si>
  <si>
    <t xml:space="preserve">MET0089</t>
  </si>
  <si>
    <t xml:space="preserve">MET0090</t>
  </si>
  <si>
    <t xml:space="preserve">MET0071</t>
  </si>
  <si>
    <t xml:space="preserve">MET0072</t>
  </si>
  <si>
    <t xml:space="preserve">MET0073</t>
  </si>
  <si>
    <t xml:space="preserve">MET0074</t>
  </si>
  <si>
    <t xml:space="preserve">MET0075</t>
  </si>
  <si>
    <t xml:space="preserve">MET0076</t>
  </si>
  <si>
    <t xml:space="preserve">MET0077</t>
  </si>
  <si>
    <t xml:space="preserve">MET0078</t>
  </si>
  <si>
    <t xml:space="preserve">MET0079</t>
  </si>
  <si>
    <t xml:space="preserve">MET0080</t>
  </si>
  <si>
    <t xml:space="preserve">MET0061</t>
  </si>
  <si>
    <t xml:space="preserve">MET0062</t>
  </si>
  <si>
    <t xml:space="preserve">MET0063</t>
  </si>
  <si>
    <t xml:space="preserve">MET0064</t>
  </si>
  <si>
    <t xml:space="preserve">MET0065</t>
  </si>
  <si>
    <t xml:space="preserve">MET0066</t>
  </si>
  <si>
    <t xml:space="preserve">MET0067</t>
  </si>
  <si>
    <t xml:space="preserve">MET0068</t>
  </si>
  <si>
    <t xml:space="preserve">MET0069</t>
  </si>
  <si>
    <t xml:space="preserve">MET0070</t>
  </si>
  <si>
    <t xml:space="preserve">MET0051</t>
  </si>
  <si>
    <t xml:space="preserve">MET0052</t>
  </si>
  <si>
    <t xml:space="preserve">MET0053</t>
  </si>
  <si>
    <t xml:space="preserve">MET0054</t>
  </si>
  <si>
    <t xml:space="preserve">MET0055</t>
  </si>
  <si>
    <t xml:space="preserve">MET0056</t>
  </si>
  <si>
    <t xml:space="preserve">MET0057</t>
  </si>
  <si>
    <t xml:space="preserve">MET0058</t>
  </si>
  <si>
    <t xml:space="preserve">MET0059</t>
  </si>
  <si>
    <t xml:space="preserve">MET0060</t>
  </si>
  <si>
    <t xml:space="preserve">MET0041</t>
  </si>
  <si>
    <t xml:space="preserve">MET0042</t>
  </si>
  <si>
    <t xml:space="preserve">MET0043</t>
  </si>
  <si>
    <t xml:space="preserve">MET0044</t>
  </si>
  <si>
    <t xml:space="preserve">MET0045</t>
  </si>
  <si>
    <t xml:space="preserve">MET0046</t>
  </si>
  <si>
    <t xml:space="preserve">MET0047</t>
  </si>
  <si>
    <t xml:space="preserve">MET0048</t>
  </si>
  <si>
    <t xml:space="preserve">MET0049</t>
  </si>
  <si>
    <t xml:space="preserve">MET0050</t>
  </si>
  <si>
    <t xml:space="preserve">MET0021</t>
  </si>
  <si>
    <t xml:space="preserve">MET0022</t>
  </si>
  <si>
    <t xml:space="preserve">MET0023</t>
  </si>
  <si>
    <t xml:space="preserve">MET0024</t>
  </si>
  <si>
    <t xml:space="preserve">MET0025</t>
  </si>
  <si>
    <t xml:space="preserve">MET0026</t>
  </si>
  <si>
    <t xml:space="preserve">MET0027</t>
  </si>
  <si>
    <t xml:space="preserve">MET0028</t>
  </si>
  <si>
    <t xml:space="preserve">MET0029</t>
  </si>
  <si>
    <t xml:space="preserve">MET0030</t>
  </si>
  <si>
    <t xml:space="preserve">MET0001</t>
  </si>
  <si>
    <t xml:space="preserve">MET0002</t>
  </si>
  <si>
    <t xml:space="preserve">MET0003</t>
  </si>
  <si>
    <t xml:space="preserve">MET0004</t>
  </si>
  <si>
    <t xml:space="preserve">MET0005</t>
  </si>
  <si>
    <t xml:space="preserve">MET0006</t>
  </si>
  <si>
    <t xml:space="preserve">MET0007</t>
  </si>
  <si>
    <t xml:space="preserve">MET0008</t>
  </si>
  <si>
    <t xml:space="preserve">MET0009</t>
  </si>
  <si>
    <t xml:space="preserve">MET0010</t>
  </si>
  <si>
    <t xml:space="preserve">MET0031</t>
  </si>
  <si>
    <t xml:space="preserve">MET0032</t>
  </si>
  <si>
    <t xml:space="preserve">MET0033</t>
  </si>
  <si>
    <t xml:space="preserve">MET0034</t>
  </si>
  <si>
    <t xml:space="preserve">MET0035</t>
  </si>
  <si>
    <t xml:space="preserve">MET0036</t>
  </si>
  <si>
    <t xml:space="preserve">MET0037</t>
  </si>
  <si>
    <t xml:space="preserve">MET0038</t>
  </si>
  <si>
    <t xml:space="preserve">MET0039</t>
  </si>
  <si>
    <t xml:space="preserve">MET0040</t>
  </si>
  <si>
    <t xml:space="preserve">MET0011</t>
  </si>
  <si>
    <t xml:space="preserve">MET0012</t>
  </si>
  <si>
    <t xml:space="preserve">MET0013</t>
  </si>
  <si>
    <t xml:space="preserve">MET0014</t>
  </si>
  <si>
    <t xml:space="preserve">MET0015</t>
  </si>
  <si>
    <t xml:space="preserve">MET0016</t>
  </si>
  <si>
    <t xml:space="preserve">MET0017</t>
  </si>
  <si>
    <t xml:space="preserve">MET0018</t>
  </si>
  <si>
    <t xml:space="preserve">MET0019</t>
  </si>
  <si>
    <t xml:space="preserve">MET0020</t>
  </si>
  <si>
    <t xml:space="preserve">Nombre</t>
  </si>
  <si>
    <t xml:space="preserve">Jour</t>
  </si>
  <si>
    <t xml:space="preserve">POIN001</t>
  </si>
  <si>
    <t xml:space="preserve">POIN002</t>
  </si>
  <si>
    <t xml:space="preserve">POIN003</t>
  </si>
  <si>
    <t xml:space="preserve">COUP001</t>
  </si>
  <si>
    <t xml:space="preserve">COUP002</t>
  </si>
  <si>
    <t xml:space="preserve">COUP003</t>
  </si>
  <si>
    <t xml:space="preserve">COUP004</t>
  </si>
  <si>
    <t xml:space="preserve">COUP005</t>
  </si>
  <si>
    <t xml:space="preserve">COUP006</t>
  </si>
  <si>
    <t xml:space="preserve">COUP007</t>
  </si>
  <si>
    <t xml:space="preserve">COUP008</t>
  </si>
  <si>
    <t xml:space="preserve">COUP009</t>
  </si>
  <si>
    <t xml:space="preserve">COUP010</t>
  </si>
  <si>
    <t xml:space="preserve">COUP011</t>
  </si>
  <si>
    <t xml:space="preserve">COUP012</t>
  </si>
  <si>
    <t xml:space="preserve">COUP013</t>
  </si>
  <si>
    <t xml:space="preserve">COUP014</t>
  </si>
  <si>
    <t xml:space="preserve">COUP015</t>
  </si>
  <si>
    <t xml:space="preserve">COUP016</t>
  </si>
  <si>
    <t xml:space="preserve">COUP017</t>
  </si>
  <si>
    <t xml:space="preserve">COUP018</t>
  </si>
  <si>
    <t xml:space="preserve">COUP019</t>
  </si>
  <si>
    <t xml:space="preserve">COUP020</t>
  </si>
  <si>
    <t xml:space="preserve">COUP021</t>
  </si>
  <si>
    <t xml:space="preserve">COUP022</t>
  </si>
  <si>
    <t xml:space="preserve">COUP023</t>
  </si>
  <si>
    <t xml:space="preserve">COUP024</t>
  </si>
  <si>
    <t xml:space="preserve">COUP025</t>
  </si>
  <si>
    <t xml:space="preserve">COUP026</t>
  </si>
  <si>
    <t xml:space="preserve">COUP027</t>
  </si>
  <si>
    <t xml:space="preserve">COUP028</t>
  </si>
  <si>
    <t xml:space="preserve">COUP029</t>
  </si>
  <si>
    <t xml:space="preserve">COUP030</t>
  </si>
  <si>
    <t xml:space="preserve">COUP031</t>
  </si>
  <si>
    <t xml:space="preserve">Itération</t>
  </si>
  <si>
    <t xml:space="preserve">Dichotomie</t>
  </si>
  <si>
    <t xml:space="preserve">Difference</t>
  </si>
  <si>
    <t xml:space="preserve">Mirindra</t>
  </si>
  <si>
    <t xml:space="preserve">Difference2</t>
  </si>
  <si>
    <t xml:space="preserve">Mamisoa</t>
  </si>
  <si>
    <t xml:space="preserve">Difference3</t>
  </si>
  <si>
    <t xml:space="preserve">Somme</t>
  </si>
  <si>
    <t xml:space="preserve">Moyenne de Nombre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</si>
  <si>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</si>
  <si>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</si>
  <si>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</si>
  <si>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</si>
  <si>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</si>
  <si>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</si>
  <si>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</si>
  <si>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!</t>
  </si>
  <si>
    <t xml:space="preserve">Total Result</t>
  </si>
  <si>
    <t xml:space="preserve">Data</t>
  </si>
  <si>
    <t xml:space="preserve">Moyenne de Dichotomie</t>
  </si>
  <si>
    <t xml:space="preserve">Moyenne de Itération</t>
  </si>
  <si>
    <t xml:space="preserve">POIN004</t>
  </si>
  <si>
    <t xml:space="preserve">POIN005</t>
  </si>
  <si>
    <t xml:space="preserve">POIN006</t>
  </si>
  <si>
    <t xml:space="preserve">POIN007</t>
  </si>
  <si>
    <t xml:space="preserve">POIN008</t>
  </si>
  <si>
    <t xml:space="preserve">POIN009</t>
  </si>
  <si>
    <t xml:space="preserve">POIN010</t>
  </si>
  <si>
    <t xml:space="preserve">POIN011</t>
  </si>
  <si>
    <t xml:space="preserve">POIN012</t>
  </si>
  <si>
    <t xml:space="preserve">POIN013</t>
  </si>
  <si>
    <t xml:space="preserve">POIN014</t>
  </si>
  <si>
    <t xml:space="preserve">POIN015</t>
  </si>
  <si>
    <t xml:space="preserve">POIN016</t>
  </si>
  <si>
    <t xml:space="preserve">POIN017</t>
  </si>
  <si>
    <t xml:space="preserve">POIN018</t>
  </si>
  <si>
    <t xml:space="preserve">POIN019</t>
  </si>
  <si>
    <t xml:space="preserve">POIN020</t>
  </si>
  <si>
    <t xml:space="preserve">POIN021</t>
  </si>
  <si>
    <t xml:space="preserve">POIN022</t>
  </si>
  <si>
    <t xml:space="preserve">POIN023</t>
  </si>
  <si>
    <t xml:space="preserve">POIN024</t>
  </si>
  <si>
    <t xml:space="preserve">POIN025</t>
  </si>
  <si>
    <t xml:space="preserve">POIN026</t>
  </si>
  <si>
    <t xml:space="preserve">POIN027</t>
  </si>
  <si>
    <t xml:space="preserve">POIN028</t>
  </si>
  <si>
    <t xml:space="preserve">POIN029</t>
  </si>
  <si>
    <t xml:space="preserve">POIN030</t>
  </si>
  <si>
    <t xml:space="preserve">POIN031</t>
  </si>
  <si>
    <t xml:space="preserve">POIN032</t>
  </si>
  <si>
    <t xml:space="preserve">POIN033</t>
  </si>
  <si>
    <t xml:space="preserve">POIN034</t>
  </si>
  <si>
    <t xml:space="preserve">POIN035</t>
  </si>
  <si>
    <t xml:space="preserve">POIN036</t>
  </si>
  <si>
    <t xml:space="preserve">POIN037</t>
  </si>
  <si>
    <t xml:space="preserve">POIN038</t>
  </si>
  <si>
    <t xml:space="preserve">POIN039</t>
  </si>
  <si>
    <t xml:space="preserve">POIN040</t>
  </si>
  <si>
    <t xml:space="preserve">POIN041</t>
  </si>
  <si>
    <t xml:space="preserve">POIN042</t>
  </si>
  <si>
    <t xml:space="preserve">POIN043</t>
  </si>
  <si>
    <t xml:space="preserve">POIN044</t>
  </si>
  <si>
    <t xml:space="preserve">POIN045</t>
  </si>
  <si>
    <t xml:space="preserve">POIN046</t>
  </si>
  <si>
    <t xml:space="preserve">POIN047</t>
  </si>
  <si>
    <t xml:space="preserve">POIN048</t>
  </si>
  <si>
    <t xml:space="preserve">POIN049</t>
  </si>
  <si>
    <t xml:space="preserve">POIN050</t>
  </si>
  <si>
    <t xml:space="preserve">POIN051</t>
  </si>
  <si>
    <t xml:space="preserve">POIN052</t>
  </si>
  <si>
    <t xml:space="preserve">POIN053</t>
  </si>
  <si>
    <t xml:space="preserve">POIN054</t>
  </si>
  <si>
    <t xml:space="preserve">POIN055</t>
  </si>
  <si>
    <t xml:space="preserve">POIN056</t>
  </si>
  <si>
    <t xml:space="preserve">POIN057</t>
  </si>
  <si>
    <t xml:space="preserve">POIN058</t>
  </si>
  <si>
    <t xml:space="preserve">POIN059</t>
  </si>
  <si>
    <t xml:space="preserve">POIN060</t>
  </si>
  <si>
    <t xml:space="preserve">POIN061</t>
  </si>
  <si>
    <t xml:space="preserve">POIN062</t>
  </si>
  <si>
    <t xml:space="preserve">POIN063</t>
  </si>
  <si>
    <t xml:space="preserve">POIN064</t>
  </si>
  <si>
    <t xml:space="preserve">POIN065</t>
  </si>
  <si>
    <t xml:space="preserve">POIN066</t>
  </si>
  <si>
    <t xml:space="preserve">POIN067</t>
  </si>
  <si>
    <t xml:space="preserve">POIN068</t>
  </si>
  <si>
    <t xml:space="preserve">POIN069</t>
  </si>
  <si>
    <t xml:space="preserve">POIN070</t>
  </si>
  <si>
    <t xml:space="preserve">POIN071</t>
  </si>
  <si>
    <t xml:space="preserve">POIN072</t>
  </si>
  <si>
    <t xml:space="preserve">POIN073</t>
  </si>
  <si>
    <t xml:space="preserve">POIN074</t>
  </si>
  <si>
    <t xml:space="preserve">POIN075</t>
  </si>
  <si>
    <t xml:space="preserve">POIN076</t>
  </si>
  <si>
    <t xml:space="preserve">POIN077</t>
  </si>
  <si>
    <t xml:space="preserve">POIN078</t>
  </si>
  <si>
    <t xml:space="preserve">POIN079</t>
  </si>
  <si>
    <t xml:space="preserve">POIN080</t>
  </si>
  <si>
    <t xml:space="preserve">POIN081</t>
  </si>
  <si>
    <t xml:space="preserve">POIN082</t>
  </si>
  <si>
    <t xml:space="preserve">POIN083</t>
  </si>
  <si>
    <t xml:space="preserve">POIN084</t>
  </si>
  <si>
    <t xml:space="preserve">POIN085</t>
  </si>
  <si>
    <t xml:space="preserve">POIN086</t>
  </si>
  <si>
    <t xml:space="preserve">POIN087</t>
  </si>
  <si>
    <t xml:space="preserve">POIN088</t>
  </si>
  <si>
    <t xml:space="preserve">POIN089</t>
  </si>
  <si>
    <t xml:space="preserve">POIN090</t>
  </si>
  <si>
    <t xml:space="preserve">POIN091</t>
  </si>
  <si>
    <t xml:space="preserve">POIN092</t>
  </si>
  <si>
    <t xml:space="preserve">POIN093</t>
  </si>
  <si>
    <t xml:space="preserve">POIN094</t>
  </si>
  <si>
    <t xml:space="preserve">POIN095</t>
  </si>
  <si>
    <t xml:space="preserve">POIN096</t>
  </si>
  <si>
    <t xml:space="preserve">POIN097</t>
  </si>
  <si>
    <t xml:space="preserve">POIN098</t>
  </si>
  <si>
    <t xml:space="preserve">POIN099</t>
  </si>
  <si>
    <t xml:space="preserve">POIN100</t>
  </si>
  <si>
    <t xml:space="preserve">POIN101</t>
  </si>
  <si>
    <t xml:space="preserve">POIN102</t>
  </si>
  <si>
    <t xml:space="preserve">POIN103</t>
  </si>
  <si>
    <t xml:space="preserve">POIN104</t>
  </si>
  <si>
    <t xml:space="preserve">POIN105</t>
  </si>
  <si>
    <t xml:space="preserve">POIN106</t>
  </si>
  <si>
    <t xml:space="preserve">POIN107</t>
  </si>
  <si>
    <t xml:space="preserve">POIN108</t>
  </si>
  <si>
    <t xml:space="preserve">POIN109</t>
  </si>
  <si>
    <t xml:space="preserve">POIN110</t>
  </si>
  <si>
    <t xml:space="preserve">POIN111</t>
  </si>
  <si>
    <t xml:space="preserve">POIN112</t>
  </si>
  <si>
    <t xml:space="preserve">POIN113</t>
  </si>
  <si>
    <t xml:space="preserve">POIN114</t>
  </si>
  <si>
    <t xml:space="preserve">POIN115</t>
  </si>
  <si>
    <t xml:space="preserve">POIN116</t>
  </si>
  <si>
    <t xml:space="preserve">POIN117</t>
  </si>
  <si>
    <t xml:space="preserve">POIN118</t>
  </si>
  <si>
    <t xml:space="preserve">POIN119</t>
  </si>
  <si>
    <t xml:space="preserve">POIN120</t>
  </si>
  <si>
    <t xml:space="preserve">POIN121</t>
  </si>
  <si>
    <t xml:space="preserve">POIN122</t>
  </si>
  <si>
    <t xml:space="preserve">POIN123</t>
  </si>
  <si>
    <t xml:space="preserve">POIN124</t>
  </si>
  <si>
    <t xml:space="preserve">POIN125</t>
  </si>
  <si>
    <t xml:space="preserve">POIN126</t>
  </si>
  <si>
    <t xml:space="preserve">POIN127</t>
  </si>
  <si>
    <t xml:space="preserve">POIN128</t>
  </si>
  <si>
    <t xml:space="preserve">POIN129</t>
  </si>
  <si>
    <t xml:space="preserve">POIN130</t>
  </si>
  <si>
    <t xml:space="preserve">POIN131</t>
  </si>
  <si>
    <t xml:space="preserve">POIN132</t>
  </si>
  <si>
    <t xml:space="preserve">POIN133</t>
  </si>
  <si>
    <t xml:space="preserve">POIN134</t>
  </si>
  <si>
    <t xml:space="preserve">POIN135</t>
  </si>
  <si>
    <t xml:space="preserve">POIN136</t>
  </si>
  <si>
    <t xml:space="preserve">POIN137</t>
  </si>
  <si>
    <t xml:space="preserve">POIN138</t>
  </si>
  <si>
    <t xml:space="preserve">POIN139</t>
  </si>
  <si>
    <t xml:space="preserve">POIN140</t>
  </si>
  <si>
    <t xml:space="preserve">POIN141</t>
  </si>
  <si>
    <t xml:space="preserve">POIN142</t>
  </si>
  <si>
    <t xml:space="preserve">POIN143</t>
  </si>
  <si>
    <t xml:space="preserve">POIN144</t>
  </si>
  <si>
    <t xml:space="preserve">POIN145</t>
  </si>
  <si>
    <t xml:space="preserve">POIN146</t>
  </si>
  <si>
    <t xml:space="preserve">POIN147</t>
  </si>
  <si>
    <t xml:space="preserve">POIN148</t>
  </si>
  <si>
    <t xml:space="preserve">POIN149</t>
  </si>
  <si>
    <t xml:space="preserve">POIN150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</si>
</sst>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;@"/>
    <numFmt numFmtId="166" formatCode="_-* #,##0.00_-;\-* #,##0.00_-;_-* \-??_-;_-@_-"/>
    <numFmt numFmtId="167" formatCode="0.00;[RED]0.00"/>
    <numFmt numFmtId="168" formatCode="mm/dd/yyyy"/>
    <numFmt numFmtId="169" formatCode="[$-F400]h:mm:ss\ AM/PM"/>
    <numFmt numFmtId="170" formatCode="hh:mm"/>
    <numFmt numFmtId="171" formatCode="0.00"/>
    <numFmt numFmtId="172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212529"/>
      <name val="Calibri"/>
      <family val="2"/>
      <charset val="1"/>
    </font>
    <font>
      <sz val="6"/>
      <color rgb="FF212529"/>
      <name val="Monserrat"/>
      <family val="0"/>
      <charset val="1"/>
    </font>
    <font>
      <sz val="11"/>
      <color rgb="FF212529"/>
      <name val="Monserrat"/>
      <family val="0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4472C4"/>
        <bgColor rgb="FF0066CC"/>
      </patternFill>
    </fill>
    <fill>
      <patternFill patternType="solid">
        <fgColor rgb="FFF4B183"/>
        <bgColor rgb="FFFF99CC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5" fillId="0" borderId="26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5" fillId="0" borderId="3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E480E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Différence Itération et dichotomie</a:t>
            </a:r>
          </a:p>
        </c:rich>
      </c:tx>
      <c:layout>
        <c:manualLayout>
          <c:xMode val="edge"/>
          <c:yMode val="edge"/>
          <c:x val="0.291858214372127"/>
          <c:y val="0.0205197046696711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Coupure!$F$1</c:f>
              <c:strCache>
                <c:ptCount val="1"/>
                <c:pt idx="0">
                  <c:v>Itération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Coupure!$F$2:$F$31</c:f>
              <c:numCache>
                <c:formatCode>General</c:formatCode>
                <c:ptCount val="30"/>
                <c:pt idx="0">
                  <c:v>43.85</c:v>
                </c:pt>
                <c:pt idx="1">
                  <c:v>35.03</c:v>
                </c:pt>
                <c:pt idx="2">
                  <c:v>47.92</c:v>
                </c:pt>
                <c:pt idx="3">
                  <c:v>157.74</c:v>
                </c:pt>
                <c:pt idx="4">
                  <c:v>115.4</c:v>
                </c:pt>
                <c:pt idx="5">
                  <c:v>53.41</c:v>
                </c:pt>
                <c:pt idx="6">
                  <c:v>18.31</c:v>
                </c:pt>
                <c:pt idx="7">
                  <c:v>57.11</c:v>
                </c:pt>
                <c:pt idx="8">
                  <c:v>77.16</c:v>
                </c:pt>
                <c:pt idx="9">
                  <c:v>36.91</c:v>
                </c:pt>
                <c:pt idx="10">
                  <c:v>39.26</c:v>
                </c:pt>
                <c:pt idx="11">
                  <c:v>25.33</c:v>
                </c:pt>
                <c:pt idx="12">
                  <c:v>34.51</c:v>
                </c:pt>
                <c:pt idx="13">
                  <c:v>41.43</c:v>
                </c:pt>
                <c:pt idx="14">
                  <c:v>25.56</c:v>
                </c:pt>
                <c:pt idx="15">
                  <c:v>25.11</c:v>
                </c:pt>
                <c:pt idx="16">
                  <c:v>82.35</c:v>
                </c:pt>
                <c:pt idx="17">
                  <c:v>28.73</c:v>
                </c:pt>
                <c:pt idx="18">
                  <c:v>51.39</c:v>
                </c:pt>
                <c:pt idx="19">
                  <c:v>136.07</c:v>
                </c:pt>
                <c:pt idx="20">
                  <c:v>52</c:v>
                </c:pt>
                <c:pt idx="21">
                  <c:v>64</c:v>
                </c:pt>
                <c:pt idx="22">
                  <c:v>48.12</c:v>
                </c:pt>
                <c:pt idx="23">
                  <c:v>38.42</c:v>
                </c:pt>
                <c:pt idx="24">
                  <c:v>38.17</c:v>
                </c:pt>
                <c:pt idx="25">
                  <c:v>104.88</c:v>
                </c:pt>
                <c:pt idx="26">
                  <c:v>95</c:v>
                </c:pt>
                <c:pt idx="27">
                  <c:v>15.4</c:v>
                </c:pt>
                <c:pt idx="28">
                  <c:v>31</c:v>
                </c:pt>
                <c:pt idx="29">
                  <c:v>22.49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Coupure!$H$1</c:f>
              <c:strCache>
                <c:ptCount val="1"/>
                <c:pt idx="0">
                  <c:v>Dichotomie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Coupure!$H$2:$H$31</c:f>
              <c:numCache>
                <c:formatCode>General</c:formatCode>
                <c:ptCount val="30"/>
                <c:pt idx="0">
                  <c:v>43.85</c:v>
                </c:pt>
                <c:pt idx="1">
                  <c:v>34.89</c:v>
                </c:pt>
                <c:pt idx="2">
                  <c:v>47.85</c:v>
                </c:pt>
                <c:pt idx="3">
                  <c:v>157.74</c:v>
                </c:pt>
                <c:pt idx="4">
                  <c:v>115.39</c:v>
                </c:pt>
                <c:pt idx="5">
                  <c:v>53.28</c:v>
                </c:pt>
                <c:pt idx="6">
                  <c:v>18.31</c:v>
                </c:pt>
                <c:pt idx="7">
                  <c:v>57.11</c:v>
                </c:pt>
                <c:pt idx="8">
                  <c:v>76.97</c:v>
                </c:pt>
                <c:pt idx="9">
                  <c:v>36.76</c:v>
                </c:pt>
                <c:pt idx="10">
                  <c:v>38.98</c:v>
                </c:pt>
                <c:pt idx="11">
                  <c:v>25.33</c:v>
                </c:pt>
                <c:pt idx="12">
                  <c:v>34.32</c:v>
                </c:pt>
                <c:pt idx="13">
                  <c:v>41.43</c:v>
                </c:pt>
                <c:pt idx="14">
                  <c:v>25.51</c:v>
                </c:pt>
                <c:pt idx="15">
                  <c:v>25.03</c:v>
                </c:pt>
                <c:pt idx="16">
                  <c:v>82.34</c:v>
                </c:pt>
                <c:pt idx="17">
                  <c:v>28.67</c:v>
                </c:pt>
                <c:pt idx="18">
                  <c:v>50.87</c:v>
                </c:pt>
                <c:pt idx="19">
                  <c:v>136.06</c:v>
                </c:pt>
                <c:pt idx="20">
                  <c:v>18.02</c:v>
                </c:pt>
                <c:pt idx="21">
                  <c:v>13.82</c:v>
                </c:pt>
                <c:pt idx="22">
                  <c:v>47.89</c:v>
                </c:pt>
                <c:pt idx="23">
                  <c:v>38.42</c:v>
                </c:pt>
                <c:pt idx="24">
                  <c:v>38.07</c:v>
                </c:pt>
                <c:pt idx="25">
                  <c:v>104.87</c:v>
                </c:pt>
                <c:pt idx="26">
                  <c:v>57.06</c:v>
                </c:pt>
                <c:pt idx="27">
                  <c:v>15.37</c:v>
                </c:pt>
                <c:pt idx="28">
                  <c:v>30.16</c:v>
                </c:pt>
                <c:pt idx="29">
                  <c:v>22.46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Coupure!$J$1</c:f>
              <c:strCache>
                <c:ptCount val="1"/>
                <c:pt idx="0">
                  <c:v>Mirindra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Coupure!$J$2:$J$31</c:f>
              <c:numCache>
                <c:formatCode>General</c:formatCode>
                <c:ptCount val="30"/>
                <c:pt idx="0">
                  <c:v>43.8377571906478</c:v>
                </c:pt>
                <c:pt idx="1">
                  <c:v>34.8866607715869</c:v>
                </c:pt>
                <c:pt idx="2">
                  <c:v>47.8444105648456</c:v>
                </c:pt>
                <c:pt idx="3">
                  <c:v>157.727024748286</c:v>
                </c:pt>
                <c:pt idx="4">
                  <c:v>115.337689704926</c:v>
                </c:pt>
                <c:pt idx="5">
                  <c:v>53.2700549035602</c:v>
                </c:pt>
                <c:pt idx="6">
                  <c:v>18.3083386590432</c:v>
                </c:pt>
                <c:pt idx="7">
                  <c:v>57.1043165467877</c:v>
                </c:pt>
                <c:pt idx="8">
                  <c:v>76.9574807009298</c:v>
                </c:pt>
                <c:pt idx="9">
                  <c:v>36.7563124622272</c:v>
                </c:pt>
                <c:pt idx="10">
                  <c:v>38.9733078813669</c:v>
                </c:pt>
                <c:pt idx="11">
                  <c:v>25.3287071037</c:v>
                </c:pt>
                <c:pt idx="12">
                  <c:v>34.3128569503825</c:v>
                </c:pt>
                <c:pt idx="13">
                  <c:v>41.4230019493366</c:v>
                </c:pt>
                <c:pt idx="14">
                  <c:v>25.5033458019759</c:v>
                </c:pt>
                <c:pt idx="15">
                  <c:v>19.3037569315457</c:v>
                </c:pt>
                <c:pt idx="16">
                  <c:v>64.5074104832765</c:v>
                </c:pt>
                <c:pt idx="17">
                  <c:v>21.968946272235</c:v>
                </c:pt>
                <c:pt idx="18">
                  <c:v>39.6953424159285</c:v>
                </c:pt>
                <c:pt idx="19">
                  <c:v>107.197437440564</c:v>
                </c:pt>
                <c:pt idx="20">
                  <c:v>13.8440860215105</c:v>
                </c:pt>
                <c:pt idx="21">
                  <c:v>10.7078483996936</c:v>
                </c:pt>
                <c:pt idx="22">
                  <c:v>36.9502644548269</c:v>
                </c:pt>
                <c:pt idx="23">
                  <c:v>30.1063258028655</c:v>
                </c:pt>
                <c:pt idx="24">
                  <c:v>29.2869782129834</c:v>
                </c:pt>
                <c:pt idx="25">
                  <c:v>81.4949510043128</c:v>
                </c:pt>
                <c:pt idx="26">
                  <c:v>44.2256662754481</c:v>
                </c:pt>
                <c:pt idx="27">
                  <c:v>11.9422037479743</c:v>
                </c:pt>
                <c:pt idx="28">
                  <c:v>23.3004385965251</c:v>
                </c:pt>
                <c:pt idx="29">
                  <c:v>17.512982811727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802471"/>
        <c:axId val="23179010"/>
      </c:lineChart>
      <c:catAx>
        <c:axId val="718024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179010"/>
        <c:crosses val="autoZero"/>
        <c:auto val="1"/>
        <c:lblAlgn val="ctr"/>
        <c:lblOffset val="100"/>
        <c:noMultiLvlLbl val="0"/>
      </c:catAx>
      <c:valAx>
        <c:axId val="231790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024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9360</xdr:colOff>
      <xdr:row>5</xdr:row>
      <xdr:rowOff>42480</xdr:rowOff>
    </xdr:from>
    <xdr:to>
      <xdr:col>22</xdr:col>
      <xdr:colOff>16920</xdr:colOff>
      <xdr:row>25</xdr:row>
      <xdr:rowOff>177120</xdr:rowOff>
    </xdr:to>
    <xdr:graphicFrame>
      <xdr:nvGraphicFramePr>
        <xdr:cNvPr id="0" name="Graphique 7"/>
        <xdr:cNvGraphicFramePr/>
      </xdr:nvGraphicFramePr>
      <xdr:xfrm>
        <a:off x="10779480" y="947520"/>
        <a:ext cx="5951160" cy="375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0" createdVersion="3">
  <cacheSource type="worksheet">
    <worksheetSource ref="A1:G151" sheet="Pointage"/>
  </cacheSource>
  <cacheFields count="7">
    <cacheField name="ID" numFmtId="0">
      <sharedItems count="150">
        <s v="POIN001"/>
        <s v="POIN002"/>
        <s v="POIN003"/>
        <s v="POIN004"/>
        <s v="POIN005"/>
        <s v="POIN006"/>
        <s v="POIN007"/>
        <s v="POIN008"/>
        <s v="POIN009"/>
        <s v="POIN010"/>
        <s v="POIN011"/>
        <s v="POIN012"/>
        <s v="POIN013"/>
        <s v="POIN014"/>
        <s v="POIN015"/>
        <s v="POIN016"/>
        <s v="POIN017"/>
        <s v="POIN018"/>
        <s v="POIN019"/>
        <s v="POIN020"/>
        <s v="POIN021"/>
        <s v="POIN022"/>
        <s v="POIN023"/>
        <s v="POIN024"/>
        <s v="POIN025"/>
        <s v="POIN026"/>
        <s v="POIN027"/>
        <s v="POIN028"/>
        <s v="POIN029"/>
        <s v="POIN030"/>
        <s v="POIN031"/>
        <s v="POIN032"/>
        <s v="POIN033"/>
        <s v="POIN034"/>
        <s v="POIN035"/>
        <s v="POIN036"/>
        <s v="POIN037"/>
        <s v="POIN038"/>
        <s v="POIN039"/>
        <s v="POIN040"/>
        <s v="POIN041"/>
        <s v="POIN042"/>
        <s v="POIN043"/>
        <s v="POIN044"/>
        <s v="POIN045"/>
        <s v="POIN046"/>
        <s v="POIN047"/>
        <s v="POIN048"/>
        <s v="POIN049"/>
        <s v="POIN050"/>
        <s v="POIN051"/>
        <s v="POIN052"/>
        <s v="POIN053"/>
        <s v="POIN054"/>
        <s v="POIN055"/>
        <s v="POIN056"/>
        <s v="POIN057"/>
        <s v="POIN058"/>
        <s v="POIN059"/>
        <s v="POIN060"/>
        <s v="POIN061"/>
        <s v="POIN062"/>
        <s v="POIN063"/>
        <s v="POIN064"/>
        <s v="POIN065"/>
        <s v="POIN066"/>
        <s v="POIN067"/>
        <s v="POIN068"/>
        <s v="POIN069"/>
        <s v="POIN070"/>
        <s v="POIN071"/>
        <s v="POIN072"/>
        <s v="POIN073"/>
        <s v="POIN074"/>
        <s v="POIN075"/>
        <s v="POIN076"/>
        <s v="POIN077"/>
        <s v="POIN078"/>
        <s v="POIN079"/>
        <s v="POIN080"/>
        <s v="POIN081"/>
        <s v="POIN082"/>
        <s v="POIN083"/>
        <s v="POIN084"/>
        <s v="POIN085"/>
        <s v="POIN086"/>
        <s v="POIN087"/>
        <s v="POIN088"/>
        <s v="POIN089"/>
        <s v="POIN090"/>
        <s v="POIN091"/>
        <s v="POIN092"/>
        <s v="POIN093"/>
        <s v="POIN094"/>
        <s v="POIN095"/>
        <s v="POIN096"/>
        <s v="POIN097"/>
        <s v="POIN098"/>
        <s v="POIN099"/>
        <s v="POIN100"/>
        <s v="POIN101"/>
        <s v="POIN102"/>
        <s v="POIN103"/>
        <s v="POIN104"/>
        <s v="POIN105"/>
        <s v="POIN106"/>
        <s v="POIN107"/>
        <s v="POIN108"/>
        <s v="POIN109"/>
        <s v="POIN110"/>
        <s v="POIN111"/>
        <s v="POIN112"/>
        <s v="POIN113"/>
        <s v="POIN114"/>
        <s v="POIN115"/>
        <s v="POIN116"/>
        <s v="POIN117"/>
        <s v="POIN118"/>
        <s v="POIN119"/>
        <s v="POIN120"/>
        <s v="POIN121"/>
        <s v="POIN122"/>
        <s v="POIN123"/>
        <s v="POIN124"/>
        <s v="POIN125"/>
        <s v="POIN126"/>
        <s v="POIN127"/>
        <s v="POIN128"/>
        <s v="POIN129"/>
        <s v="POIN130"/>
        <s v="POIN131"/>
        <s v="POIN132"/>
        <s v="POIN133"/>
        <s v="POIN134"/>
        <s v="POIN135"/>
        <s v="POIN136"/>
        <s v="POIN137"/>
        <s v="POIN138"/>
        <s v="POIN139"/>
        <s v="POIN140"/>
        <s v="POIN141"/>
        <s v="POIN142"/>
        <s v="POIN143"/>
        <s v="POIN144"/>
        <s v="POIN145"/>
        <s v="POIN146"/>
        <s v="POIN147"/>
        <s v="POIN148"/>
        <s v="POIN149"/>
        <s v="POIN150"/>
      </sharedItems>
    </cacheField>
    <cacheField name="Salle" numFmtId="0">
      <sharedItems count="5">
        <s v="SAL001"/>
        <s v="SAL002"/>
        <s v="SAL003"/>
        <s v="SAL004"/>
        <s v="SAL005"/>
      </sharedItems>
    </cacheField>
    <cacheField name="Date" numFmtId="0">
      <sharedItems containsSemiMixedTypes="0" containsNonDate="0" containsDate="1" containsString="0" minDate="2023-11-13T00:00:00" maxDate="2023-11-27T00:00:00" count="15"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</sharedItems>
    </cacheField>
    <cacheField name="Debut" numFmtId="0">
      <sharedItems containsSemiMixedTypes="0" containsString="0" containsNumber="1" minValue="0.333333333333333" maxValue="0.5" count="2">
        <n v="0.333333333333333"/>
        <n v="0.5"/>
      </sharedItems>
    </cacheField>
    <cacheField name="Fin" numFmtId="0">
      <sharedItems containsSemiMixedTypes="0" containsString="0" containsNumber="1" minValue="0.499305555555556" maxValue="0.708333333333333" count="2">
        <n v="0.499305555555556"/>
        <n v="0.708333333333333"/>
      </sharedItems>
    </cacheField>
    <cacheField name="Nombre" numFmtId="0">
      <sharedItems containsSemiMixedTypes="0" containsString="0" containsNumber="1" containsInteger="1" minValue="2" maxValue="344" count="124">
        <n v="2"/>
        <n v="12"/>
        <n v="14"/>
        <n v="17"/>
        <n v="20"/>
        <n v="22"/>
        <n v="24"/>
        <n v="25"/>
        <n v="27"/>
        <n v="33"/>
        <n v="35"/>
        <n v="37"/>
        <n v="39"/>
        <n v="40"/>
        <n v="48"/>
        <n v="60"/>
        <n v="62"/>
        <n v="63"/>
        <n v="70"/>
        <n v="71"/>
        <n v="81"/>
        <n v="82"/>
        <n v="86"/>
        <n v="90"/>
        <n v="91"/>
        <n v="92"/>
        <n v="112"/>
        <n v="117"/>
        <n v="119"/>
        <n v="120"/>
        <n v="121"/>
        <n v="122"/>
        <n v="124"/>
        <n v="128"/>
        <n v="130"/>
        <n v="131"/>
        <n v="132"/>
        <n v="134"/>
        <n v="135"/>
        <n v="136"/>
        <n v="140"/>
        <n v="141"/>
        <n v="146"/>
        <n v="147"/>
        <n v="150"/>
        <n v="152"/>
        <n v="156"/>
        <n v="157"/>
        <n v="160"/>
        <n v="165"/>
        <n v="166"/>
        <n v="173"/>
        <n v="174"/>
        <n v="176"/>
        <n v="180"/>
        <n v="184"/>
        <n v="185"/>
        <n v="187"/>
        <n v="188"/>
        <n v="191"/>
        <n v="192"/>
        <n v="193"/>
        <n v="198"/>
        <n v="199"/>
        <n v="200"/>
        <n v="202"/>
        <n v="205"/>
        <n v="207"/>
        <n v="208"/>
        <n v="210"/>
        <n v="211"/>
        <n v="213"/>
        <n v="216"/>
        <n v="217"/>
        <n v="220"/>
        <n v="222"/>
        <n v="224"/>
        <n v="225"/>
        <n v="226"/>
        <n v="228"/>
        <n v="229"/>
        <n v="232"/>
        <n v="235"/>
        <n v="240"/>
        <n v="248"/>
        <n v="250"/>
        <n v="253"/>
        <n v="256"/>
        <n v="257"/>
        <n v="259"/>
        <n v="260"/>
        <n v="261"/>
        <n v="263"/>
        <n v="265"/>
        <n v="269"/>
        <n v="270"/>
        <n v="275"/>
        <n v="277"/>
        <n v="280"/>
        <n v="283"/>
        <n v="284"/>
        <n v="287"/>
        <n v="288"/>
        <n v="289"/>
        <n v="292"/>
        <n v="304"/>
        <n v="307"/>
        <n v="308"/>
        <n v="313"/>
        <n v="314"/>
        <n v="315"/>
        <n v="316"/>
        <n v="317"/>
        <n v="321"/>
        <n v="325"/>
        <n v="328"/>
        <n v="329"/>
        <n v="330"/>
        <n v="331"/>
        <n v="334"/>
        <n v="337"/>
        <n v="342"/>
        <n v="343"/>
        <n v="344"/>
      </sharedItems>
    </cacheField>
    <cacheField name="Jour" numFmtId="0">
      <sharedItems count="7">
        <s v="Dimanche"/>
        <s v="Jeudi"/>
        <s v="Lundi"/>
        <s v="Mardi"/>
        <s v="Mercredi"/>
        <s v="Samedi"/>
        <s v="Vendredi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" createdVersion="3">
  <cacheSource type="worksheet">
    <worksheetSource ref="A1:M31" sheet="Coupure"/>
  </cacheSource>
  <cacheFields count="13">
    <cacheField name="ID" numFmtId="0">
      <sharedItems count="30">
        <s v="COUP001"/>
        <s v="COUP002"/>
        <s v="COUP003"/>
        <s v="COUP004"/>
        <s v="COUP005"/>
        <s v="COUP006"/>
        <s v="COUP007"/>
        <s v="COUP008"/>
        <s v="COUP009"/>
        <s v="COUP010"/>
        <s v="COUP011"/>
        <s v="COUP012"/>
        <s v="COUP013"/>
        <s v="COUP014"/>
        <s v="COUP015"/>
        <s v="COUP016"/>
        <s v="COUP017"/>
        <s v="COUP018"/>
        <s v="COUP019"/>
        <s v="COUP020"/>
        <s v="COUP021"/>
        <s v="COUP022"/>
        <s v="COUP023"/>
        <s v="COUP024"/>
        <s v="COUP025"/>
        <s v="COUP026"/>
        <s v="COUP027"/>
        <s v="COUP028"/>
        <s v="COUP029"/>
        <s v="COUP030"/>
      </sharedItems>
    </cacheField>
    <cacheField name="Secteur" numFmtId="0">
      <sharedItems count="2">
        <s v="SEC001"/>
        <s v="SEC002"/>
      </sharedItems>
    </cacheField>
    <cacheField name="Consommation" numFmtId="0">
      <sharedItems containsSemiMixedTypes="0" containsString="0" containsNumber="1" containsInteger="1" minValue="30" maxValue="99" count="23">
        <n v="30"/>
        <n v="31"/>
        <n v="36"/>
        <n v="38"/>
        <n v="47"/>
        <n v="50"/>
        <n v="51"/>
        <n v="52"/>
        <n v="55"/>
        <n v="57"/>
        <n v="61"/>
        <n v="63"/>
        <n v="64"/>
        <n v="66"/>
        <n v="71"/>
        <n v="73"/>
        <n v="76"/>
        <n v="78"/>
        <n v="86"/>
        <n v="90"/>
        <n v="92"/>
        <n v="95"/>
        <n v="99"/>
      </sharedItems>
    </cacheField>
    <cacheField name="Date" numFmtId="0">
      <sharedItems containsSemiMixedTypes="0" containsNonDate="0" containsDate="1" containsString="0" minDate="2023-11-13T00:00:00" maxDate="2023-11-27T00:00:00" count="15"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</sharedItems>
    </cacheField>
    <cacheField name="Heure" numFmtId="0">
      <sharedItems containsSemiMixedTypes="0" containsString="0" containsNumber="1" minValue="0.355555555555556" maxValue="0.704861111111111" count="28">
        <n v="0.355555555555556"/>
        <n v="0.35625"/>
        <n v="0.375"/>
        <n v="0.391666666666667"/>
        <n v="0.397916666666667"/>
        <n v="0.411111111111111"/>
        <n v="0.419444444444444"/>
        <n v="0.424305555555556"/>
        <n v="0.429861111111111"/>
        <n v="0.43125"/>
        <n v="0.436111111111111"/>
        <n v="0.4375"/>
        <n v="0.445833333333333"/>
        <n v="0.451388888888889"/>
        <n v="0.458333333333333"/>
        <n v="0.469444444444445"/>
        <n v="0.488194444444444"/>
        <n v="0.5"/>
        <n v="0.511805555555556"/>
        <n v="0.521527777777778"/>
        <n v="0.548611111111111"/>
        <n v="0.553472222222222"/>
        <n v="0.634027777777778"/>
        <n v="0.65625"/>
        <n v="0.6875"/>
        <n v="0.69375"/>
        <n v="0.695138888888889"/>
        <n v="0.704861111111111"/>
      </sharedItems>
    </cacheField>
    <cacheField name="Itération" numFmtId="0">
      <sharedItems containsSemiMixedTypes="0" containsString="0" containsNumber="1" minValue="15.4" maxValue="157.74" count="30">
        <n v="15.4"/>
        <n v="18.31"/>
        <n v="22.49"/>
        <n v="25.11"/>
        <n v="25.33"/>
        <n v="25.56"/>
        <n v="28.73"/>
        <n v="31"/>
        <n v="34.51"/>
        <n v="35.03"/>
        <n v="36.91"/>
        <n v="38.17"/>
        <n v="38.42"/>
        <n v="39.26"/>
        <n v="41.43"/>
        <n v="43.85"/>
        <n v="47.92"/>
        <n v="48.12"/>
        <n v="51.39"/>
        <n v="52"/>
        <n v="53.41"/>
        <n v="57.11"/>
        <n v="64"/>
        <n v="77.16"/>
        <n v="82.35"/>
        <n v="95"/>
        <n v="104.88"/>
        <n v="115.4"/>
        <n v="136.07"/>
        <n v="157.74"/>
      </sharedItems>
    </cacheField>
    <cacheField name="Jour" numFmtId="0">
      <sharedItems count="7">
        <s v="Dimanche"/>
        <s v="Jeudi"/>
        <s v="Lundi"/>
        <s v="Mardi"/>
        <s v="Mercredi"/>
        <s v="Samedi"/>
        <s v="Vendredi"/>
      </sharedItems>
    </cacheField>
    <cacheField name="Dichotomie" numFmtId="0">
      <sharedItems containsSemiMixedTypes="0" containsString="0" containsNumber="1" minValue="13.82" maxValue="157.74" count="30">
        <n v="13.82"/>
        <n v="15.37"/>
        <n v="18.02"/>
        <n v="18.31"/>
        <n v="22.46"/>
        <n v="25.03"/>
        <n v="25.33"/>
        <n v="25.51"/>
        <n v="28.67"/>
        <n v="30.16"/>
        <n v="34.32"/>
        <n v="34.89"/>
        <n v="36.76"/>
        <n v="38.07"/>
        <n v="38.42"/>
        <n v="38.98"/>
        <n v="41.43"/>
        <n v="43.85"/>
        <n v="47.85"/>
        <n v="47.89"/>
        <n v="50.87"/>
        <n v="53.28"/>
        <n v="57.06"/>
        <n v="57.11"/>
        <n v="76.97"/>
        <n v="82.34"/>
        <n v="104.87"/>
        <n v="115.39"/>
        <n v="136.06"/>
        <n v="157.74"/>
      </sharedItems>
    </cacheField>
    <cacheField name="Difference" numFmtId="0">
      <sharedItems containsSemiMixedTypes="0" containsString="0" containsNumber="1" minValue="0" maxValue="50.18" count="21">
        <n v="0"/>
        <n v="0.00999999999999091"/>
        <n v="0.0100000000000051"/>
        <n v="0.0299999999999976"/>
        <n v="0.0300000000000011"/>
        <n v="0.0499999999999972"/>
        <n v="0.0599999999999987"/>
        <n v="0.0700000000000003"/>
        <n v="0.0799999999999983"/>
        <n v="0.100000000000001"/>
        <n v="0.129999999999995"/>
        <n v="0.140000000000001"/>
        <n v="0.149999999999999"/>
        <n v="0.189999999999998"/>
        <n v="0.229999999999997"/>
        <n v="0.280000000000001"/>
        <n v="0.520000000000003"/>
        <n v="0.84"/>
        <n v="33.98"/>
        <n v="37.94"/>
        <n v="50.18"/>
      </sharedItems>
    </cacheField>
    <cacheField name="Mirindra" numFmtId="0">
      <sharedItems containsSemiMixedTypes="0" containsString="0" containsNumber="1" minValue="10.7078483996936" maxValue="157.727024748286" count="30">
        <n v="10.7078483996936"/>
        <n v="11.9422037479743"/>
        <n v="13.8440860215105"/>
        <n v="17.512982811727"/>
        <n v="18.3083386590432"/>
        <n v="19.3037569315457"/>
        <n v="21.968946272235"/>
        <n v="23.3004385965251"/>
        <n v="25.3287071037"/>
        <n v="25.5033458019759"/>
        <n v="29.2869782129834"/>
        <n v="30.1063258028655"/>
        <n v="34.3128569503825"/>
        <n v="34.8866607715869"/>
        <n v="36.7563124622272"/>
        <n v="36.9502644548269"/>
        <n v="38.9733078813669"/>
        <n v="39.6953424159285"/>
        <n v="41.4230019493366"/>
        <n v="43.8377571906478"/>
        <n v="44.2256662754481"/>
        <n v="47.8444105648456"/>
        <n v="53.2700549035602"/>
        <n v="57.1043165467877"/>
        <n v="64.5074104832765"/>
        <n v="76.9574807009298"/>
        <n v="81.4949510043128"/>
        <n v="107.197437440564"/>
        <n v="115.337689704926"/>
        <n v="157.727024748286"/>
      </sharedItems>
    </cacheField>
    <cacheField name="Difference2" numFmtId="0">
      <sharedItems containsSemiMixedTypes="0" containsString="0" containsNumber="1" minValue="0.00129289629999718" maxValue="28.862562559436" count="30">
        <n v="0.00129289629999718"/>
        <n v="0.00166134095679737"/>
        <n v="0.00333922841310397"/>
        <n v="0.00368753777279807"/>
        <n v="0.00558943515439836"/>
        <n v="0.00568345321229913"/>
        <n v="0.00665419802410128"/>
        <n v="0.00669211863309727"/>
        <n v="0.0069980506633982"/>
        <n v="0.0071430496174969"/>
        <n v="0.00994509643980024"/>
        <n v="0.0122428093522018"/>
        <n v="0.0125192990701919"/>
        <n v="0.0129752517140105"/>
        <n v="0.052310295073994"/>
        <n v="3.1121516003064"/>
        <n v="3.4277962520257"/>
        <n v="4.1759139784895"/>
        <n v="4.947017188273"/>
        <n v="5.7262430684543"/>
        <n v="6.701053727765"/>
        <n v="6.8595614034749"/>
        <n v="8.3136741971345"/>
        <n v="8.7830217870166"/>
        <n v="10.9397355451731"/>
        <n v="11.1746575840715"/>
        <n v="12.8343337245519"/>
        <n v="17.8325895167235"/>
        <n v="23.3750489956872"/>
        <n v="28.862562559436"/>
      </sharedItems>
    </cacheField>
    <cacheField name="Mamisoa" numFmtId="0">
      <sharedItems containsSemiMixedTypes="0" containsString="0" containsNumber="1" minValue="13.81" maxValue="157.73" count="30">
        <n v="13.81"/>
        <n v="15.36"/>
        <n v="17.99"/>
        <n v="18.33"/>
        <n v="22.451"/>
        <n v="25.04"/>
        <n v="25.32"/>
        <n v="25.5"/>
        <n v="28.63"/>
        <n v="30.15"/>
        <n v="34.31"/>
        <n v="34.88"/>
        <n v="36.8"/>
        <n v="38.06"/>
        <n v="38.41"/>
        <n v="39.16"/>
        <n v="41.42"/>
        <n v="44"/>
        <n v="47.84"/>
        <n v="47.88"/>
        <n v="50.86"/>
        <n v="53.27"/>
        <n v="57.05"/>
        <n v="57.1"/>
        <n v="76.96"/>
        <n v="82.33"/>
        <n v="104.86"/>
        <n v="115.38"/>
        <n v="136.05"/>
        <n v="157.73"/>
      </sharedItems>
    </cacheField>
    <cacheField name="Difference3" numFmtId="0">
      <sharedItems containsSemiMixedTypes="0" containsString="0" containsNumber="1" minValue="0.00900000000000034" maxValue="0.18" count="13">
        <n v="0.00900000000000034"/>
        <n v="0.00999999999999091"/>
        <n v="0.00999999999999801"/>
        <n v="0.00999999999999979"/>
        <n v="0.0100000000000016"/>
        <n v="0.0100000000000051"/>
        <n v="0.0100000000000193"/>
        <n v="0.0199999999999996"/>
        <n v="0.0300000000000011"/>
        <n v="0.0399999999999992"/>
        <n v="0.0400000000000027"/>
        <n v="0.149999999999999"/>
        <n v="0.1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x v="0"/>
    <x v="0"/>
    <x v="56"/>
    <x v="2"/>
  </r>
  <r>
    <x v="1"/>
    <x v="0"/>
    <x v="0"/>
    <x v="1"/>
    <x v="1"/>
    <x v="118"/>
    <x v="2"/>
  </r>
  <r>
    <x v="2"/>
    <x v="1"/>
    <x v="0"/>
    <x v="0"/>
    <x v="0"/>
    <x v="20"/>
    <x v="2"/>
  </r>
  <r>
    <x v="3"/>
    <x v="1"/>
    <x v="0"/>
    <x v="1"/>
    <x v="1"/>
    <x v="38"/>
    <x v="2"/>
  </r>
  <r>
    <x v="4"/>
    <x v="2"/>
    <x v="0"/>
    <x v="0"/>
    <x v="0"/>
    <x v="24"/>
    <x v="2"/>
  </r>
  <r>
    <x v="5"/>
    <x v="2"/>
    <x v="0"/>
    <x v="1"/>
    <x v="1"/>
    <x v="37"/>
    <x v="2"/>
  </r>
  <r>
    <x v="6"/>
    <x v="3"/>
    <x v="0"/>
    <x v="0"/>
    <x v="0"/>
    <x v="78"/>
    <x v="2"/>
  </r>
  <r>
    <x v="7"/>
    <x v="3"/>
    <x v="0"/>
    <x v="1"/>
    <x v="1"/>
    <x v="74"/>
    <x v="2"/>
  </r>
  <r>
    <x v="8"/>
    <x v="4"/>
    <x v="0"/>
    <x v="0"/>
    <x v="0"/>
    <x v="26"/>
    <x v="2"/>
  </r>
  <r>
    <x v="9"/>
    <x v="4"/>
    <x v="0"/>
    <x v="1"/>
    <x v="1"/>
    <x v="55"/>
    <x v="2"/>
  </r>
  <r>
    <x v="10"/>
    <x v="0"/>
    <x v="1"/>
    <x v="0"/>
    <x v="0"/>
    <x v="31"/>
    <x v="3"/>
  </r>
  <r>
    <x v="11"/>
    <x v="0"/>
    <x v="1"/>
    <x v="1"/>
    <x v="1"/>
    <x v="119"/>
    <x v="3"/>
  </r>
  <r>
    <x v="12"/>
    <x v="1"/>
    <x v="1"/>
    <x v="0"/>
    <x v="0"/>
    <x v="95"/>
    <x v="3"/>
  </r>
  <r>
    <x v="13"/>
    <x v="1"/>
    <x v="1"/>
    <x v="1"/>
    <x v="1"/>
    <x v="59"/>
    <x v="3"/>
  </r>
  <r>
    <x v="14"/>
    <x v="2"/>
    <x v="1"/>
    <x v="0"/>
    <x v="0"/>
    <x v="39"/>
    <x v="3"/>
  </r>
  <r>
    <x v="15"/>
    <x v="2"/>
    <x v="1"/>
    <x v="1"/>
    <x v="1"/>
    <x v="67"/>
    <x v="3"/>
  </r>
  <r>
    <x v="16"/>
    <x v="3"/>
    <x v="1"/>
    <x v="0"/>
    <x v="0"/>
    <x v="11"/>
    <x v="3"/>
  </r>
  <r>
    <x v="17"/>
    <x v="3"/>
    <x v="1"/>
    <x v="1"/>
    <x v="1"/>
    <x v="63"/>
    <x v="3"/>
  </r>
  <r>
    <x v="18"/>
    <x v="4"/>
    <x v="1"/>
    <x v="0"/>
    <x v="0"/>
    <x v="12"/>
    <x v="3"/>
  </r>
  <r>
    <x v="19"/>
    <x v="4"/>
    <x v="1"/>
    <x v="1"/>
    <x v="1"/>
    <x v="88"/>
    <x v="3"/>
  </r>
  <r>
    <x v="20"/>
    <x v="0"/>
    <x v="2"/>
    <x v="0"/>
    <x v="0"/>
    <x v="61"/>
    <x v="4"/>
  </r>
  <r>
    <x v="21"/>
    <x v="0"/>
    <x v="2"/>
    <x v="1"/>
    <x v="1"/>
    <x v="17"/>
    <x v="4"/>
  </r>
  <r>
    <x v="22"/>
    <x v="1"/>
    <x v="2"/>
    <x v="0"/>
    <x v="0"/>
    <x v="66"/>
    <x v="4"/>
  </r>
  <r>
    <x v="23"/>
    <x v="1"/>
    <x v="2"/>
    <x v="1"/>
    <x v="1"/>
    <x v="53"/>
    <x v="4"/>
  </r>
  <r>
    <x v="24"/>
    <x v="2"/>
    <x v="2"/>
    <x v="0"/>
    <x v="0"/>
    <x v="108"/>
    <x v="4"/>
  </r>
  <r>
    <x v="25"/>
    <x v="2"/>
    <x v="2"/>
    <x v="1"/>
    <x v="1"/>
    <x v="107"/>
    <x v="4"/>
  </r>
  <r>
    <x v="26"/>
    <x v="3"/>
    <x v="2"/>
    <x v="0"/>
    <x v="0"/>
    <x v="33"/>
    <x v="4"/>
  </r>
  <r>
    <x v="27"/>
    <x v="3"/>
    <x v="2"/>
    <x v="1"/>
    <x v="1"/>
    <x v="30"/>
    <x v="4"/>
  </r>
  <r>
    <x v="28"/>
    <x v="4"/>
    <x v="2"/>
    <x v="0"/>
    <x v="0"/>
    <x v="76"/>
    <x v="4"/>
  </r>
  <r>
    <x v="29"/>
    <x v="4"/>
    <x v="2"/>
    <x v="1"/>
    <x v="1"/>
    <x v="22"/>
    <x v="4"/>
  </r>
  <r>
    <x v="30"/>
    <x v="0"/>
    <x v="3"/>
    <x v="0"/>
    <x v="0"/>
    <x v="34"/>
    <x v="1"/>
  </r>
  <r>
    <x v="31"/>
    <x v="0"/>
    <x v="3"/>
    <x v="1"/>
    <x v="1"/>
    <x v="42"/>
    <x v="1"/>
  </r>
  <r>
    <x v="32"/>
    <x v="1"/>
    <x v="3"/>
    <x v="0"/>
    <x v="0"/>
    <x v="2"/>
    <x v="1"/>
  </r>
  <r>
    <x v="33"/>
    <x v="1"/>
    <x v="3"/>
    <x v="1"/>
    <x v="1"/>
    <x v="70"/>
    <x v="1"/>
  </r>
  <r>
    <x v="34"/>
    <x v="2"/>
    <x v="3"/>
    <x v="0"/>
    <x v="0"/>
    <x v="46"/>
    <x v="1"/>
  </r>
  <r>
    <x v="35"/>
    <x v="2"/>
    <x v="3"/>
    <x v="1"/>
    <x v="1"/>
    <x v="45"/>
    <x v="1"/>
  </r>
  <r>
    <x v="36"/>
    <x v="3"/>
    <x v="3"/>
    <x v="0"/>
    <x v="0"/>
    <x v="122"/>
    <x v="1"/>
  </r>
  <r>
    <x v="37"/>
    <x v="3"/>
    <x v="3"/>
    <x v="1"/>
    <x v="1"/>
    <x v="69"/>
    <x v="1"/>
  </r>
  <r>
    <x v="38"/>
    <x v="4"/>
    <x v="3"/>
    <x v="0"/>
    <x v="0"/>
    <x v="106"/>
    <x v="1"/>
  </r>
  <r>
    <x v="39"/>
    <x v="4"/>
    <x v="3"/>
    <x v="1"/>
    <x v="1"/>
    <x v="72"/>
    <x v="1"/>
  </r>
  <r>
    <x v="40"/>
    <x v="0"/>
    <x v="4"/>
    <x v="0"/>
    <x v="0"/>
    <x v="80"/>
    <x v="6"/>
  </r>
  <r>
    <x v="41"/>
    <x v="0"/>
    <x v="4"/>
    <x v="1"/>
    <x v="1"/>
    <x v="9"/>
    <x v="6"/>
  </r>
  <r>
    <x v="42"/>
    <x v="1"/>
    <x v="4"/>
    <x v="0"/>
    <x v="0"/>
    <x v="57"/>
    <x v="6"/>
  </r>
  <r>
    <x v="43"/>
    <x v="1"/>
    <x v="4"/>
    <x v="1"/>
    <x v="1"/>
    <x v="94"/>
    <x v="6"/>
  </r>
  <r>
    <x v="44"/>
    <x v="2"/>
    <x v="4"/>
    <x v="0"/>
    <x v="0"/>
    <x v="45"/>
    <x v="6"/>
  </r>
  <r>
    <x v="45"/>
    <x v="2"/>
    <x v="4"/>
    <x v="1"/>
    <x v="1"/>
    <x v="16"/>
    <x v="6"/>
  </r>
  <r>
    <x v="46"/>
    <x v="3"/>
    <x v="4"/>
    <x v="0"/>
    <x v="0"/>
    <x v="15"/>
    <x v="6"/>
  </r>
  <r>
    <x v="47"/>
    <x v="3"/>
    <x v="4"/>
    <x v="1"/>
    <x v="1"/>
    <x v="101"/>
    <x v="6"/>
  </r>
  <r>
    <x v="48"/>
    <x v="4"/>
    <x v="4"/>
    <x v="0"/>
    <x v="0"/>
    <x v="77"/>
    <x v="6"/>
  </r>
  <r>
    <x v="49"/>
    <x v="4"/>
    <x v="4"/>
    <x v="1"/>
    <x v="1"/>
    <x v="68"/>
    <x v="6"/>
  </r>
  <r>
    <x v="50"/>
    <x v="0"/>
    <x v="5"/>
    <x v="0"/>
    <x v="0"/>
    <x v="66"/>
    <x v="5"/>
  </r>
  <r>
    <x v="51"/>
    <x v="0"/>
    <x v="5"/>
    <x v="1"/>
    <x v="1"/>
    <x v="13"/>
    <x v="5"/>
  </r>
  <r>
    <x v="52"/>
    <x v="1"/>
    <x v="5"/>
    <x v="0"/>
    <x v="0"/>
    <x v="2"/>
    <x v="5"/>
  </r>
  <r>
    <x v="53"/>
    <x v="1"/>
    <x v="5"/>
    <x v="1"/>
    <x v="1"/>
    <x v="18"/>
    <x v="5"/>
  </r>
  <r>
    <x v="54"/>
    <x v="2"/>
    <x v="5"/>
    <x v="0"/>
    <x v="0"/>
    <x v="96"/>
    <x v="5"/>
  </r>
  <r>
    <x v="55"/>
    <x v="2"/>
    <x v="5"/>
    <x v="1"/>
    <x v="1"/>
    <x v="67"/>
    <x v="5"/>
  </r>
  <r>
    <x v="56"/>
    <x v="3"/>
    <x v="5"/>
    <x v="0"/>
    <x v="0"/>
    <x v="86"/>
    <x v="5"/>
  </r>
  <r>
    <x v="57"/>
    <x v="3"/>
    <x v="5"/>
    <x v="1"/>
    <x v="1"/>
    <x v="27"/>
    <x v="5"/>
  </r>
  <r>
    <x v="58"/>
    <x v="4"/>
    <x v="5"/>
    <x v="0"/>
    <x v="0"/>
    <x v="52"/>
    <x v="5"/>
  </r>
  <r>
    <x v="59"/>
    <x v="4"/>
    <x v="5"/>
    <x v="1"/>
    <x v="1"/>
    <x v="36"/>
    <x v="5"/>
  </r>
  <r>
    <x v="60"/>
    <x v="0"/>
    <x v="6"/>
    <x v="0"/>
    <x v="0"/>
    <x v="14"/>
    <x v="0"/>
  </r>
  <r>
    <x v="61"/>
    <x v="0"/>
    <x v="6"/>
    <x v="1"/>
    <x v="1"/>
    <x v="105"/>
    <x v="0"/>
  </r>
  <r>
    <x v="62"/>
    <x v="1"/>
    <x v="6"/>
    <x v="0"/>
    <x v="0"/>
    <x v="82"/>
    <x v="0"/>
  </r>
  <r>
    <x v="63"/>
    <x v="1"/>
    <x v="6"/>
    <x v="1"/>
    <x v="1"/>
    <x v="59"/>
    <x v="0"/>
  </r>
  <r>
    <x v="64"/>
    <x v="2"/>
    <x v="6"/>
    <x v="0"/>
    <x v="0"/>
    <x v="121"/>
    <x v="0"/>
  </r>
  <r>
    <x v="65"/>
    <x v="2"/>
    <x v="6"/>
    <x v="1"/>
    <x v="1"/>
    <x v="92"/>
    <x v="0"/>
  </r>
  <r>
    <x v="66"/>
    <x v="3"/>
    <x v="6"/>
    <x v="0"/>
    <x v="0"/>
    <x v="41"/>
    <x v="0"/>
  </r>
  <r>
    <x v="67"/>
    <x v="3"/>
    <x v="6"/>
    <x v="1"/>
    <x v="1"/>
    <x v="75"/>
    <x v="0"/>
  </r>
  <r>
    <x v="68"/>
    <x v="4"/>
    <x v="6"/>
    <x v="0"/>
    <x v="0"/>
    <x v="99"/>
    <x v="0"/>
  </r>
  <r>
    <x v="69"/>
    <x v="4"/>
    <x v="6"/>
    <x v="1"/>
    <x v="1"/>
    <x v="101"/>
    <x v="0"/>
  </r>
  <r>
    <x v="70"/>
    <x v="0"/>
    <x v="7"/>
    <x v="0"/>
    <x v="0"/>
    <x v="44"/>
    <x v="2"/>
  </r>
  <r>
    <x v="71"/>
    <x v="0"/>
    <x v="7"/>
    <x v="1"/>
    <x v="1"/>
    <x v="7"/>
    <x v="2"/>
  </r>
  <r>
    <x v="72"/>
    <x v="1"/>
    <x v="7"/>
    <x v="0"/>
    <x v="0"/>
    <x v="33"/>
    <x v="2"/>
  </r>
  <r>
    <x v="73"/>
    <x v="1"/>
    <x v="7"/>
    <x v="1"/>
    <x v="1"/>
    <x v="5"/>
    <x v="2"/>
  </r>
  <r>
    <x v="74"/>
    <x v="2"/>
    <x v="7"/>
    <x v="0"/>
    <x v="0"/>
    <x v="84"/>
    <x v="2"/>
  </r>
  <r>
    <x v="75"/>
    <x v="2"/>
    <x v="7"/>
    <x v="1"/>
    <x v="1"/>
    <x v="47"/>
    <x v="2"/>
  </r>
  <r>
    <x v="76"/>
    <x v="3"/>
    <x v="7"/>
    <x v="0"/>
    <x v="0"/>
    <x v="93"/>
    <x v="2"/>
  </r>
  <r>
    <x v="77"/>
    <x v="3"/>
    <x v="7"/>
    <x v="1"/>
    <x v="1"/>
    <x v="109"/>
    <x v="2"/>
  </r>
  <r>
    <x v="78"/>
    <x v="4"/>
    <x v="7"/>
    <x v="0"/>
    <x v="0"/>
    <x v="19"/>
    <x v="2"/>
  </r>
  <r>
    <x v="79"/>
    <x v="4"/>
    <x v="7"/>
    <x v="1"/>
    <x v="1"/>
    <x v="32"/>
    <x v="2"/>
  </r>
  <r>
    <x v="80"/>
    <x v="0"/>
    <x v="8"/>
    <x v="0"/>
    <x v="0"/>
    <x v="48"/>
    <x v="3"/>
  </r>
  <r>
    <x v="81"/>
    <x v="0"/>
    <x v="8"/>
    <x v="1"/>
    <x v="1"/>
    <x v="51"/>
    <x v="3"/>
  </r>
  <r>
    <x v="82"/>
    <x v="1"/>
    <x v="8"/>
    <x v="0"/>
    <x v="0"/>
    <x v="4"/>
    <x v="3"/>
  </r>
  <r>
    <x v="83"/>
    <x v="1"/>
    <x v="8"/>
    <x v="1"/>
    <x v="1"/>
    <x v="8"/>
    <x v="3"/>
  </r>
  <r>
    <x v="84"/>
    <x v="2"/>
    <x v="8"/>
    <x v="0"/>
    <x v="0"/>
    <x v="49"/>
    <x v="3"/>
  </r>
  <r>
    <x v="85"/>
    <x v="2"/>
    <x v="8"/>
    <x v="1"/>
    <x v="1"/>
    <x v="102"/>
    <x v="3"/>
  </r>
  <r>
    <x v="86"/>
    <x v="3"/>
    <x v="8"/>
    <x v="0"/>
    <x v="0"/>
    <x v="84"/>
    <x v="3"/>
  </r>
  <r>
    <x v="87"/>
    <x v="3"/>
    <x v="8"/>
    <x v="1"/>
    <x v="1"/>
    <x v="62"/>
    <x v="3"/>
  </r>
  <r>
    <x v="88"/>
    <x v="4"/>
    <x v="8"/>
    <x v="0"/>
    <x v="0"/>
    <x v="96"/>
    <x v="3"/>
  </r>
  <r>
    <x v="89"/>
    <x v="4"/>
    <x v="8"/>
    <x v="1"/>
    <x v="1"/>
    <x v="7"/>
    <x v="3"/>
  </r>
  <r>
    <x v="90"/>
    <x v="0"/>
    <x v="9"/>
    <x v="0"/>
    <x v="0"/>
    <x v="58"/>
    <x v="4"/>
  </r>
  <r>
    <x v="91"/>
    <x v="0"/>
    <x v="9"/>
    <x v="1"/>
    <x v="1"/>
    <x v="117"/>
    <x v="4"/>
  </r>
  <r>
    <x v="92"/>
    <x v="1"/>
    <x v="9"/>
    <x v="0"/>
    <x v="0"/>
    <x v="82"/>
    <x v="4"/>
  </r>
  <r>
    <x v="93"/>
    <x v="1"/>
    <x v="9"/>
    <x v="1"/>
    <x v="1"/>
    <x v="87"/>
    <x v="4"/>
  </r>
  <r>
    <x v="94"/>
    <x v="2"/>
    <x v="9"/>
    <x v="0"/>
    <x v="0"/>
    <x v="73"/>
    <x v="4"/>
  </r>
  <r>
    <x v="95"/>
    <x v="2"/>
    <x v="9"/>
    <x v="1"/>
    <x v="1"/>
    <x v="90"/>
    <x v="4"/>
  </r>
  <r>
    <x v="96"/>
    <x v="3"/>
    <x v="9"/>
    <x v="0"/>
    <x v="0"/>
    <x v="97"/>
    <x v="4"/>
  </r>
  <r>
    <x v="97"/>
    <x v="3"/>
    <x v="9"/>
    <x v="1"/>
    <x v="1"/>
    <x v="81"/>
    <x v="4"/>
  </r>
  <r>
    <x v="98"/>
    <x v="4"/>
    <x v="9"/>
    <x v="0"/>
    <x v="0"/>
    <x v="100"/>
    <x v="4"/>
  </r>
  <r>
    <x v="99"/>
    <x v="4"/>
    <x v="9"/>
    <x v="1"/>
    <x v="1"/>
    <x v="107"/>
    <x v="4"/>
  </r>
  <r>
    <x v="100"/>
    <x v="0"/>
    <x v="10"/>
    <x v="0"/>
    <x v="0"/>
    <x v="28"/>
    <x v="1"/>
  </r>
  <r>
    <x v="101"/>
    <x v="0"/>
    <x v="10"/>
    <x v="1"/>
    <x v="1"/>
    <x v="112"/>
    <x v="1"/>
  </r>
  <r>
    <x v="102"/>
    <x v="1"/>
    <x v="10"/>
    <x v="0"/>
    <x v="0"/>
    <x v="21"/>
    <x v="1"/>
  </r>
  <r>
    <x v="103"/>
    <x v="1"/>
    <x v="10"/>
    <x v="1"/>
    <x v="1"/>
    <x v="115"/>
    <x v="1"/>
  </r>
  <r>
    <x v="104"/>
    <x v="2"/>
    <x v="10"/>
    <x v="0"/>
    <x v="0"/>
    <x v="23"/>
    <x v="1"/>
  </r>
  <r>
    <x v="105"/>
    <x v="2"/>
    <x v="10"/>
    <x v="1"/>
    <x v="1"/>
    <x v="110"/>
    <x v="1"/>
  </r>
  <r>
    <x v="106"/>
    <x v="3"/>
    <x v="10"/>
    <x v="0"/>
    <x v="0"/>
    <x v="11"/>
    <x v="1"/>
  </r>
  <r>
    <x v="107"/>
    <x v="3"/>
    <x v="10"/>
    <x v="1"/>
    <x v="1"/>
    <x v="108"/>
    <x v="1"/>
  </r>
  <r>
    <x v="108"/>
    <x v="4"/>
    <x v="10"/>
    <x v="0"/>
    <x v="0"/>
    <x v="46"/>
    <x v="1"/>
  </r>
  <r>
    <x v="109"/>
    <x v="4"/>
    <x v="10"/>
    <x v="1"/>
    <x v="1"/>
    <x v="114"/>
    <x v="1"/>
  </r>
  <r>
    <x v="110"/>
    <x v="0"/>
    <x v="11"/>
    <x v="0"/>
    <x v="0"/>
    <x v="79"/>
    <x v="6"/>
  </r>
  <r>
    <x v="111"/>
    <x v="0"/>
    <x v="11"/>
    <x v="1"/>
    <x v="1"/>
    <x v="123"/>
    <x v="6"/>
  </r>
  <r>
    <x v="112"/>
    <x v="1"/>
    <x v="11"/>
    <x v="0"/>
    <x v="0"/>
    <x v="120"/>
    <x v="6"/>
  </r>
  <r>
    <x v="113"/>
    <x v="1"/>
    <x v="11"/>
    <x v="1"/>
    <x v="1"/>
    <x v="104"/>
    <x v="6"/>
  </r>
  <r>
    <x v="114"/>
    <x v="2"/>
    <x v="11"/>
    <x v="0"/>
    <x v="0"/>
    <x v="40"/>
    <x v="6"/>
  </r>
  <r>
    <x v="115"/>
    <x v="2"/>
    <x v="11"/>
    <x v="1"/>
    <x v="1"/>
    <x v="116"/>
    <x v="6"/>
  </r>
  <r>
    <x v="116"/>
    <x v="3"/>
    <x v="11"/>
    <x v="0"/>
    <x v="0"/>
    <x v="10"/>
    <x v="6"/>
  </r>
  <r>
    <x v="117"/>
    <x v="3"/>
    <x v="11"/>
    <x v="1"/>
    <x v="1"/>
    <x v="60"/>
    <x v="6"/>
  </r>
  <r>
    <x v="118"/>
    <x v="4"/>
    <x v="11"/>
    <x v="0"/>
    <x v="0"/>
    <x v="43"/>
    <x v="6"/>
  </r>
  <r>
    <x v="119"/>
    <x v="4"/>
    <x v="11"/>
    <x v="1"/>
    <x v="1"/>
    <x v="6"/>
    <x v="6"/>
  </r>
  <r>
    <x v="120"/>
    <x v="0"/>
    <x v="12"/>
    <x v="0"/>
    <x v="0"/>
    <x v="35"/>
    <x v="5"/>
  </r>
  <r>
    <x v="121"/>
    <x v="0"/>
    <x v="12"/>
    <x v="1"/>
    <x v="1"/>
    <x v="50"/>
    <x v="5"/>
  </r>
  <r>
    <x v="122"/>
    <x v="1"/>
    <x v="12"/>
    <x v="0"/>
    <x v="0"/>
    <x v="68"/>
    <x v="5"/>
  </r>
  <r>
    <x v="123"/>
    <x v="1"/>
    <x v="12"/>
    <x v="1"/>
    <x v="1"/>
    <x v="121"/>
    <x v="5"/>
  </r>
  <r>
    <x v="124"/>
    <x v="2"/>
    <x v="12"/>
    <x v="0"/>
    <x v="0"/>
    <x v="98"/>
    <x v="5"/>
  </r>
  <r>
    <x v="125"/>
    <x v="2"/>
    <x v="12"/>
    <x v="1"/>
    <x v="1"/>
    <x v="35"/>
    <x v="5"/>
  </r>
  <r>
    <x v="126"/>
    <x v="3"/>
    <x v="12"/>
    <x v="0"/>
    <x v="0"/>
    <x v="71"/>
    <x v="5"/>
  </r>
  <r>
    <x v="127"/>
    <x v="3"/>
    <x v="12"/>
    <x v="1"/>
    <x v="1"/>
    <x v="54"/>
    <x v="5"/>
  </r>
  <r>
    <x v="128"/>
    <x v="4"/>
    <x v="12"/>
    <x v="0"/>
    <x v="0"/>
    <x v="0"/>
    <x v="5"/>
  </r>
  <r>
    <x v="129"/>
    <x v="4"/>
    <x v="12"/>
    <x v="1"/>
    <x v="1"/>
    <x v="29"/>
    <x v="5"/>
  </r>
  <r>
    <x v="130"/>
    <x v="0"/>
    <x v="13"/>
    <x v="0"/>
    <x v="0"/>
    <x v="85"/>
    <x v="0"/>
  </r>
  <r>
    <x v="131"/>
    <x v="0"/>
    <x v="13"/>
    <x v="1"/>
    <x v="1"/>
    <x v="77"/>
    <x v="0"/>
  </r>
  <r>
    <x v="132"/>
    <x v="1"/>
    <x v="13"/>
    <x v="0"/>
    <x v="0"/>
    <x v="25"/>
    <x v="0"/>
  </r>
  <r>
    <x v="133"/>
    <x v="1"/>
    <x v="13"/>
    <x v="1"/>
    <x v="1"/>
    <x v="3"/>
    <x v="0"/>
  </r>
  <r>
    <x v="134"/>
    <x v="2"/>
    <x v="13"/>
    <x v="0"/>
    <x v="0"/>
    <x v="120"/>
    <x v="0"/>
  </r>
  <r>
    <x v="135"/>
    <x v="2"/>
    <x v="13"/>
    <x v="1"/>
    <x v="1"/>
    <x v="83"/>
    <x v="0"/>
  </r>
  <r>
    <x v="136"/>
    <x v="3"/>
    <x v="13"/>
    <x v="0"/>
    <x v="0"/>
    <x v="1"/>
    <x v="0"/>
  </r>
  <r>
    <x v="137"/>
    <x v="3"/>
    <x v="13"/>
    <x v="1"/>
    <x v="1"/>
    <x v="69"/>
    <x v="0"/>
  </r>
  <r>
    <x v="138"/>
    <x v="4"/>
    <x v="13"/>
    <x v="0"/>
    <x v="0"/>
    <x v="89"/>
    <x v="0"/>
  </r>
  <r>
    <x v="139"/>
    <x v="4"/>
    <x v="13"/>
    <x v="1"/>
    <x v="1"/>
    <x v="111"/>
    <x v="0"/>
  </r>
  <r>
    <x v="140"/>
    <x v="0"/>
    <x v="14"/>
    <x v="0"/>
    <x v="0"/>
    <x v="64"/>
    <x v="2"/>
  </r>
  <r>
    <x v="141"/>
    <x v="0"/>
    <x v="14"/>
    <x v="1"/>
    <x v="1"/>
    <x v="64"/>
    <x v="2"/>
  </r>
  <r>
    <x v="142"/>
    <x v="1"/>
    <x v="14"/>
    <x v="0"/>
    <x v="0"/>
    <x v="35"/>
    <x v="2"/>
  </r>
  <r>
    <x v="143"/>
    <x v="1"/>
    <x v="14"/>
    <x v="1"/>
    <x v="1"/>
    <x v="41"/>
    <x v="2"/>
  </r>
  <r>
    <x v="144"/>
    <x v="2"/>
    <x v="14"/>
    <x v="0"/>
    <x v="0"/>
    <x v="113"/>
    <x v="2"/>
  </r>
  <r>
    <x v="145"/>
    <x v="2"/>
    <x v="14"/>
    <x v="1"/>
    <x v="1"/>
    <x v="65"/>
    <x v="2"/>
  </r>
  <r>
    <x v="146"/>
    <x v="3"/>
    <x v="14"/>
    <x v="0"/>
    <x v="0"/>
    <x v="44"/>
    <x v="2"/>
  </r>
  <r>
    <x v="147"/>
    <x v="3"/>
    <x v="14"/>
    <x v="1"/>
    <x v="1"/>
    <x v="103"/>
    <x v="2"/>
  </r>
  <r>
    <x v="148"/>
    <x v="4"/>
    <x v="14"/>
    <x v="0"/>
    <x v="0"/>
    <x v="97"/>
    <x v="2"/>
  </r>
  <r>
    <x v="149"/>
    <x v="4"/>
    <x v="14"/>
    <x v="1"/>
    <x v="1"/>
    <x v="9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2"/>
    <x v="0"/>
    <x v="18"/>
    <x v="15"/>
    <x v="2"/>
    <x v="17"/>
    <x v="0"/>
    <x v="19"/>
    <x v="11"/>
    <x v="17"/>
    <x v="11"/>
  </r>
  <r>
    <x v="1"/>
    <x v="0"/>
    <x v="8"/>
    <x v="1"/>
    <x v="13"/>
    <x v="9"/>
    <x v="3"/>
    <x v="11"/>
    <x v="11"/>
    <x v="13"/>
    <x v="2"/>
    <x v="11"/>
    <x v="2"/>
  </r>
  <r>
    <x v="2"/>
    <x v="0"/>
    <x v="5"/>
    <x v="2"/>
    <x v="9"/>
    <x v="16"/>
    <x v="4"/>
    <x v="18"/>
    <x v="7"/>
    <x v="21"/>
    <x v="4"/>
    <x v="18"/>
    <x v="2"/>
  </r>
  <r>
    <x v="3"/>
    <x v="0"/>
    <x v="0"/>
    <x v="3"/>
    <x v="5"/>
    <x v="29"/>
    <x v="1"/>
    <x v="29"/>
    <x v="0"/>
    <x v="29"/>
    <x v="13"/>
    <x v="29"/>
    <x v="6"/>
  </r>
  <r>
    <x v="4"/>
    <x v="0"/>
    <x v="5"/>
    <x v="4"/>
    <x v="0"/>
    <x v="27"/>
    <x v="6"/>
    <x v="27"/>
    <x v="2"/>
    <x v="28"/>
    <x v="14"/>
    <x v="27"/>
    <x v="5"/>
  </r>
  <r>
    <x v="5"/>
    <x v="0"/>
    <x v="17"/>
    <x v="5"/>
    <x v="14"/>
    <x v="20"/>
    <x v="5"/>
    <x v="21"/>
    <x v="10"/>
    <x v="22"/>
    <x v="10"/>
    <x v="21"/>
    <x v="2"/>
  </r>
  <r>
    <x v="6"/>
    <x v="0"/>
    <x v="21"/>
    <x v="6"/>
    <x v="26"/>
    <x v="1"/>
    <x v="0"/>
    <x v="3"/>
    <x v="0"/>
    <x v="4"/>
    <x v="1"/>
    <x v="3"/>
    <x v="7"/>
  </r>
  <r>
    <x v="7"/>
    <x v="0"/>
    <x v="4"/>
    <x v="7"/>
    <x v="17"/>
    <x v="21"/>
    <x v="2"/>
    <x v="23"/>
    <x v="0"/>
    <x v="23"/>
    <x v="5"/>
    <x v="23"/>
    <x v="2"/>
  </r>
  <r>
    <x v="8"/>
    <x v="0"/>
    <x v="22"/>
    <x v="8"/>
    <x v="15"/>
    <x v="23"/>
    <x v="3"/>
    <x v="24"/>
    <x v="13"/>
    <x v="25"/>
    <x v="12"/>
    <x v="24"/>
    <x v="5"/>
  </r>
  <r>
    <x v="9"/>
    <x v="0"/>
    <x v="6"/>
    <x v="9"/>
    <x v="19"/>
    <x v="10"/>
    <x v="4"/>
    <x v="12"/>
    <x v="12"/>
    <x v="14"/>
    <x v="3"/>
    <x v="12"/>
    <x v="9"/>
  </r>
  <r>
    <x v="10"/>
    <x v="0"/>
    <x v="9"/>
    <x v="10"/>
    <x v="20"/>
    <x v="13"/>
    <x v="1"/>
    <x v="15"/>
    <x v="15"/>
    <x v="16"/>
    <x v="7"/>
    <x v="15"/>
    <x v="12"/>
  </r>
  <r>
    <x v="11"/>
    <x v="0"/>
    <x v="19"/>
    <x v="11"/>
    <x v="10"/>
    <x v="4"/>
    <x v="6"/>
    <x v="6"/>
    <x v="0"/>
    <x v="8"/>
    <x v="0"/>
    <x v="6"/>
    <x v="2"/>
  </r>
  <r>
    <x v="12"/>
    <x v="0"/>
    <x v="11"/>
    <x v="12"/>
    <x v="8"/>
    <x v="8"/>
    <x v="5"/>
    <x v="10"/>
    <x v="13"/>
    <x v="12"/>
    <x v="9"/>
    <x v="10"/>
    <x v="2"/>
  </r>
  <r>
    <x v="13"/>
    <x v="0"/>
    <x v="0"/>
    <x v="13"/>
    <x v="14"/>
    <x v="14"/>
    <x v="0"/>
    <x v="16"/>
    <x v="0"/>
    <x v="18"/>
    <x v="8"/>
    <x v="16"/>
    <x v="2"/>
  </r>
  <r>
    <x v="14"/>
    <x v="0"/>
    <x v="20"/>
    <x v="14"/>
    <x v="27"/>
    <x v="5"/>
    <x v="2"/>
    <x v="7"/>
    <x v="5"/>
    <x v="9"/>
    <x v="6"/>
    <x v="7"/>
    <x v="4"/>
  </r>
  <r>
    <x v="15"/>
    <x v="1"/>
    <x v="11"/>
    <x v="0"/>
    <x v="23"/>
    <x v="3"/>
    <x v="2"/>
    <x v="5"/>
    <x v="8"/>
    <x v="5"/>
    <x v="19"/>
    <x v="5"/>
    <x v="2"/>
  </r>
  <r>
    <x v="16"/>
    <x v="1"/>
    <x v="3"/>
    <x v="1"/>
    <x v="13"/>
    <x v="24"/>
    <x v="3"/>
    <x v="25"/>
    <x v="1"/>
    <x v="24"/>
    <x v="27"/>
    <x v="25"/>
    <x v="5"/>
  </r>
  <r>
    <x v="17"/>
    <x v="1"/>
    <x v="16"/>
    <x v="2"/>
    <x v="21"/>
    <x v="6"/>
    <x v="4"/>
    <x v="8"/>
    <x v="6"/>
    <x v="6"/>
    <x v="20"/>
    <x v="8"/>
    <x v="10"/>
  </r>
  <r>
    <x v="18"/>
    <x v="1"/>
    <x v="18"/>
    <x v="3"/>
    <x v="2"/>
    <x v="18"/>
    <x v="1"/>
    <x v="20"/>
    <x v="16"/>
    <x v="17"/>
    <x v="25"/>
    <x v="20"/>
    <x v="2"/>
  </r>
  <r>
    <x v="19"/>
    <x v="1"/>
    <x v="13"/>
    <x v="4"/>
    <x v="1"/>
    <x v="28"/>
    <x v="6"/>
    <x v="28"/>
    <x v="1"/>
    <x v="27"/>
    <x v="29"/>
    <x v="28"/>
    <x v="1"/>
  </r>
  <r>
    <x v="20"/>
    <x v="1"/>
    <x v="7"/>
    <x v="5"/>
    <x v="22"/>
    <x v="19"/>
    <x v="5"/>
    <x v="2"/>
    <x v="18"/>
    <x v="2"/>
    <x v="17"/>
    <x v="2"/>
    <x v="8"/>
  </r>
  <r>
    <x v="21"/>
    <x v="1"/>
    <x v="12"/>
    <x v="6"/>
    <x v="25"/>
    <x v="22"/>
    <x v="0"/>
    <x v="0"/>
    <x v="20"/>
    <x v="0"/>
    <x v="15"/>
    <x v="0"/>
    <x v="3"/>
  </r>
  <r>
    <x v="22"/>
    <x v="1"/>
    <x v="11"/>
    <x v="7"/>
    <x v="6"/>
    <x v="17"/>
    <x v="2"/>
    <x v="19"/>
    <x v="14"/>
    <x v="15"/>
    <x v="24"/>
    <x v="19"/>
    <x v="2"/>
  </r>
  <r>
    <x v="23"/>
    <x v="1"/>
    <x v="2"/>
    <x v="8"/>
    <x v="3"/>
    <x v="12"/>
    <x v="3"/>
    <x v="14"/>
    <x v="0"/>
    <x v="11"/>
    <x v="22"/>
    <x v="14"/>
    <x v="5"/>
  </r>
  <r>
    <x v="24"/>
    <x v="1"/>
    <x v="10"/>
    <x v="9"/>
    <x v="7"/>
    <x v="11"/>
    <x v="4"/>
    <x v="13"/>
    <x v="9"/>
    <x v="10"/>
    <x v="23"/>
    <x v="13"/>
    <x v="2"/>
  </r>
  <r>
    <x v="25"/>
    <x v="1"/>
    <x v="19"/>
    <x v="10"/>
    <x v="4"/>
    <x v="26"/>
    <x v="1"/>
    <x v="26"/>
    <x v="1"/>
    <x v="26"/>
    <x v="28"/>
    <x v="26"/>
    <x v="5"/>
  </r>
  <r>
    <x v="26"/>
    <x v="1"/>
    <x v="21"/>
    <x v="11"/>
    <x v="12"/>
    <x v="25"/>
    <x v="6"/>
    <x v="22"/>
    <x v="19"/>
    <x v="20"/>
    <x v="26"/>
    <x v="22"/>
    <x v="5"/>
  </r>
  <r>
    <x v="27"/>
    <x v="1"/>
    <x v="14"/>
    <x v="12"/>
    <x v="24"/>
    <x v="0"/>
    <x v="5"/>
    <x v="1"/>
    <x v="4"/>
    <x v="1"/>
    <x v="16"/>
    <x v="1"/>
    <x v="3"/>
  </r>
  <r>
    <x v="28"/>
    <x v="1"/>
    <x v="1"/>
    <x v="13"/>
    <x v="16"/>
    <x v="7"/>
    <x v="0"/>
    <x v="9"/>
    <x v="17"/>
    <x v="7"/>
    <x v="21"/>
    <x v="9"/>
    <x v="4"/>
  </r>
  <r>
    <x v="29"/>
    <x v="1"/>
    <x v="15"/>
    <x v="14"/>
    <x v="11"/>
    <x v="2"/>
    <x v="2"/>
    <x v="4"/>
    <x v="3"/>
    <x v="3"/>
    <x v="18"/>
    <x v="4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Tableau croisé dynamique2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119" firstHeaderRow="1" firstDataRow="1" firstDataCol="3"/>
  <pivotFields count="7"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/>
    <pivotField compact="0" showAll="0"/>
    <pivotField dataField="1" compact="0" showAll="0"/>
    <pivotField axis="axisRow" compact="0" showAll="0">
      <items count="8">
        <item x="2"/>
        <item x="3"/>
        <item x="4"/>
        <item x="1"/>
        <item x="6"/>
        <item x="5"/>
        <item x="0"/>
        <item t="default"/>
      </items>
    </pivotField>
  </pivotFields>
  <rowFields count="3">
    <field x="1"/>
    <field x="6"/>
    <field x="2"/>
  </rowFields>
  <dataFields count="1">
    <dataField name="Moyenne de Nombre" fld="5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59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7" firstHeaderRow="1" firstDataRow="2" firstDataCol="1"/>
  <pivotFields count="13"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colFields count="1">
    <field x="-2"/>
  </colFields>
  <dataFields count="2">
    <dataField name="Moyenne de Dichotomie" fld="7" subtotal="average" numFmtId="167"/>
    <dataField name="Moyenne de Itération" fld="5" subtotal="average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2" displayName="Tableau2" ref="A1:G151" headerRowCount="1" totalsRowCount="0" totalsRowShown="0">
  <autoFilter ref="A1:G151"/>
  <tableColumns count="7">
    <tableColumn id="1" name="ID"/>
    <tableColumn id="2" name="Salle"/>
    <tableColumn id="3" name="Date"/>
    <tableColumn id="4" name="Debut"/>
    <tableColumn id="5" name="Fin"/>
    <tableColumn id="6" name="Nombre"/>
    <tableColumn id="7" name="Jour"/>
  </tableColumns>
</table>
</file>

<file path=xl/tables/table2.xml><?xml version="1.0" encoding="utf-8"?>
<table xmlns="http://schemas.openxmlformats.org/spreadsheetml/2006/main" id="2" name="Tableau3" displayName="Tableau3" ref="A1:M32" headerRowCount="1" totalsRowCount="1" totalsRowShown="1">
  <autoFilter ref="A1:M32"/>
  <tableColumns count="13">
    <tableColumn id="1" name="ID"/>
    <tableColumn id="2" name="Secteur"/>
    <tableColumn id="3" name="Consommation"/>
    <tableColumn id="4" name="Date"/>
    <tableColumn id="5" name="Heure"/>
    <tableColumn id="6" name="Itération"/>
    <tableColumn id="7" name="Jour"/>
    <tableColumn id="8" name="Dichotomie"/>
    <tableColumn id="9" name="Difference"/>
    <tableColumn id="10" name="Mirindra"/>
    <tableColumn id="11" name="Difference2"/>
    <tableColumn id="12" name="Mamisoa"/>
    <tableColumn id="13" name="Difference3"/>
  </tableColumns>
</table>
</file>

<file path=xl/tables/table3.xml><?xml version="1.0" encoding="utf-8"?>
<table xmlns="http://schemas.openxmlformats.org/spreadsheetml/2006/main" id="3" name="Tableau5" displayName="Tableau5" ref="A1:E171" headerRowCount="1" totalsRowCount="0" totalsRowShown="0">
  <autoFilter ref="A1:E171"/>
  <tableColumns count="5">
    <tableColumn id="1" name="ID"/>
    <tableColumn id="2" name="Date"/>
    <tableColumn id="3" name="Debut"/>
    <tableColumn id="4" name="Fin"/>
    <tableColumn id="5" name="Luminosité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56"/>
  <sheetViews>
    <sheetView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S26" activeCellId="1" sqref="D30:D32 S26"/>
    </sheetView>
  </sheetViews>
  <sheetFormatPr defaultColWidth="10.54296875" defaultRowHeight="14.25" zeroHeight="false" outlineLevelRow="0" outlineLevelCol="0"/>
  <sheetData>
    <row r="2" customFormat="false" ht="14.25" hidden="false" customHeight="false" outlineLevel="0" collapsed="false">
      <c r="A2" s="1" t="s">
        <v>0</v>
      </c>
      <c r="B2" s="1"/>
      <c r="C2" s="1"/>
      <c r="D2" s="1"/>
      <c r="F2" s="1" t="s">
        <v>1</v>
      </c>
      <c r="G2" s="1"/>
      <c r="H2" s="1"/>
      <c r="J2" s="1" t="s">
        <v>2</v>
      </c>
      <c r="K2" s="1"/>
      <c r="L2" s="1"/>
      <c r="O2" s="2" t="s">
        <v>3</v>
      </c>
    </row>
    <row r="3" customFormat="false" ht="14.25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4"/>
      <c r="F3" s="3" t="s">
        <v>4</v>
      </c>
      <c r="G3" s="3" t="s">
        <v>5</v>
      </c>
      <c r="H3" s="3" t="s">
        <v>0</v>
      </c>
      <c r="J3" s="3" t="s">
        <v>4</v>
      </c>
      <c r="K3" s="3" t="s">
        <v>5</v>
      </c>
      <c r="L3" s="3" t="s">
        <v>1</v>
      </c>
      <c r="O3" s="5" t="s">
        <v>8</v>
      </c>
    </row>
    <row r="4" customFormat="false" ht="14.25" hidden="false" customHeight="false" outlineLevel="0" collapsed="false">
      <c r="A4" s="3" t="s">
        <v>9</v>
      </c>
      <c r="B4" s="3" t="s">
        <v>10</v>
      </c>
      <c r="C4" s="3" t="n">
        <v>40000</v>
      </c>
      <c r="D4" s="3" t="n">
        <v>15000</v>
      </c>
      <c r="F4" s="3" t="s">
        <v>11</v>
      </c>
      <c r="G4" s="3" t="s">
        <v>12</v>
      </c>
      <c r="H4" s="3" t="s">
        <v>9</v>
      </c>
      <c r="J4" s="3" t="s">
        <v>13</v>
      </c>
      <c r="K4" s="3" t="s">
        <v>14</v>
      </c>
      <c r="L4" s="3" t="s">
        <v>11</v>
      </c>
    </row>
    <row r="5" customFormat="false" ht="14.25" hidden="false" customHeight="false" outlineLevel="0" collapsed="false">
      <c r="A5" s="3" t="s">
        <v>15</v>
      </c>
      <c r="B5" s="3" t="s">
        <v>16</v>
      </c>
      <c r="C5" s="3" t="n">
        <v>50000</v>
      </c>
      <c r="D5" s="3" t="n">
        <v>20000</v>
      </c>
      <c r="F5" s="3" t="s">
        <v>17</v>
      </c>
      <c r="G5" s="3" t="s">
        <v>18</v>
      </c>
      <c r="H5" s="3" t="s">
        <v>9</v>
      </c>
      <c r="J5" s="3" t="s">
        <v>19</v>
      </c>
      <c r="K5" s="3" t="s">
        <v>20</v>
      </c>
      <c r="L5" s="3" t="s">
        <v>11</v>
      </c>
    </row>
    <row r="6" customFormat="false" ht="14.25" hidden="false" customHeight="false" outlineLevel="0" collapsed="false">
      <c r="J6" s="3" t="s">
        <v>21</v>
      </c>
      <c r="K6" s="3" t="s">
        <v>22</v>
      </c>
      <c r="L6" s="3" t="s">
        <v>17</v>
      </c>
    </row>
    <row r="7" customFormat="false" ht="14.25" hidden="false" customHeight="false" outlineLevel="0" collapsed="false">
      <c r="E7" s="0" t="s">
        <v>12</v>
      </c>
      <c r="F7" s="6" t="n">
        <v>288</v>
      </c>
      <c r="J7" s="3" t="s">
        <v>23</v>
      </c>
      <c r="K7" s="3" t="s">
        <v>24</v>
      </c>
      <c r="L7" s="3" t="s">
        <v>17</v>
      </c>
    </row>
    <row r="8" customFormat="false" ht="14.25" hidden="false" customHeight="false" outlineLevel="0" collapsed="false">
      <c r="E8" s="0" t="s">
        <v>18</v>
      </c>
      <c r="F8" s="0" t="n">
        <v>606</v>
      </c>
      <c r="G8" s="7"/>
      <c r="J8" s="3" t="s">
        <v>25</v>
      </c>
      <c r="K8" s="3" t="s">
        <v>26</v>
      </c>
      <c r="L8" s="3" t="s">
        <v>17</v>
      </c>
    </row>
    <row r="11" customFormat="false" ht="14.25" hidden="false" customHeight="false" outlineLevel="0" collapsed="false">
      <c r="Q11" s="3" t="s">
        <v>12</v>
      </c>
      <c r="R11" s="3" t="s">
        <v>27</v>
      </c>
      <c r="S11" s="3" t="s">
        <v>28</v>
      </c>
      <c r="T11" s="3" t="s">
        <v>29</v>
      </c>
    </row>
    <row r="12" customFormat="false" ht="14.25" hidden="false" customHeight="false" outlineLevel="0" collapsed="false">
      <c r="E12" s="3" t="s">
        <v>12</v>
      </c>
      <c r="F12" s="3" t="s">
        <v>27</v>
      </c>
      <c r="G12" s="3" t="s">
        <v>28</v>
      </c>
      <c r="H12" s="3" t="s">
        <v>29</v>
      </c>
      <c r="Q12" s="3" t="s">
        <v>22</v>
      </c>
      <c r="R12" s="8" t="n">
        <v>275</v>
      </c>
      <c r="S12" s="3" t="n">
        <v>207</v>
      </c>
      <c r="T12" s="3" t="n">
        <f aca="false">SUM(S12,R12)</f>
        <v>482</v>
      </c>
    </row>
    <row r="13" customFormat="false" ht="14.25" hidden="false" customHeight="false" outlineLevel="0" collapsed="false">
      <c r="B13" s="9"/>
      <c r="E13" s="3" t="s">
        <v>14</v>
      </c>
      <c r="F13" s="10" t="n">
        <v>185</v>
      </c>
      <c r="G13" s="3" t="n">
        <v>331</v>
      </c>
      <c r="H13" s="3" t="n">
        <f aca="false">SUM(G13,F13)</f>
        <v>516</v>
      </c>
      <c r="N13" s="11" t="n">
        <v>45248</v>
      </c>
      <c r="Q13" s="3" t="s">
        <v>30</v>
      </c>
      <c r="R13" s="8" t="n">
        <v>253</v>
      </c>
      <c r="S13" s="3" t="n">
        <v>117</v>
      </c>
      <c r="T13" s="3" t="n">
        <f aca="false">SUM(S13,R13)</f>
        <v>370</v>
      </c>
    </row>
    <row r="14" customFormat="false" ht="14.25" hidden="false" customHeight="false" outlineLevel="0" collapsed="false">
      <c r="B14" s="3" t="s">
        <v>31</v>
      </c>
      <c r="C14" s="3"/>
      <c r="E14" s="3" t="s">
        <v>20</v>
      </c>
      <c r="F14" s="10" t="n">
        <v>81</v>
      </c>
      <c r="G14" s="3" t="n">
        <v>135</v>
      </c>
      <c r="H14" s="3" t="n">
        <f aca="false">SUM(G14,F14)</f>
        <v>216</v>
      </c>
      <c r="N14" s="3" t="s">
        <v>31</v>
      </c>
      <c r="O14" s="3"/>
      <c r="Q14" s="3" t="s">
        <v>24</v>
      </c>
      <c r="R14" s="8" t="n">
        <v>174</v>
      </c>
      <c r="S14" s="3" t="n">
        <v>132</v>
      </c>
      <c r="T14" s="3" t="n">
        <f aca="false">SUM(T12:T13)</f>
        <v>852</v>
      </c>
    </row>
    <row r="15" customFormat="false" ht="14.25" hidden="false" customHeight="false" outlineLevel="0" collapsed="false">
      <c r="A15" s="0" t="n">
        <v>66.5468</v>
      </c>
      <c r="B15" s="12" t="n">
        <v>43.85</v>
      </c>
      <c r="C15" s="3" t="n">
        <f aca="false">B15*60</f>
        <v>2631</v>
      </c>
      <c r="E15" s="3"/>
      <c r="F15" s="3" t="n">
        <f aca="false">SUM(F13:F14)</f>
        <v>266</v>
      </c>
      <c r="G15" s="3" t="n">
        <f aca="false">SUM(G13:G14)</f>
        <v>466</v>
      </c>
      <c r="H15" s="3" t="n">
        <f aca="false">SUM(H13:H14)</f>
        <v>732</v>
      </c>
      <c r="N15" s="6" t="n">
        <v>18.02</v>
      </c>
      <c r="O15" s="3" t="n">
        <f aca="false">N15*60</f>
        <v>1081.2</v>
      </c>
      <c r="Q15" s="3"/>
      <c r="R15" s="3" t="n">
        <f aca="false">SUM(R12:R14)</f>
        <v>702</v>
      </c>
      <c r="S15" s="3" t="n">
        <f aca="false">SUM(S12:S14)</f>
        <v>456</v>
      </c>
      <c r="T15" s="3" t="n">
        <f aca="false">SUM(T12:T14)</f>
        <v>1704</v>
      </c>
    </row>
    <row r="17" customFormat="false" ht="14.25" hidden="false" customHeight="false" outlineLevel="0" collapsed="false">
      <c r="A17" s="1" t="s">
        <v>12</v>
      </c>
      <c r="B17" s="1"/>
      <c r="C17" s="1"/>
      <c r="D17" s="1"/>
      <c r="E17" s="1"/>
      <c r="F17" s="1"/>
      <c r="G17" s="1"/>
      <c r="H17" s="1"/>
      <c r="I17" s="1"/>
      <c r="M17" s="1" t="s">
        <v>18</v>
      </c>
      <c r="N17" s="1"/>
      <c r="O17" s="1"/>
      <c r="P17" s="1"/>
      <c r="Q17" s="1"/>
      <c r="R17" s="1"/>
      <c r="S17" s="1"/>
      <c r="T17" s="1"/>
      <c r="U17" s="1"/>
    </row>
    <row r="18" customFormat="false" ht="14.25" hidden="false" customHeight="false" outlineLevel="0" collapsed="false">
      <c r="A18" s="13" t="s">
        <v>32</v>
      </c>
      <c r="B18" s="14" t="s">
        <v>33</v>
      </c>
      <c r="C18" s="14" t="s">
        <v>34</v>
      </c>
      <c r="D18" s="15" t="s">
        <v>35</v>
      </c>
      <c r="E18" s="15" t="s">
        <v>7</v>
      </c>
      <c r="F18" s="15" t="s">
        <v>6</v>
      </c>
      <c r="G18" s="15" t="s">
        <v>36</v>
      </c>
      <c r="H18" s="15" t="s">
        <v>37</v>
      </c>
      <c r="I18" s="14" t="s">
        <v>1</v>
      </c>
      <c r="M18" s="13" t="s">
        <v>32</v>
      </c>
      <c r="N18" s="14" t="s">
        <v>33</v>
      </c>
      <c r="O18" s="14" t="s">
        <v>34</v>
      </c>
      <c r="P18" s="15" t="s">
        <v>35</v>
      </c>
      <c r="Q18" s="15" t="s">
        <v>7</v>
      </c>
      <c r="R18" s="15" t="s">
        <v>6</v>
      </c>
      <c r="S18" s="15" t="s">
        <v>36</v>
      </c>
      <c r="T18" s="15" t="s">
        <v>37</v>
      </c>
      <c r="U18" s="14" t="s">
        <v>1</v>
      </c>
    </row>
    <row r="19" customFormat="false" ht="14.25" hidden="false" customHeight="false" outlineLevel="0" collapsed="false">
      <c r="A19" s="16" t="n">
        <v>0.333333333333333</v>
      </c>
      <c r="B19" s="14" t="n">
        <f aca="false">Meteo!E2</f>
        <v>2</v>
      </c>
      <c r="C19" s="3" t="n">
        <v>266</v>
      </c>
      <c r="D19" s="15" t="n">
        <f aca="false">$B$15*C19</f>
        <v>11664.1</v>
      </c>
      <c r="E19" s="15" t="n">
        <f aca="false">$D$4*(B19/10)</f>
        <v>3000</v>
      </c>
      <c r="F19" s="15" t="n">
        <f aca="false">$C$4</f>
        <v>40000</v>
      </c>
      <c r="G19" s="15" t="n">
        <f aca="false">IF((D19-E19) &lt; 0, 0, (D19-E19))</f>
        <v>8664.1</v>
      </c>
      <c r="H19" s="15" t="str">
        <f aca="false">IF(F19&gt;$C$4*50%, "LUMIERE", "COUPURE")</f>
        <v>LUMIERE</v>
      </c>
      <c r="I19" s="14" t="s">
        <v>12</v>
      </c>
      <c r="M19" s="17" t="n">
        <v>0.333333333333333</v>
      </c>
      <c r="N19" s="14" t="n">
        <f aca="false">Meteo!E52</f>
        <v>2</v>
      </c>
      <c r="O19" s="18" t="n">
        <v>702</v>
      </c>
      <c r="P19" s="15" t="n">
        <f aca="false">$N$15*O19</f>
        <v>12650.04</v>
      </c>
      <c r="Q19" s="15" t="n">
        <f aca="false">$D$5*(N19/10)</f>
        <v>4000</v>
      </c>
      <c r="R19" s="15" t="n">
        <f aca="false">$C$5</f>
        <v>50000</v>
      </c>
      <c r="S19" s="15" t="n">
        <f aca="false">IF((P19-Q19) &lt; 0, 0, (P19-Q19))</f>
        <v>8650.04</v>
      </c>
      <c r="T19" s="15" t="str">
        <f aca="false">IF(R19&gt;$C$5*50%, "LUMIERE", "COUPURE")</f>
        <v>LUMIERE</v>
      </c>
      <c r="U19" s="14" t="s">
        <v>12</v>
      </c>
    </row>
    <row r="20" customFormat="false" ht="14.25" hidden="false" customHeight="false" outlineLevel="0" collapsed="false">
      <c r="A20" s="16" t="n">
        <v>0.375</v>
      </c>
      <c r="B20" s="14" t="n">
        <f aca="false">Meteo!E3</f>
        <v>5</v>
      </c>
      <c r="C20" s="3" t="n">
        <v>266</v>
      </c>
      <c r="D20" s="15" t="n">
        <f aca="false">$B$15*C20</f>
        <v>11664.1</v>
      </c>
      <c r="E20" s="15" t="n">
        <f aca="false">$D$4*(B20/10)</f>
        <v>7500</v>
      </c>
      <c r="F20" s="15" t="n">
        <f aca="false">F19-G19</f>
        <v>31335.9</v>
      </c>
      <c r="G20" s="15" t="n">
        <f aca="false">IF((D20-E20) &lt; 0, 0, (D20-E20))</f>
        <v>4164.1</v>
      </c>
      <c r="H20" s="15" t="str">
        <f aca="false">IF(F20&gt;$C$4*50%, "LUMIERE", "COUPURE")</f>
        <v>LUMIERE</v>
      </c>
      <c r="I20" s="14" t="s">
        <v>12</v>
      </c>
      <c r="M20" s="17" t="n">
        <v>0.375</v>
      </c>
      <c r="N20" s="14" t="n">
        <f aca="false">Meteo!E53</f>
        <v>4</v>
      </c>
      <c r="O20" s="3" t="n">
        <v>702</v>
      </c>
      <c r="P20" s="15" t="n">
        <f aca="false">$N$15*O20</f>
        <v>12650.04</v>
      </c>
      <c r="Q20" s="15" t="n">
        <f aca="false">$D$5*(N20/10)</f>
        <v>8000</v>
      </c>
      <c r="R20" s="15" t="n">
        <f aca="false">R19-S19</f>
        <v>41349.96</v>
      </c>
      <c r="S20" s="15" t="n">
        <f aca="false">IF((P20-Q20) &lt; 0, 0, (P20-Q20))</f>
        <v>4650.04</v>
      </c>
      <c r="T20" s="15" t="str">
        <f aca="false">IF(R20&gt;$C$5*50%, "LUMIERE", "COUPURE")</f>
        <v>LUMIERE</v>
      </c>
      <c r="U20" s="14" t="s">
        <v>12</v>
      </c>
    </row>
    <row r="21" customFormat="false" ht="14.25" hidden="false" customHeight="false" outlineLevel="0" collapsed="false">
      <c r="A21" s="16" t="n">
        <v>0.416666666666667</v>
      </c>
      <c r="B21" s="14" t="n">
        <f aca="false">Meteo!E4</f>
        <v>9</v>
      </c>
      <c r="C21" s="3" t="n">
        <v>266</v>
      </c>
      <c r="D21" s="15" t="n">
        <f aca="false">$B$15*C21</f>
        <v>11664.1</v>
      </c>
      <c r="E21" s="15" t="n">
        <f aca="false">$D$4*(B21/10)</f>
        <v>13500</v>
      </c>
      <c r="F21" s="15" t="n">
        <f aca="false">F20-G20</f>
        <v>27171.8</v>
      </c>
      <c r="G21" s="15" t="n">
        <f aca="false">IF((D21-E21) &lt; 0, 0, (D21-E21))</f>
        <v>0</v>
      </c>
      <c r="H21" s="15" t="str">
        <f aca="false">IF(F21&gt;$C$4*50%, "LUMIERE", "COUPURE")</f>
        <v>LUMIERE</v>
      </c>
      <c r="I21" s="14" t="s">
        <v>12</v>
      </c>
      <c r="M21" s="17" t="n">
        <v>0.416666666666667</v>
      </c>
      <c r="N21" s="14" t="n">
        <f aca="false">Meteo!E54</f>
        <v>4</v>
      </c>
      <c r="O21" s="3" t="n">
        <v>702</v>
      </c>
      <c r="P21" s="15" t="n">
        <f aca="false">$N$15*O21</f>
        <v>12650.04</v>
      </c>
      <c r="Q21" s="15" t="n">
        <f aca="false">$D$5*(N21/10)</f>
        <v>8000</v>
      </c>
      <c r="R21" s="15" t="n">
        <f aca="false">R20-S20</f>
        <v>36699.92</v>
      </c>
      <c r="S21" s="15" t="n">
        <f aca="false">IF((P21-Q21) &lt; 0, 0, (P21-Q21))</f>
        <v>4650.04</v>
      </c>
      <c r="T21" s="15" t="str">
        <f aca="false">IF(R21&gt;$C$5*50%, "LUMIERE", "COUPURE")</f>
        <v>LUMIERE</v>
      </c>
      <c r="U21" s="14" t="s">
        <v>12</v>
      </c>
    </row>
    <row r="22" customFormat="false" ht="14.25" hidden="false" customHeight="false" outlineLevel="0" collapsed="false">
      <c r="A22" s="16" t="n">
        <v>0.458333333333333</v>
      </c>
      <c r="B22" s="14" t="n">
        <f aca="false">Meteo!E5</f>
        <v>6</v>
      </c>
      <c r="C22" s="3" t="n">
        <v>266</v>
      </c>
      <c r="D22" s="15" t="n">
        <f aca="false">$B$15*C22</f>
        <v>11664.1</v>
      </c>
      <c r="E22" s="15" t="n">
        <f aca="false">$D$4*(B22/10)</f>
        <v>9000</v>
      </c>
      <c r="F22" s="15" t="n">
        <f aca="false">F21-G21</f>
        <v>27171.8</v>
      </c>
      <c r="G22" s="15" t="n">
        <f aca="false">IF((D22-E22) &lt; 0, 0, (D22-E22))</f>
        <v>2664.1</v>
      </c>
      <c r="H22" s="15" t="str">
        <f aca="false">IF(F22&gt;$C$4*50%, "LUMIERE", "COUPURE")</f>
        <v>LUMIERE</v>
      </c>
      <c r="I22" s="14" t="s">
        <v>12</v>
      </c>
      <c r="M22" s="17" t="n">
        <v>0.458333333333333</v>
      </c>
      <c r="N22" s="14" t="n">
        <f aca="false">Meteo!E55</f>
        <v>4</v>
      </c>
      <c r="O22" s="3" t="n">
        <v>702</v>
      </c>
      <c r="P22" s="15" t="n">
        <f aca="false">$N$15*O22</f>
        <v>12650.04</v>
      </c>
      <c r="Q22" s="15" t="n">
        <f aca="false">$D$5*(N22/10)</f>
        <v>8000</v>
      </c>
      <c r="R22" s="15" t="n">
        <f aca="false">R21-S21</f>
        <v>32049.88</v>
      </c>
      <c r="S22" s="15" t="n">
        <f aca="false">IF((P22-Q22) &lt; 0, 0, (P22-Q22))</f>
        <v>4650.04</v>
      </c>
      <c r="T22" s="15" t="str">
        <f aca="false">IF(R22&gt;$C$5*50%, "LUMIERE", "COUPURE")</f>
        <v>LUMIERE</v>
      </c>
      <c r="U22" s="14" t="s">
        <v>12</v>
      </c>
    </row>
    <row r="23" customFormat="false" ht="14.25" hidden="false" customHeight="false" outlineLevel="0" collapsed="false">
      <c r="A23" s="16" t="n">
        <v>0.5</v>
      </c>
      <c r="B23" s="14" t="n">
        <f aca="false">Meteo!E6</f>
        <v>3</v>
      </c>
      <c r="C23" s="3" t="n">
        <v>466</v>
      </c>
      <c r="D23" s="15" t="n">
        <f aca="false">$B$15*C23</f>
        <v>20434.1</v>
      </c>
      <c r="E23" s="15" t="n">
        <f aca="false">$D$4*(B23/10)</f>
        <v>4500</v>
      </c>
      <c r="F23" s="15" t="n">
        <f aca="false">F22-G22</f>
        <v>24507.7</v>
      </c>
      <c r="G23" s="15" t="n">
        <f aca="false">IF((D23-E23) &lt; 0, 0, (D23-E23))</f>
        <v>15934.1</v>
      </c>
      <c r="H23" s="15" t="str">
        <f aca="false">IF(F23&gt;$C$4*50%, "LUMIERE", "COUPURE")</f>
        <v>LUMIERE</v>
      </c>
      <c r="I23" s="14" t="s">
        <v>12</v>
      </c>
      <c r="J23" s="0" t="n">
        <f aca="false">D23/60</f>
        <v>340.568333333333</v>
      </c>
      <c r="M23" s="17" t="n">
        <v>0.5</v>
      </c>
      <c r="N23" s="14" t="n">
        <f aca="false">Meteo!E56</f>
        <v>5</v>
      </c>
      <c r="O23" s="3" t="n">
        <v>456</v>
      </c>
      <c r="P23" s="15" t="n">
        <f aca="false">$N$15*O23</f>
        <v>8217.12</v>
      </c>
      <c r="Q23" s="15" t="n">
        <f aca="false">$D$5*(N23/10)</f>
        <v>10000</v>
      </c>
      <c r="R23" s="15" t="n">
        <f aca="false">R22-S22</f>
        <v>27399.84</v>
      </c>
      <c r="S23" s="15" t="n">
        <f aca="false">IF((P23-Q23) &lt; 0, 0, (P23-Q23))</f>
        <v>0</v>
      </c>
      <c r="T23" s="15" t="str">
        <f aca="false">IF(R23&gt;$C$5*50%, "LUMIERE", "COUPURE")</f>
        <v>LUMIERE</v>
      </c>
      <c r="U23" s="14" t="s">
        <v>12</v>
      </c>
    </row>
    <row r="24" customFormat="false" ht="14.25" hidden="false" customHeight="false" outlineLevel="0" collapsed="false">
      <c r="A24" s="16" t="n">
        <v>0.541666666666667</v>
      </c>
      <c r="B24" s="14" t="n">
        <f aca="false">Meteo!E7</f>
        <v>6</v>
      </c>
      <c r="C24" s="3" t="n">
        <v>466</v>
      </c>
      <c r="D24" s="15" t="n">
        <f aca="false">$B$15*C24</f>
        <v>20434.1</v>
      </c>
      <c r="E24" s="15" t="n">
        <f aca="false">$D$4*(B24/10)</f>
        <v>9000</v>
      </c>
      <c r="F24" s="15" t="n">
        <f aca="false">F23-G23</f>
        <v>8573.6</v>
      </c>
      <c r="G24" s="15" t="n">
        <f aca="false">IF((D24-E24) &lt; 0, 0, (D24-E24))</f>
        <v>11434.1</v>
      </c>
      <c r="H24" s="15" t="str">
        <f aca="false">IF(F24&gt;$C$4*50%, "LUMIERE", "COUPURE")</f>
        <v>COUPURE</v>
      </c>
      <c r="I24" s="14" t="s">
        <v>12</v>
      </c>
      <c r="M24" s="17" t="n">
        <v>0.541666666666667</v>
      </c>
      <c r="N24" s="14" t="n">
        <f aca="false">Meteo!E57</f>
        <v>4</v>
      </c>
      <c r="O24" s="3" t="n">
        <v>456</v>
      </c>
      <c r="P24" s="15" t="n">
        <f aca="false">$N$15*O24</f>
        <v>8217.12</v>
      </c>
      <c r="Q24" s="15" t="n">
        <f aca="false">$D$5*(N24/10)</f>
        <v>8000</v>
      </c>
      <c r="R24" s="15" t="n">
        <f aca="false">R23-S23</f>
        <v>27399.84</v>
      </c>
      <c r="S24" s="15" t="n">
        <f aca="false">IF((P24-Q24) &lt; 0, 0, (P24-Q24))</f>
        <v>217.119999999999</v>
      </c>
      <c r="T24" s="15" t="str">
        <f aca="false">IF(R24&gt;$C$5*50%, "LUMIERE", "COUPURE")</f>
        <v>LUMIERE</v>
      </c>
      <c r="U24" s="14" t="s">
        <v>12</v>
      </c>
    </row>
    <row r="25" customFormat="false" ht="14.25" hidden="false" customHeight="false" outlineLevel="0" collapsed="false">
      <c r="A25" s="16" t="n">
        <v>0.583333333333333</v>
      </c>
      <c r="B25" s="14" t="n">
        <f aca="false">Meteo!E8</f>
        <v>9</v>
      </c>
      <c r="C25" s="3" t="n">
        <v>466</v>
      </c>
      <c r="D25" s="15" t="n">
        <f aca="false">$B$15*C25</f>
        <v>20434.1</v>
      </c>
      <c r="E25" s="15" t="n">
        <f aca="false">$D$4*(B25/10)</f>
        <v>13500</v>
      </c>
      <c r="F25" s="15" t="n">
        <f aca="false">F24-G24</f>
        <v>-2860.5</v>
      </c>
      <c r="G25" s="15" t="n">
        <f aca="false">IF((D25-E25) &lt; 0, 0, (D25-E25))</f>
        <v>6934.1</v>
      </c>
      <c r="H25" s="15" t="str">
        <f aca="false">IF(F25&gt;$C$4*50%, "LUMIERE", "COUPURE")</f>
        <v>COUPURE</v>
      </c>
      <c r="I25" s="14" t="s">
        <v>12</v>
      </c>
      <c r="M25" s="17" t="n">
        <v>0.583333333333333</v>
      </c>
      <c r="N25" s="14" t="n">
        <f aca="false">Meteo!E58</f>
        <v>3</v>
      </c>
      <c r="O25" s="3" t="n">
        <v>456</v>
      </c>
      <c r="P25" s="15" t="n">
        <f aca="false">$N$15*O25</f>
        <v>8217.12</v>
      </c>
      <c r="Q25" s="15" t="n">
        <f aca="false">$D$5*(N25/10)</f>
        <v>6000</v>
      </c>
      <c r="R25" s="15" t="n">
        <f aca="false">R24-S24</f>
        <v>27182.72</v>
      </c>
      <c r="S25" s="15" t="n">
        <f aca="false">IF((P25-Q25) &lt; 0, 0, (P25-Q25))</f>
        <v>2217.12</v>
      </c>
      <c r="T25" s="15" t="str">
        <f aca="false">IF(R25&gt;$C$5*50%, "LUMIERE", "COUPURE")</f>
        <v>LUMIERE</v>
      </c>
      <c r="U25" s="14" t="s">
        <v>12</v>
      </c>
    </row>
    <row r="26" customFormat="false" ht="14.25" hidden="false" customHeight="false" outlineLevel="0" collapsed="false">
      <c r="A26" s="16" t="n">
        <v>0.625</v>
      </c>
      <c r="B26" s="14" t="n">
        <f aca="false">Meteo!E9</f>
        <v>1</v>
      </c>
      <c r="C26" s="3" t="n">
        <v>466</v>
      </c>
      <c r="D26" s="15" t="n">
        <f aca="false">$B$15*C26</f>
        <v>20434.1</v>
      </c>
      <c r="E26" s="15" t="n">
        <f aca="false">$D$4*(B26/10)</f>
        <v>1500</v>
      </c>
      <c r="F26" s="15" t="n">
        <f aca="false">F25-G25</f>
        <v>-9794.6</v>
      </c>
      <c r="G26" s="15" t="n">
        <f aca="false">IF((D26-E26) &lt; 0, 0, (D26-E26))</f>
        <v>18934.1</v>
      </c>
      <c r="H26" s="15" t="str">
        <f aca="false">IF(F26&gt;$C$4*50%, "LUMIERE", "COUPURE")</f>
        <v>COUPURE</v>
      </c>
      <c r="I26" s="14" t="s">
        <v>12</v>
      </c>
      <c r="M26" s="17" t="n">
        <v>0.625</v>
      </c>
      <c r="N26" s="14" t="n">
        <f aca="false">Meteo!E59</f>
        <v>6</v>
      </c>
      <c r="O26" s="3" t="n">
        <v>456</v>
      </c>
      <c r="P26" s="15" t="n">
        <f aca="false">$N$15*O26</f>
        <v>8217.12</v>
      </c>
      <c r="Q26" s="15" t="n">
        <f aca="false">$D$5*(N26/10)</f>
        <v>12000</v>
      </c>
      <c r="R26" s="15" t="n">
        <f aca="false">R25-S25</f>
        <v>24965.6</v>
      </c>
      <c r="S26" s="15" t="n">
        <f aca="false">IF((P26-Q26) &lt; 0, 0, (P26-Q26))</f>
        <v>0</v>
      </c>
      <c r="T26" s="15" t="str">
        <f aca="false">IF(R26&gt;$C$5*50%, "LUMIERE", "COUPURE")</f>
        <v>COUPURE</v>
      </c>
      <c r="U26" s="14" t="s">
        <v>12</v>
      </c>
    </row>
    <row r="27" customFormat="false" ht="14.25" hidden="false" customHeight="false" outlineLevel="0" collapsed="false">
      <c r="A27" s="16" t="n">
        <v>0.666666666666667</v>
      </c>
      <c r="B27" s="14" t="n">
        <f aca="false">Meteo!E10</f>
        <v>10</v>
      </c>
      <c r="C27" s="3" t="n">
        <v>466</v>
      </c>
      <c r="D27" s="15" t="n">
        <f aca="false">$B$15*C27</f>
        <v>20434.1</v>
      </c>
      <c r="E27" s="15" t="n">
        <f aca="false">$D$4*(B27/10)</f>
        <v>15000</v>
      </c>
      <c r="F27" s="15" t="n">
        <f aca="false">F26-G26</f>
        <v>-28728.7</v>
      </c>
      <c r="G27" s="15" t="n">
        <f aca="false">IF((D27-E27) &lt; 0, 0, (D27-E27))</f>
        <v>5434.1</v>
      </c>
      <c r="H27" s="15" t="str">
        <f aca="false">IF(F27&gt;$C$4*50%, "LUMIERE", "COUPURE")</f>
        <v>COUPURE</v>
      </c>
      <c r="I27" s="14" t="s">
        <v>12</v>
      </c>
      <c r="M27" s="17" t="n">
        <v>0.666666666666667</v>
      </c>
      <c r="N27" s="14" t="n">
        <f aca="false">Meteo!E60</f>
        <v>4</v>
      </c>
      <c r="O27" s="3" t="n">
        <v>456</v>
      </c>
      <c r="P27" s="15" t="n">
        <f aca="false">$N$15*O27</f>
        <v>8217.12</v>
      </c>
      <c r="Q27" s="15" t="n">
        <f aca="false">$D$5*(N27/10)</f>
        <v>8000</v>
      </c>
      <c r="R27" s="15" t="n">
        <f aca="false">R26-S26</f>
        <v>24965.6</v>
      </c>
      <c r="S27" s="15" t="n">
        <f aca="false">IF((P27-Q27) &lt; 0, 0, (P27-Q27))</f>
        <v>217.119999999999</v>
      </c>
      <c r="T27" s="15" t="str">
        <f aca="false">IF(R27&gt;$C$5*50%, "LUMIERE", "COUPURE")</f>
        <v>COUPURE</v>
      </c>
      <c r="U27" s="14" t="s">
        <v>12</v>
      </c>
    </row>
    <row r="28" customFormat="false" ht="14.25" hidden="false" customHeight="false" outlineLevel="0" collapsed="false">
      <c r="A28" s="16" t="n">
        <v>0.708333333333333</v>
      </c>
      <c r="B28" s="14" t="n">
        <f aca="false">Meteo!E11</f>
        <v>6</v>
      </c>
      <c r="C28" s="3" t="n">
        <v>466</v>
      </c>
      <c r="D28" s="15" t="n">
        <f aca="false">$B$15*C28</f>
        <v>20434.1</v>
      </c>
      <c r="E28" s="15" t="n">
        <f aca="false">$D$4*(B28/10)</f>
        <v>9000</v>
      </c>
      <c r="F28" s="15" t="n">
        <f aca="false">F27-G27</f>
        <v>-34162.8</v>
      </c>
      <c r="G28" s="15" t="n">
        <f aca="false">IF((D28-E28) &lt; 0, 0, (D28-E28))</f>
        <v>11434.1</v>
      </c>
      <c r="H28" s="15" t="str">
        <f aca="false">IF(F28&gt;$C$4*50%, "LUMIERE", "COUPURE")</f>
        <v>COUPURE</v>
      </c>
      <c r="I28" s="14" t="s">
        <v>12</v>
      </c>
      <c r="M28" s="17" t="n">
        <v>0.708333333333333</v>
      </c>
      <c r="N28" s="14" t="n">
        <f aca="false">Meteo!E61</f>
        <v>3</v>
      </c>
      <c r="O28" s="3" t="n">
        <v>456</v>
      </c>
      <c r="P28" s="15" t="n">
        <f aca="false">$N$15*O28</f>
        <v>8217.12</v>
      </c>
      <c r="Q28" s="15" t="n">
        <f aca="false">$D$5*(N28/10)</f>
        <v>6000</v>
      </c>
      <c r="R28" s="15" t="n">
        <f aca="false">R27-S27</f>
        <v>24748.48</v>
      </c>
      <c r="S28" s="15" t="n">
        <f aca="false">IF((P28-Q28) &lt; 0, 0, (P28-Q28))</f>
        <v>2217.12</v>
      </c>
      <c r="T28" s="15" t="str">
        <f aca="false">IF(R28&gt;$C$5*50%, "LUMIERE", "COUPURE")</f>
        <v>COUPURE</v>
      </c>
      <c r="U28" s="14" t="s">
        <v>12</v>
      </c>
    </row>
    <row r="31" customFormat="false" ht="14.25" hidden="false" customHeight="false" outlineLevel="0" collapsed="false">
      <c r="A31" s="3" t="s">
        <v>32</v>
      </c>
      <c r="B31" s="3" t="s">
        <v>33</v>
      </c>
      <c r="C31" s="3" t="s">
        <v>34</v>
      </c>
      <c r="D31" s="3" t="s">
        <v>35</v>
      </c>
      <c r="E31" s="3" t="s">
        <v>7</v>
      </c>
      <c r="F31" s="3" t="s">
        <v>6</v>
      </c>
      <c r="G31" s="3" t="s">
        <v>36</v>
      </c>
      <c r="H31" s="3" t="s">
        <v>37</v>
      </c>
      <c r="I31" s="19" t="n">
        <v>0.0208333333333333</v>
      </c>
      <c r="M31" s="3" t="s">
        <v>32</v>
      </c>
      <c r="N31" s="3" t="s">
        <v>33</v>
      </c>
      <c r="O31" s="3" t="s">
        <v>34</v>
      </c>
      <c r="P31" s="3" t="s">
        <v>35</v>
      </c>
      <c r="Q31" s="3" t="s">
        <v>7</v>
      </c>
      <c r="R31" s="3" t="s">
        <v>6</v>
      </c>
      <c r="S31" s="3" t="s">
        <v>36</v>
      </c>
      <c r="T31" s="3" t="s">
        <v>37</v>
      </c>
      <c r="U31" s="19" t="n">
        <v>0.0208333333333333</v>
      </c>
    </row>
    <row r="32" customFormat="false" ht="14.25" hidden="false" customHeight="false" outlineLevel="0" collapsed="false">
      <c r="A32" s="20" t="n">
        <v>0.333333333333333</v>
      </c>
      <c r="B32" s="3" t="n">
        <f aca="false">B19</f>
        <v>2</v>
      </c>
      <c r="C32" s="3" t="n">
        <v>416</v>
      </c>
      <c r="D32" s="15" t="n">
        <f aca="false">($B$15*C32)/2</f>
        <v>9120.8</v>
      </c>
      <c r="E32" s="15" t="n">
        <f aca="false">$D$4*(B32/20)</f>
        <v>1500</v>
      </c>
      <c r="F32" s="3" t="n">
        <v>40000</v>
      </c>
      <c r="G32" s="15" t="n">
        <f aca="false">IF((D32-E32) &lt; 0, 0, (D32-E32))</f>
        <v>7620.8</v>
      </c>
      <c r="H32" s="15" t="str">
        <f aca="false">IF(F32&gt;$F$32*50%, "LUMIERE", "COUPURE")</f>
        <v>LUMIERE</v>
      </c>
      <c r="K32" s="19"/>
      <c r="M32" s="20" t="n">
        <v>0.333333333333333</v>
      </c>
      <c r="N32" s="3" t="n">
        <v>2</v>
      </c>
      <c r="O32" s="3" t="n">
        <v>702</v>
      </c>
      <c r="P32" s="15" t="n">
        <f aca="false">($N$15*O32)/2</f>
        <v>6325.02</v>
      </c>
      <c r="Q32" s="15" t="n">
        <f aca="false">$D$5*(N32/20)</f>
        <v>2000</v>
      </c>
      <c r="R32" s="3" t="n">
        <v>50000</v>
      </c>
      <c r="S32" s="15" t="n">
        <f aca="false">IF((P32-Q32) &lt; 0, 0, (P32-Q32))</f>
        <v>4325.02</v>
      </c>
      <c r="T32" s="15" t="str">
        <f aca="false">IF(R32&gt;$C$5*50%, "LUMIERE", "COUPURE")</f>
        <v>LUMIERE</v>
      </c>
    </row>
    <row r="33" customFormat="false" ht="14.25" hidden="false" customHeight="false" outlineLevel="0" collapsed="false">
      <c r="A33" s="20" t="n">
        <v>0.354166666666667</v>
      </c>
      <c r="B33" s="3" t="n">
        <v>7</v>
      </c>
      <c r="C33" s="3" t="n">
        <v>416</v>
      </c>
      <c r="D33" s="15" t="n">
        <f aca="false">($B$15*C33)/2</f>
        <v>9120.8</v>
      </c>
      <c r="E33" s="15" t="n">
        <f aca="false">$D$4*(B33/20)</f>
        <v>5250</v>
      </c>
      <c r="F33" s="15" t="n">
        <f aca="false">F32-G32</f>
        <v>32379.2</v>
      </c>
      <c r="G33" s="15" t="n">
        <f aca="false">IF((D33-E33) &lt; 0, 0, (D33-E33))</f>
        <v>3870.8</v>
      </c>
      <c r="H33" s="15" t="str">
        <f aca="false">IF(F33&gt;$F$32*50%, "LUMIERE", "COUPURE")</f>
        <v>LUMIERE</v>
      </c>
      <c r="M33" s="20" t="n">
        <v>0.354166666666667</v>
      </c>
      <c r="N33" s="3" t="n">
        <v>2</v>
      </c>
      <c r="O33" s="3" t="n">
        <v>702</v>
      </c>
      <c r="P33" s="15" t="n">
        <f aca="false">($N$15*O33)/2</f>
        <v>6325.02</v>
      </c>
      <c r="Q33" s="15" t="n">
        <f aca="false">$D$5*(N33/20)</f>
        <v>2000</v>
      </c>
      <c r="R33" s="15" t="n">
        <f aca="false">R32-S32</f>
        <v>45674.98</v>
      </c>
      <c r="S33" s="15" t="n">
        <f aca="false">IF((P33-Q33) &lt; 0, 0, (P33-Q33))</f>
        <v>4325.02</v>
      </c>
      <c r="T33" s="15" t="str">
        <f aca="false">IF(R33&gt;$C$5*50%, "LUMIERE", "COUPURE")</f>
        <v>LUMIERE</v>
      </c>
    </row>
    <row r="34" customFormat="false" ht="14.25" hidden="false" customHeight="false" outlineLevel="0" collapsed="false">
      <c r="A34" s="20" t="n">
        <f aca="false">SUM(A33,$I$31)</f>
        <v>0.375</v>
      </c>
      <c r="B34" s="3" t="n">
        <v>5</v>
      </c>
      <c r="C34" s="3" t="n">
        <v>416</v>
      </c>
      <c r="D34" s="15" t="n">
        <f aca="false">($B$15*C34)/2</f>
        <v>9120.8</v>
      </c>
      <c r="E34" s="15" t="n">
        <f aca="false">$D$4*(B34/20)</f>
        <v>3750</v>
      </c>
      <c r="F34" s="15" t="n">
        <f aca="false">F33-G33</f>
        <v>28508.4</v>
      </c>
      <c r="G34" s="15" t="n">
        <f aca="false">IF((D34-E34) &lt; 0, 0, (D34-E34))</f>
        <v>5370.8</v>
      </c>
      <c r="H34" s="15" t="str">
        <f aca="false">IF(F34&gt;$F$32*50%, "LUMIERE", "COUPURE")</f>
        <v>LUMIERE</v>
      </c>
      <c r="K34" s="21"/>
      <c r="M34" s="20" t="n">
        <f aca="false">SUM(M33,$I$31)</f>
        <v>0.375</v>
      </c>
      <c r="N34" s="3" t="n">
        <v>4</v>
      </c>
      <c r="O34" s="3" t="n">
        <v>702</v>
      </c>
      <c r="P34" s="15" t="n">
        <f aca="false">($N$15*O34)/2</f>
        <v>6325.02</v>
      </c>
      <c r="Q34" s="15" t="n">
        <f aca="false">$D$5*(N34/20)</f>
        <v>4000</v>
      </c>
      <c r="R34" s="15" t="n">
        <f aca="false">R33-S33</f>
        <v>41349.96</v>
      </c>
      <c r="S34" s="15" t="n">
        <f aca="false">IF((P34-Q34) &lt; 0, 0, (P34-Q34))</f>
        <v>2325.02</v>
      </c>
      <c r="T34" s="15" t="str">
        <f aca="false">IF(R34&gt;$C$5*50%, "LUMIERE", "COUPURE")</f>
        <v>LUMIERE</v>
      </c>
    </row>
    <row r="35" customFormat="false" ht="14.25" hidden="false" customHeight="false" outlineLevel="0" collapsed="false">
      <c r="A35" s="20" t="n">
        <f aca="false">SUM(A34,$I$31)</f>
        <v>0.395833333333333</v>
      </c>
      <c r="B35" s="3" t="n">
        <v>5</v>
      </c>
      <c r="C35" s="3" t="n">
        <v>416</v>
      </c>
      <c r="D35" s="15" t="n">
        <f aca="false">($B$15*C35)/2</f>
        <v>9120.8</v>
      </c>
      <c r="E35" s="15" t="n">
        <f aca="false">$D$4*(B35/20)</f>
        <v>3750</v>
      </c>
      <c r="F35" s="15" t="n">
        <f aca="false">F34-G34</f>
        <v>23137.6</v>
      </c>
      <c r="G35" s="15" t="n">
        <f aca="false">IF((D35-E35) &lt; 0, 0, (D35-E35))</f>
        <v>5370.8</v>
      </c>
      <c r="H35" s="15" t="str">
        <f aca="false">IF(F35&gt;$F$32*50%, "LUMIERE", "COUPURE")</f>
        <v>LUMIERE</v>
      </c>
      <c r="M35" s="20" t="n">
        <f aca="false">SUM(M34,$I$31)</f>
        <v>0.395833333333333</v>
      </c>
      <c r="N35" s="3" t="n">
        <v>4</v>
      </c>
      <c r="O35" s="3" t="n">
        <v>702</v>
      </c>
      <c r="P35" s="15" t="n">
        <f aca="false">($N$15*O35)/2</f>
        <v>6325.02</v>
      </c>
      <c r="Q35" s="15" t="n">
        <f aca="false">$D$5*(N35/20)</f>
        <v>4000</v>
      </c>
      <c r="R35" s="15" t="n">
        <f aca="false">R34-S34</f>
        <v>39024.94</v>
      </c>
      <c r="S35" s="15" t="n">
        <f aca="false">IF((P35-Q35) &lt; 0, 0, (P35-Q35))</f>
        <v>2325.02</v>
      </c>
      <c r="T35" s="15" t="str">
        <f aca="false">IF(R35&gt;$C$5*50%, "LUMIERE", "COUPURE")</f>
        <v>LUMIERE</v>
      </c>
    </row>
    <row r="36" customFormat="false" ht="14.25" hidden="false" customHeight="false" outlineLevel="0" collapsed="false">
      <c r="A36" s="20" t="n">
        <f aca="false">SUM(A35,$I$31)</f>
        <v>0.416666666666667</v>
      </c>
      <c r="B36" s="3" t="n">
        <v>2</v>
      </c>
      <c r="C36" s="3" t="n">
        <v>416</v>
      </c>
      <c r="D36" s="15" t="n">
        <f aca="false">($B$15*C36)/2</f>
        <v>9120.8</v>
      </c>
      <c r="E36" s="15" t="n">
        <f aca="false">$D$4*(B36/20)</f>
        <v>1500</v>
      </c>
      <c r="F36" s="15" t="n">
        <f aca="false">F35-G35</f>
        <v>17766.8</v>
      </c>
      <c r="G36" s="15" t="n">
        <f aca="false">IF((D36-E36) &lt; 0, 0, (D36-E36))</f>
        <v>7620.8</v>
      </c>
      <c r="H36" s="15" t="str">
        <f aca="false">IF(F36&gt;$F$32*50%, "LUMIERE", "COUPURE")</f>
        <v>COUPURE</v>
      </c>
      <c r="M36" s="20" t="n">
        <f aca="false">SUM(M35,$I$31)</f>
        <v>0.416666666666667</v>
      </c>
      <c r="N36" s="3" t="n">
        <v>4</v>
      </c>
      <c r="O36" s="3" t="n">
        <v>702</v>
      </c>
      <c r="P36" s="15" t="n">
        <f aca="false">($N$15*O36)/2</f>
        <v>6325.02</v>
      </c>
      <c r="Q36" s="15" t="n">
        <f aca="false">$D$5*(N36/20)</f>
        <v>4000</v>
      </c>
      <c r="R36" s="15" t="n">
        <f aca="false">R35-S35</f>
        <v>36699.92</v>
      </c>
      <c r="S36" s="15" t="n">
        <f aca="false">IF((P36-Q36) &lt; 0, 0, (P36-Q36))</f>
        <v>2325.02</v>
      </c>
      <c r="T36" s="15" t="str">
        <f aca="false">IF(R36&gt;$C$5*50%, "LUMIERE", "COUPURE")</f>
        <v>LUMIERE</v>
      </c>
    </row>
    <row r="37" customFormat="false" ht="14.25" hidden="false" customHeight="false" outlineLevel="0" collapsed="false">
      <c r="A37" s="20" t="n">
        <f aca="false">SUM(A36,$I$31)</f>
        <v>0.4375</v>
      </c>
      <c r="B37" s="3" t="n">
        <v>2</v>
      </c>
      <c r="C37" s="3" t="n">
        <v>416</v>
      </c>
      <c r="D37" s="15" t="n">
        <f aca="false">($B$15*C37)/2</f>
        <v>9120.8</v>
      </c>
      <c r="E37" s="15" t="n">
        <f aca="false">$D$4*(B37/20)</f>
        <v>1500</v>
      </c>
      <c r="F37" s="15" t="n">
        <f aca="false">F36-G36</f>
        <v>10146</v>
      </c>
      <c r="G37" s="15" t="n">
        <f aca="false">IF((D37-E37) &lt; 0, 0, (D37-E37))</f>
        <v>7620.8</v>
      </c>
      <c r="H37" s="15" t="str">
        <f aca="false">IF(F37&gt;$F$32*50%, "LUMIERE", "COUPURE")</f>
        <v>COUPURE</v>
      </c>
      <c r="M37" s="20" t="n">
        <f aca="false">SUM(M36,$I$31)</f>
        <v>0.4375</v>
      </c>
      <c r="N37" s="3" t="n">
        <v>4</v>
      </c>
      <c r="O37" s="3" t="n">
        <v>702</v>
      </c>
      <c r="P37" s="15" t="n">
        <f aca="false">($N$15*O37)/2</f>
        <v>6325.02</v>
      </c>
      <c r="Q37" s="15" t="n">
        <f aca="false">$D$5*(N37/20)</f>
        <v>4000</v>
      </c>
      <c r="R37" s="15" t="n">
        <f aca="false">R36-S36</f>
        <v>34374.9</v>
      </c>
      <c r="S37" s="15" t="n">
        <f aca="false">IF((P37-Q37) &lt; 0, 0, (P37-Q37))</f>
        <v>2325.02</v>
      </c>
      <c r="T37" s="15" t="str">
        <f aca="false">IF(R37&gt;$C$5*50%, "LUMIERE", "COUPURE")</f>
        <v>LUMIERE</v>
      </c>
    </row>
    <row r="38" customFormat="false" ht="14.25" hidden="false" customHeight="false" outlineLevel="0" collapsed="false">
      <c r="A38" s="20" t="n">
        <f aca="false">SUM(A37,$I$31)</f>
        <v>0.458333333333333</v>
      </c>
      <c r="B38" s="3" t="n">
        <v>10</v>
      </c>
      <c r="C38" s="3" t="n">
        <v>416</v>
      </c>
      <c r="D38" s="15" t="n">
        <f aca="false">($B$15*C38)/2</f>
        <v>9120.8</v>
      </c>
      <c r="E38" s="15" t="n">
        <f aca="false">$D$4*(B38/20)</f>
        <v>7500</v>
      </c>
      <c r="F38" s="15" t="n">
        <f aca="false">F37-G37</f>
        <v>2525.19999999999</v>
      </c>
      <c r="G38" s="15" t="n">
        <f aca="false">IF((D38-E38) &lt; 0, 0, (D38-E38))</f>
        <v>1620.8</v>
      </c>
      <c r="H38" s="15" t="str">
        <f aca="false">IF(F38&gt;$F$32*50%, "LUMIERE", "COUPURE")</f>
        <v>COUPURE</v>
      </c>
      <c r="M38" s="20" t="n">
        <f aca="false">SUM(M37,$I$31)</f>
        <v>0.458333333333333</v>
      </c>
      <c r="N38" s="3" t="n">
        <v>4</v>
      </c>
      <c r="O38" s="3" t="n">
        <v>702</v>
      </c>
      <c r="P38" s="15" t="n">
        <f aca="false">($N$15*O38)/2</f>
        <v>6325.02</v>
      </c>
      <c r="Q38" s="15" t="n">
        <f aca="false">$D$5*(N38/20)</f>
        <v>4000</v>
      </c>
      <c r="R38" s="15" t="n">
        <f aca="false">R37-S37</f>
        <v>32049.88</v>
      </c>
      <c r="S38" s="15" t="n">
        <f aca="false">IF((P38-Q38) &lt; 0, 0, (P38-Q38))</f>
        <v>2325.02</v>
      </c>
      <c r="T38" s="15" t="str">
        <f aca="false">IF(R38&gt;$C$5*50%, "LUMIERE", "COUPURE")</f>
        <v>LUMIERE</v>
      </c>
    </row>
    <row r="39" customFormat="false" ht="14.25" hidden="false" customHeight="false" outlineLevel="0" collapsed="false">
      <c r="A39" s="20" t="n">
        <f aca="false">SUM(A38,$I$31)</f>
        <v>0.479166666666667</v>
      </c>
      <c r="B39" s="3" t="n">
        <v>10</v>
      </c>
      <c r="C39" s="3" t="n">
        <v>416</v>
      </c>
      <c r="D39" s="15" t="n">
        <f aca="false">($B$15*C39)/2</f>
        <v>9120.8</v>
      </c>
      <c r="E39" s="15" t="n">
        <f aca="false">$D$4*(B39/20)</f>
        <v>7500</v>
      </c>
      <c r="F39" s="15" t="n">
        <f aca="false">F38-G38</f>
        <v>904.399999999985</v>
      </c>
      <c r="G39" s="15" t="n">
        <f aca="false">IF((D39-E39) &lt; 0, 0, (D39-E39))</f>
        <v>1620.8</v>
      </c>
      <c r="H39" s="15" t="str">
        <f aca="false">IF(F39&gt;$F$32*50%, "LUMIERE", "COUPURE")</f>
        <v>COUPURE</v>
      </c>
      <c r="M39" s="20" t="n">
        <f aca="false">SUM(M38,$I$31)</f>
        <v>0.479166666666667</v>
      </c>
      <c r="N39" s="3" t="n">
        <v>4</v>
      </c>
      <c r="O39" s="3" t="n">
        <v>702</v>
      </c>
      <c r="P39" s="15" t="n">
        <f aca="false">($N$15*O39)/2</f>
        <v>6325.02</v>
      </c>
      <c r="Q39" s="15" t="n">
        <f aca="false">$D$5*(N39/20)</f>
        <v>4000</v>
      </c>
      <c r="R39" s="15" t="n">
        <f aca="false">R38-S38</f>
        <v>29724.86</v>
      </c>
      <c r="S39" s="15" t="n">
        <f aca="false">IF((P39-Q39) &lt; 0, 0, (P39-Q39))</f>
        <v>2325.02</v>
      </c>
      <c r="T39" s="15" t="str">
        <f aca="false">IF(R39&gt;$C$5*50%, "LUMIERE", "COUPURE")</f>
        <v>LUMIERE</v>
      </c>
    </row>
    <row r="40" customFormat="false" ht="14.25" hidden="false" customHeight="false" outlineLevel="0" collapsed="false">
      <c r="A40" s="20" t="n">
        <f aca="false">SUM(A39,$I$31)</f>
        <v>0.5</v>
      </c>
      <c r="B40" s="3" t="n">
        <v>9</v>
      </c>
      <c r="C40" s="3" t="n">
        <v>302</v>
      </c>
      <c r="D40" s="15" t="n">
        <f aca="false">($B$15*C40)/2</f>
        <v>6621.35</v>
      </c>
      <c r="E40" s="15" t="n">
        <f aca="false">$D$4*(B40/20)</f>
        <v>6750</v>
      </c>
      <c r="F40" s="15" t="n">
        <f aca="false">F39-G39</f>
        <v>-716.400000000016</v>
      </c>
      <c r="G40" s="15" t="n">
        <f aca="false">IF((D40-E40) &lt; 0, 0, (D40-E40))</f>
        <v>0</v>
      </c>
      <c r="H40" s="15" t="str">
        <f aca="false">IF(F40&gt;$F$32*50%, "LUMIERE", "COUPURE")</f>
        <v>COUPURE</v>
      </c>
      <c r="M40" s="20" t="n">
        <f aca="false">SUM(M39,$I$31)</f>
        <v>0.5</v>
      </c>
      <c r="N40" s="3" t="n">
        <v>5</v>
      </c>
      <c r="O40" s="3" t="n">
        <v>456</v>
      </c>
      <c r="P40" s="15" t="n">
        <f aca="false">($N$15*O40)/2</f>
        <v>4108.56</v>
      </c>
      <c r="Q40" s="15" t="n">
        <f aca="false">$D$5*(N40/20)</f>
        <v>5000</v>
      </c>
      <c r="R40" s="15" t="n">
        <f aca="false">R39-S39</f>
        <v>27399.84</v>
      </c>
      <c r="S40" s="15" t="n">
        <f aca="false">IF((P40-Q40) &lt; 0, 0, (P40-Q40))</f>
        <v>0</v>
      </c>
      <c r="T40" s="15" t="str">
        <f aca="false">IF(R40&gt;$C$5*50%, "LUMIERE", "COUPURE")</f>
        <v>LUMIERE</v>
      </c>
    </row>
    <row r="41" customFormat="false" ht="14.25" hidden="false" customHeight="false" outlineLevel="0" collapsed="false">
      <c r="A41" s="20" t="n">
        <f aca="false">SUM(A40,$I$31)</f>
        <v>0.520833333333333</v>
      </c>
      <c r="B41" s="3" t="n">
        <v>9</v>
      </c>
      <c r="C41" s="3" t="n">
        <v>302</v>
      </c>
      <c r="D41" s="15" t="n">
        <f aca="false">($B$15*C41)/2</f>
        <v>6621.35</v>
      </c>
      <c r="E41" s="15" t="n">
        <f aca="false">$D$4*(B41/20)</f>
        <v>6750</v>
      </c>
      <c r="F41" s="15" t="n">
        <f aca="false">F40-G40</f>
        <v>-716.400000000016</v>
      </c>
      <c r="G41" s="15" t="n">
        <f aca="false">IF((D41-E41) &lt; 0, 0, (D41-E41))</f>
        <v>0</v>
      </c>
      <c r="H41" s="15" t="str">
        <f aca="false">IF(F41&gt;$F$32*50%, "LUMIERE", "COUPURE")</f>
        <v>COUPURE</v>
      </c>
      <c r="M41" s="20" t="n">
        <f aca="false">SUM(M40,$I$31)</f>
        <v>0.520833333333333</v>
      </c>
      <c r="N41" s="3" t="n">
        <v>5</v>
      </c>
      <c r="O41" s="3" t="n">
        <v>456</v>
      </c>
      <c r="P41" s="15" t="n">
        <f aca="false">($N$15*O41)/2</f>
        <v>4108.56</v>
      </c>
      <c r="Q41" s="15" t="n">
        <f aca="false">$D$5*(N41/20)</f>
        <v>5000</v>
      </c>
      <c r="R41" s="15" t="n">
        <f aca="false">R40-S40</f>
        <v>27399.84</v>
      </c>
      <c r="S41" s="15" t="n">
        <f aca="false">IF((P41-Q41) &lt; 0, 0, (P41-Q41))</f>
        <v>0</v>
      </c>
      <c r="T41" s="15" t="str">
        <f aca="false">IF(R41&gt;$C$5*50%, "LUMIERE", "COUPURE")</f>
        <v>LUMIERE</v>
      </c>
    </row>
    <row r="42" customFormat="false" ht="14.25" hidden="false" customHeight="false" outlineLevel="0" collapsed="false">
      <c r="A42" s="20" t="n">
        <f aca="false">SUM(A41,$I$31)</f>
        <v>0.541666666666667</v>
      </c>
      <c r="B42" s="3" t="n">
        <v>2</v>
      </c>
      <c r="C42" s="3" t="n">
        <v>302</v>
      </c>
      <c r="D42" s="15" t="n">
        <f aca="false">($B$15*C42)/2</f>
        <v>6621.35</v>
      </c>
      <c r="E42" s="15" t="n">
        <f aca="false">$D$4*(B42/20)</f>
        <v>1500</v>
      </c>
      <c r="F42" s="15" t="n">
        <f aca="false">F41-G41</f>
        <v>-716.400000000016</v>
      </c>
      <c r="G42" s="15" t="n">
        <f aca="false">IF((D42-E42) &lt; 0, 0, (D42-E42))</f>
        <v>5121.35</v>
      </c>
      <c r="H42" s="15" t="str">
        <f aca="false">IF(F42&gt;$F$32*50%, "LUMIERE", "COUPURE")</f>
        <v>COUPURE</v>
      </c>
      <c r="M42" s="20" t="n">
        <f aca="false">SUM(M41,$I$31)</f>
        <v>0.541666666666667</v>
      </c>
      <c r="N42" s="3" t="n">
        <v>4</v>
      </c>
      <c r="O42" s="3" t="n">
        <v>456</v>
      </c>
      <c r="P42" s="15" t="n">
        <f aca="false">($N$15*O42)/2</f>
        <v>4108.56</v>
      </c>
      <c r="Q42" s="15" t="n">
        <f aca="false">$D$5*(N42/20)</f>
        <v>4000</v>
      </c>
      <c r="R42" s="15" t="n">
        <f aca="false">R41-S41</f>
        <v>27399.84</v>
      </c>
      <c r="S42" s="15" t="n">
        <f aca="false">IF((P42-Q42) &lt; 0, 0, (P42-Q42))</f>
        <v>108.559999999999</v>
      </c>
      <c r="T42" s="15" t="str">
        <f aca="false">IF(R42&gt;$C$5*50%, "LUMIERE", "COUPURE")</f>
        <v>LUMIERE</v>
      </c>
    </row>
    <row r="43" customFormat="false" ht="14.25" hidden="false" customHeight="false" outlineLevel="0" collapsed="false">
      <c r="A43" s="20" t="n">
        <f aca="false">SUM(A42,$I$31)</f>
        <v>0.5625</v>
      </c>
      <c r="B43" s="3" t="n">
        <v>2</v>
      </c>
      <c r="C43" s="3" t="n">
        <v>302</v>
      </c>
      <c r="D43" s="15" t="n">
        <f aca="false">($B$15*C43)/2</f>
        <v>6621.35</v>
      </c>
      <c r="E43" s="15" t="n">
        <f aca="false">$D$4*(B43/20)</f>
        <v>1500</v>
      </c>
      <c r="F43" s="15" t="n">
        <f aca="false">F42-G42</f>
        <v>-5837.75000000002</v>
      </c>
      <c r="G43" s="15" t="n">
        <f aca="false">IF((D43-E43) &lt; 0, 0, (D43-E43))</f>
        <v>5121.35</v>
      </c>
      <c r="H43" s="15" t="str">
        <f aca="false">IF(F43&gt;$F$32*50%, "LUMIERE", "COUPURE")</f>
        <v>COUPURE</v>
      </c>
      <c r="M43" s="20" t="n">
        <f aca="false">SUM(M42,$I$31)</f>
        <v>0.5625</v>
      </c>
      <c r="N43" s="3" t="n">
        <v>4</v>
      </c>
      <c r="O43" s="3" t="n">
        <v>456</v>
      </c>
      <c r="P43" s="15" t="n">
        <f aca="false">($N$15*O43)/2</f>
        <v>4108.56</v>
      </c>
      <c r="Q43" s="15" t="n">
        <f aca="false">$D$5*(N43/20)</f>
        <v>4000</v>
      </c>
      <c r="R43" s="15" t="n">
        <f aca="false">R42-S42</f>
        <v>27291.28</v>
      </c>
      <c r="S43" s="15" t="n">
        <f aca="false">IF((P43-Q43) &lt; 0, 0, (P43-Q43))</f>
        <v>108.559999999999</v>
      </c>
      <c r="T43" s="15" t="str">
        <f aca="false">IF(R43&gt;$C$5*50%, "LUMIERE", "COUPURE")</f>
        <v>LUMIERE</v>
      </c>
    </row>
    <row r="44" customFormat="false" ht="14.25" hidden="false" customHeight="false" outlineLevel="0" collapsed="false">
      <c r="A44" s="20" t="n">
        <f aca="false">SUM(A43,$I$31)</f>
        <v>0.583333333333333</v>
      </c>
      <c r="B44" s="3" t="n">
        <v>7</v>
      </c>
      <c r="C44" s="3" t="n">
        <v>302</v>
      </c>
      <c r="D44" s="15" t="n">
        <f aca="false">($B$15*C44)/2</f>
        <v>6621.35</v>
      </c>
      <c r="E44" s="15" t="n">
        <f aca="false">$D$4*(B44/20)</f>
        <v>5250</v>
      </c>
      <c r="F44" s="15" t="n">
        <f aca="false">F43-G43</f>
        <v>-10959.1</v>
      </c>
      <c r="G44" s="15" t="n">
        <f aca="false">IF((D44-E44) &lt; 0, 0, (D44-E44))</f>
        <v>1371.35</v>
      </c>
      <c r="H44" s="15" t="str">
        <f aca="false">IF(F44&gt;$F$32*50%, "LUMIERE", "COUPURE")</f>
        <v>COUPURE</v>
      </c>
      <c r="M44" s="20" t="n">
        <f aca="false">SUM(M43,$I$31)</f>
        <v>0.583333333333333</v>
      </c>
      <c r="N44" s="3" t="n">
        <v>3</v>
      </c>
      <c r="O44" s="3" t="n">
        <v>456</v>
      </c>
      <c r="P44" s="15" t="n">
        <f aca="false">($N$15*O44)/2</f>
        <v>4108.56</v>
      </c>
      <c r="Q44" s="15" t="n">
        <f aca="false">$D$5*(N44/20)</f>
        <v>3000</v>
      </c>
      <c r="R44" s="15" t="n">
        <f aca="false">R43-S43</f>
        <v>27182.72</v>
      </c>
      <c r="S44" s="15" t="n">
        <f aca="false">IF((P44-Q44) &lt; 0, 0, (P44-Q44))</f>
        <v>1108.56</v>
      </c>
      <c r="T44" s="15" t="str">
        <f aca="false">IF(R44&gt;$C$5*50%, "LUMIERE", "COUPURE")</f>
        <v>LUMIERE</v>
      </c>
    </row>
    <row r="45" customFormat="false" ht="14.25" hidden="false" customHeight="false" outlineLevel="0" collapsed="false">
      <c r="A45" s="20" t="n">
        <f aca="false">SUM(A44,$I$31)</f>
        <v>0.604166666666667</v>
      </c>
      <c r="B45" s="3" t="n">
        <v>7</v>
      </c>
      <c r="C45" s="3" t="n">
        <v>302</v>
      </c>
      <c r="D45" s="15" t="n">
        <f aca="false">($B$15*C45)/2</f>
        <v>6621.35</v>
      </c>
      <c r="E45" s="15" t="n">
        <f aca="false">$D$4*(B45/20)</f>
        <v>5250</v>
      </c>
      <c r="F45" s="15" t="n">
        <f aca="false">F44-G44</f>
        <v>-12330.45</v>
      </c>
      <c r="G45" s="15" t="n">
        <f aca="false">IF((D45-E45) &lt; 0, 0, (D45-E45))</f>
        <v>1371.35</v>
      </c>
      <c r="H45" s="15" t="str">
        <f aca="false">IF(F45&gt;$F$32*50%, "LUMIERE", "COUPURE")</f>
        <v>COUPURE</v>
      </c>
      <c r="M45" s="20" t="n">
        <f aca="false">SUM(M44,$I$31)</f>
        <v>0.604166666666667</v>
      </c>
      <c r="N45" s="3" t="n">
        <v>3</v>
      </c>
      <c r="O45" s="3" t="n">
        <v>456</v>
      </c>
      <c r="P45" s="15" t="n">
        <f aca="false">($N$15*O45)/2</f>
        <v>4108.56</v>
      </c>
      <c r="Q45" s="15" t="n">
        <f aca="false">$D$5*(N45/20)</f>
        <v>3000</v>
      </c>
      <c r="R45" s="15" t="n">
        <f aca="false">R44-S44</f>
        <v>26074.16</v>
      </c>
      <c r="S45" s="15" t="n">
        <f aca="false">IF((P45-Q45) &lt; 0, 0, (P45-Q45))</f>
        <v>1108.56</v>
      </c>
      <c r="T45" s="15" t="str">
        <f aca="false">IF(R45&gt;$C$5*50%, "LUMIERE", "COUPURE")</f>
        <v>LUMIERE</v>
      </c>
    </row>
    <row r="46" customFormat="false" ht="14.25" hidden="false" customHeight="false" outlineLevel="0" collapsed="false">
      <c r="A46" s="20" t="n">
        <f aca="false">SUM(A45,$I$31)</f>
        <v>0.625</v>
      </c>
      <c r="B46" s="3" t="n">
        <v>4</v>
      </c>
      <c r="C46" s="3" t="n">
        <v>302</v>
      </c>
      <c r="D46" s="15" t="n">
        <f aca="false">($B$15*C46)/2</f>
        <v>6621.35</v>
      </c>
      <c r="E46" s="15" t="n">
        <f aca="false">$D$4*(B46/20)</f>
        <v>3000</v>
      </c>
      <c r="F46" s="15" t="n">
        <f aca="false">F45-G45</f>
        <v>-13701.8</v>
      </c>
      <c r="G46" s="15" t="n">
        <f aca="false">IF((D46-E46) &lt; 0, 0, (D46-E46))</f>
        <v>3621.35</v>
      </c>
      <c r="H46" s="15" t="str">
        <f aca="false">IF(F46&gt;$F$32*50%, "LUMIERE", "COUPURE")</f>
        <v>COUPURE</v>
      </c>
      <c r="M46" s="20" t="n">
        <f aca="false">SUM(M45,$I$31)</f>
        <v>0.625</v>
      </c>
      <c r="N46" s="3" t="n">
        <v>6</v>
      </c>
      <c r="O46" s="3" t="n">
        <v>456</v>
      </c>
      <c r="P46" s="15" t="n">
        <f aca="false">($N$15*O46)/2</f>
        <v>4108.56</v>
      </c>
      <c r="Q46" s="15" t="n">
        <f aca="false">$D$5*(N46/20)</f>
        <v>6000</v>
      </c>
      <c r="R46" s="15" t="n">
        <f aca="false">R45-S45</f>
        <v>24965.6</v>
      </c>
      <c r="S46" s="15" t="n">
        <f aca="false">IF((P46-Q46) &lt; 0, 0, (P46-Q46))</f>
        <v>0</v>
      </c>
      <c r="T46" s="15" t="str">
        <f aca="false">IF(R46&gt;$C$5*50%, "LUMIERE", "COUPURE")</f>
        <v>COUPURE</v>
      </c>
    </row>
    <row r="47" customFormat="false" ht="14.25" hidden="false" customHeight="false" outlineLevel="0" collapsed="false">
      <c r="A47" s="20" t="n">
        <f aca="false">SUM(A46,$I$31)</f>
        <v>0.645833333333334</v>
      </c>
      <c r="B47" s="3" t="n">
        <v>4</v>
      </c>
      <c r="C47" s="3" t="n">
        <v>302</v>
      </c>
      <c r="D47" s="15" t="n">
        <f aca="false">($B$15*C47)/2</f>
        <v>6621.35</v>
      </c>
      <c r="E47" s="15" t="n">
        <f aca="false">$D$4*(B47/20)</f>
        <v>3000</v>
      </c>
      <c r="F47" s="15" t="n">
        <f aca="false">F46-G46</f>
        <v>-17323.15</v>
      </c>
      <c r="G47" s="15" t="n">
        <f aca="false">IF((D47-E47) &lt; 0, 0, (D47-E47))</f>
        <v>3621.35</v>
      </c>
      <c r="H47" s="15" t="str">
        <f aca="false">IF(F47&gt;$F$32*50%, "LUMIERE", "COUPURE")</f>
        <v>COUPURE</v>
      </c>
      <c r="M47" s="20" t="n">
        <f aca="false">SUM(M46,$I$31)</f>
        <v>0.645833333333334</v>
      </c>
      <c r="N47" s="3" t="n">
        <v>6</v>
      </c>
      <c r="O47" s="3" t="n">
        <v>456</v>
      </c>
      <c r="P47" s="15" t="n">
        <f aca="false">($N$15*O47)/2</f>
        <v>4108.56</v>
      </c>
      <c r="Q47" s="15" t="n">
        <f aca="false">$D$5*(N47/20)</f>
        <v>6000</v>
      </c>
      <c r="R47" s="15" t="n">
        <f aca="false">R46-S46</f>
        <v>24965.6</v>
      </c>
      <c r="S47" s="15" t="n">
        <f aca="false">IF((P47-Q47) &lt; 0, 0, (P47-Q47))</f>
        <v>0</v>
      </c>
      <c r="T47" s="15" t="str">
        <f aca="false">IF(R47&gt;$C$5*50%, "LUMIERE", "COUPURE")</f>
        <v>COUPURE</v>
      </c>
    </row>
    <row r="48" customFormat="false" ht="14.25" hidden="false" customHeight="false" outlineLevel="0" collapsed="false">
      <c r="A48" s="20" t="n">
        <f aca="false">SUM(A47,$I$31)</f>
        <v>0.666666666666667</v>
      </c>
      <c r="B48" s="3" t="n">
        <v>1</v>
      </c>
      <c r="C48" s="3" t="n">
        <v>302</v>
      </c>
      <c r="D48" s="15" t="n">
        <f aca="false">($B$15*C48)/2</f>
        <v>6621.35</v>
      </c>
      <c r="E48" s="15" t="n">
        <f aca="false">$D$4*(B48/20)</f>
        <v>750</v>
      </c>
      <c r="F48" s="15" t="n">
        <f aca="false">F47-G47</f>
        <v>-20944.5</v>
      </c>
      <c r="G48" s="15" t="n">
        <f aca="false">IF((D48-E48) &lt; 0, 0, (D48-E48))</f>
        <v>5871.35</v>
      </c>
      <c r="H48" s="15" t="str">
        <f aca="false">IF(F48&gt;$F$32*50%, "LUMIERE", "COUPURE")</f>
        <v>COUPURE</v>
      </c>
      <c r="M48" s="20" t="n">
        <f aca="false">SUM(M47,$I$31)</f>
        <v>0.666666666666667</v>
      </c>
      <c r="N48" s="3" t="n">
        <v>4</v>
      </c>
      <c r="O48" s="3" t="n">
        <v>456</v>
      </c>
      <c r="P48" s="15" t="n">
        <f aca="false">($N$15*O48)/2</f>
        <v>4108.56</v>
      </c>
      <c r="Q48" s="15" t="n">
        <f aca="false">$D$5*(N48/20)</f>
        <v>4000</v>
      </c>
      <c r="R48" s="15" t="n">
        <f aca="false">R47-S47</f>
        <v>24965.6</v>
      </c>
      <c r="S48" s="15" t="n">
        <f aca="false">IF((P48-Q48) &lt; 0, 0, (P48-Q48))</f>
        <v>108.559999999999</v>
      </c>
      <c r="T48" s="15" t="str">
        <f aca="false">IF(R48&gt;$C$5*50%, "LUMIERE", "COUPURE")</f>
        <v>COUPURE</v>
      </c>
    </row>
    <row r="49" customFormat="false" ht="14.25" hidden="false" customHeight="false" outlineLevel="0" collapsed="false">
      <c r="A49" s="20" t="n">
        <f aca="false">SUM(A48,$I$31)</f>
        <v>0.6875</v>
      </c>
      <c r="B49" s="3" t="n">
        <v>1</v>
      </c>
      <c r="C49" s="3" t="n">
        <v>302</v>
      </c>
      <c r="D49" s="15" t="n">
        <f aca="false">($B$15*C49)/2</f>
        <v>6621.35</v>
      </c>
      <c r="E49" s="15" t="n">
        <f aca="false">$D$4*(B49/20)</f>
        <v>750</v>
      </c>
      <c r="F49" s="15" t="n">
        <f aca="false">F48-G48</f>
        <v>-26815.85</v>
      </c>
      <c r="G49" s="15" t="n">
        <f aca="false">IF((D49-E49) &lt; 0, 0, (D49-E49))</f>
        <v>5871.35</v>
      </c>
      <c r="H49" s="15" t="str">
        <f aca="false">IF(F49&gt;$F$32*50%, "LUMIERE", "COUPURE")</f>
        <v>COUPURE</v>
      </c>
      <c r="M49" s="20" t="n">
        <f aca="false">SUM(M48,$I$31)</f>
        <v>0.6875</v>
      </c>
      <c r="N49" s="3" t="n">
        <v>4</v>
      </c>
      <c r="O49" s="3" t="n">
        <v>456</v>
      </c>
      <c r="P49" s="15" t="n">
        <f aca="false">($N$15*O49)/2</f>
        <v>4108.56</v>
      </c>
      <c r="Q49" s="15" t="n">
        <f aca="false">$D$5*(N49/20)</f>
        <v>4000</v>
      </c>
      <c r="R49" s="15" t="n">
        <f aca="false">R48-S48</f>
        <v>24857.04</v>
      </c>
      <c r="S49" s="15" t="n">
        <f aca="false">IF((P49-Q49) &lt; 0, 0, (P49-Q49))</f>
        <v>108.559999999999</v>
      </c>
      <c r="T49" s="15" t="str">
        <f aca="false">IF(R49&gt;$C$5*50%, "LUMIERE", "COUPURE")</f>
        <v>COUPURE</v>
      </c>
    </row>
    <row r="50" customFormat="false" ht="14.25" hidden="false" customHeight="false" outlineLevel="0" collapsed="false">
      <c r="A50" s="20" t="n">
        <f aca="false">SUM(A49,$I$31)</f>
        <v>0.708333333333334</v>
      </c>
      <c r="B50" s="3" t="n">
        <v>4</v>
      </c>
      <c r="C50" s="3" t="n">
        <v>302</v>
      </c>
      <c r="D50" s="15" t="n">
        <f aca="false">($B$15*C50)/2</f>
        <v>6621.35</v>
      </c>
      <c r="E50" s="15" t="n">
        <f aca="false">$D$4*(B50/20)</f>
        <v>3000</v>
      </c>
      <c r="F50" s="15" t="n">
        <f aca="false">F49-G49</f>
        <v>-32687.2</v>
      </c>
      <c r="G50" s="15" t="n">
        <f aca="false">IF((D50-E50) &lt; 0, 0, (D50-E50))</f>
        <v>3621.35</v>
      </c>
      <c r="H50" s="15" t="str">
        <f aca="false">IF(F50&gt;$F$32*50%, "LUMIERE", "COUPURE")</f>
        <v>COUPURE</v>
      </c>
      <c r="M50" s="20" t="n">
        <f aca="false">SUM(M49,$I$31)</f>
        <v>0.708333333333334</v>
      </c>
      <c r="N50" s="3" t="n">
        <v>3</v>
      </c>
      <c r="O50" s="3" t="n">
        <v>456</v>
      </c>
      <c r="P50" s="15" t="n">
        <f aca="false">($N$15*O50)/2</f>
        <v>4108.56</v>
      </c>
      <c r="Q50" s="15" t="n">
        <f aca="false">$D$5*(N50/20)</f>
        <v>3000</v>
      </c>
      <c r="R50" s="15" t="n">
        <f aca="false">R49-S49</f>
        <v>24748.48</v>
      </c>
      <c r="S50" s="15" t="n">
        <f aca="false">IF((P50-Q50) &lt; 0, 0, (P50-Q50))</f>
        <v>1108.56</v>
      </c>
      <c r="T50" s="15" t="str">
        <f aca="false">IF(R50&gt;$C$5*50%, "LUMIERE", "COUPURE")</f>
        <v>COUPURE</v>
      </c>
    </row>
    <row r="51" customFormat="false" ht="14.25" hidden="false" customHeight="false" outlineLevel="0" collapsed="false">
      <c r="A51" s="22"/>
    </row>
    <row r="52" customFormat="false" ht="14.25" hidden="false" customHeight="false" outlineLevel="0" collapsed="false">
      <c r="A52" s="22"/>
    </row>
    <row r="53" customFormat="false" ht="14.25" hidden="false" customHeight="false" outlineLevel="0" collapsed="false">
      <c r="A53" s="22"/>
    </row>
    <row r="54" customFormat="false" ht="14.25" hidden="false" customHeight="false" outlineLevel="0" collapsed="false">
      <c r="A54" s="22"/>
    </row>
    <row r="55" customFormat="false" ht="14.25" hidden="false" customHeight="false" outlineLevel="0" collapsed="false">
      <c r="A55" s="22"/>
    </row>
    <row r="56" customFormat="false" ht="14.25" hidden="false" customHeight="false" outlineLevel="0" collapsed="false">
      <c r="A56" s="22"/>
    </row>
  </sheetData>
  <mergeCells count="5">
    <mergeCell ref="A2:D2"/>
    <mergeCell ref="F2:H2"/>
    <mergeCell ref="J2:L2"/>
    <mergeCell ref="A17:I17"/>
    <mergeCell ref="M17:U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1" sqref="D30:D32 E11"/>
    </sheetView>
  </sheetViews>
  <sheetFormatPr defaultColWidth="10.54296875" defaultRowHeight="14.25" zeroHeight="false" outlineLevelRow="0" outlineLevelCol="0"/>
  <cols>
    <col collapsed="false" customWidth="true" hidden="false" outlineLevel="0" max="5" min="5" style="0" width="11.59"/>
  </cols>
  <sheetData>
    <row r="1" customFormat="false" ht="14.25" hidden="false" customHeight="false" outlineLevel="0" collapsed="false">
      <c r="A1" s="24" t="s">
        <v>4</v>
      </c>
      <c r="B1" s="25" t="s">
        <v>38</v>
      </c>
      <c r="C1" s="26" t="s">
        <v>39</v>
      </c>
      <c r="D1" s="26" t="s">
        <v>40</v>
      </c>
      <c r="E1" s="27" t="s">
        <v>33</v>
      </c>
    </row>
    <row r="2" customFormat="false" ht="14.25" hidden="false" customHeight="false" outlineLevel="0" collapsed="false">
      <c r="A2" s="28" t="s">
        <v>41</v>
      </c>
      <c r="B2" s="29" t="n">
        <v>45243</v>
      </c>
      <c r="C2" s="30" t="n">
        <v>0.333333333333333</v>
      </c>
      <c r="D2" s="30" t="n">
        <v>0.374305555555556</v>
      </c>
      <c r="E2" s="31" t="n">
        <v>2</v>
      </c>
    </row>
    <row r="3" customFormat="false" ht="14.25" hidden="false" customHeight="false" outlineLevel="0" collapsed="false">
      <c r="A3" s="28" t="s">
        <v>42</v>
      </c>
      <c r="B3" s="29" t="n">
        <v>45243</v>
      </c>
      <c r="C3" s="30" t="n">
        <v>0.375</v>
      </c>
      <c r="D3" s="30" t="n">
        <v>0.415972222222222</v>
      </c>
      <c r="E3" s="31" t="n">
        <v>5</v>
      </c>
    </row>
    <row r="4" customFormat="false" ht="14.25" hidden="false" customHeight="false" outlineLevel="0" collapsed="false">
      <c r="A4" s="28" t="s">
        <v>43</v>
      </c>
      <c r="B4" s="29" t="n">
        <v>45243</v>
      </c>
      <c r="C4" s="30" t="n">
        <v>0.416666666666667</v>
      </c>
      <c r="D4" s="30" t="n">
        <v>0.457638888888889</v>
      </c>
      <c r="E4" s="31" t="n">
        <v>9</v>
      </c>
    </row>
    <row r="5" customFormat="false" ht="14.25" hidden="false" customHeight="false" outlineLevel="0" collapsed="false">
      <c r="A5" s="28" t="s">
        <v>44</v>
      </c>
      <c r="B5" s="29" t="n">
        <v>45243</v>
      </c>
      <c r="C5" s="30" t="n">
        <v>0.458333333333333</v>
      </c>
      <c r="D5" s="30" t="n">
        <v>0.499305555555556</v>
      </c>
      <c r="E5" s="31" t="n">
        <v>6</v>
      </c>
    </row>
    <row r="6" customFormat="false" ht="14.25" hidden="false" customHeight="false" outlineLevel="0" collapsed="false">
      <c r="A6" s="28" t="s">
        <v>45</v>
      </c>
      <c r="B6" s="29" t="n">
        <v>45243</v>
      </c>
      <c r="C6" s="30" t="n">
        <v>0.5</v>
      </c>
      <c r="D6" s="30" t="n">
        <v>0.540972222222222</v>
      </c>
      <c r="E6" s="31" t="n">
        <v>3</v>
      </c>
    </row>
    <row r="7" customFormat="false" ht="14.25" hidden="false" customHeight="false" outlineLevel="0" collapsed="false">
      <c r="A7" s="28" t="s">
        <v>46</v>
      </c>
      <c r="B7" s="29" t="n">
        <v>45243</v>
      </c>
      <c r="C7" s="30" t="n">
        <v>0.541666666666667</v>
      </c>
      <c r="D7" s="30" t="n">
        <v>0.582638888888889</v>
      </c>
      <c r="E7" s="31" t="n">
        <v>6</v>
      </c>
    </row>
    <row r="8" customFormat="false" ht="14.25" hidden="false" customHeight="false" outlineLevel="0" collapsed="false">
      <c r="A8" s="28" t="s">
        <v>47</v>
      </c>
      <c r="B8" s="29" t="n">
        <v>45243</v>
      </c>
      <c r="C8" s="30" t="n">
        <v>0.583333333333333</v>
      </c>
      <c r="D8" s="30" t="n">
        <v>0.624305555555556</v>
      </c>
      <c r="E8" s="31" t="n">
        <v>9</v>
      </c>
    </row>
    <row r="9" customFormat="false" ht="14.25" hidden="false" customHeight="false" outlineLevel="0" collapsed="false">
      <c r="A9" s="28" t="s">
        <v>48</v>
      </c>
      <c r="B9" s="29" t="n">
        <v>45243</v>
      </c>
      <c r="C9" s="30" t="n">
        <v>0.625</v>
      </c>
      <c r="D9" s="30" t="n">
        <v>0.665972222222222</v>
      </c>
      <c r="E9" s="31" t="n">
        <v>1</v>
      </c>
    </row>
    <row r="10" customFormat="false" ht="14.25" hidden="false" customHeight="false" outlineLevel="0" collapsed="false">
      <c r="A10" s="28" t="s">
        <v>49</v>
      </c>
      <c r="B10" s="29" t="n">
        <v>45243</v>
      </c>
      <c r="C10" s="30" t="n">
        <v>0.666666666666667</v>
      </c>
      <c r="D10" s="30" t="n">
        <v>0.707638888888889</v>
      </c>
      <c r="E10" s="31" t="n">
        <v>10</v>
      </c>
    </row>
    <row r="11" customFormat="false" ht="14.25" hidden="false" customHeight="false" outlineLevel="0" collapsed="false">
      <c r="A11" s="28" t="s">
        <v>50</v>
      </c>
      <c r="B11" s="29" t="n">
        <v>45243</v>
      </c>
      <c r="C11" s="30" t="n">
        <v>0.708333333333333</v>
      </c>
      <c r="D11" s="30" t="n">
        <v>0.749305555555556</v>
      </c>
      <c r="E11" s="31" t="n">
        <v>6</v>
      </c>
    </row>
    <row r="12" customFormat="false" ht="14.25" hidden="false" customHeight="false" outlineLevel="0" collapsed="false">
      <c r="A12" s="28" t="s">
        <v>51</v>
      </c>
      <c r="B12" s="29" t="n">
        <v>45244</v>
      </c>
      <c r="C12" s="30" t="n">
        <v>0.333333333333333</v>
      </c>
      <c r="D12" s="30" t="n">
        <v>0.374305555555556</v>
      </c>
      <c r="E12" s="31" t="n">
        <v>9</v>
      </c>
    </row>
    <row r="13" customFormat="false" ht="14.25" hidden="false" customHeight="false" outlineLevel="0" collapsed="false">
      <c r="A13" s="28" t="s">
        <v>52</v>
      </c>
      <c r="B13" s="29" t="n">
        <v>45244</v>
      </c>
      <c r="C13" s="30" t="n">
        <v>0.375</v>
      </c>
      <c r="D13" s="30" t="n">
        <v>0.415972222222222</v>
      </c>
      <c r="E13" s="31" t="n">
        <v>1</v>
      </c>
    </row>
    <row r="14" customFormat="false" ht="14.25" hidden="false" customHeight="false" outlineLevel="0" collapsed="false">
      <c r="A14" s="28" t="s">
        <v>53</v>
      </c>
      <c r="B14" s="29" t="n">
        <v>45244</v>
      </c>
      <c r="C14" s="30" t="n">
        <v>0.416666666666667</v>
      </c>
      <c r="D14" s="30" t="n">
        <v>0.457638888888889</v>
      </c>
      <c r="E14" s="31" t="n">
        <v>3</v>
      </c>
    </row>
    <row r="15" customFormat="false" ht="14.25" hidden="false" customHeight="false" outlineLevel="0" collapsed="false">
      <c r="A15" s="28" t="s">
        <v>54</v>
      </c>
      <c r="B15" s="29" t="n">
        <v>45244</v>
      </c>
      <c r="C15" s="30" t="n">
        <v>0.458333333333333</v>
      </c>
      <c r="D15" s="30" t="n">
        <v>0.499305555555556</v>
      </c>
      <c r="E15" s="31" t="n">
        <v>10</v>
      </c>
    </row>
    <row r="16" customFormat="false" ht="14.25" hidden="false" customHeight="false" outlineLevel="0" collapsed="false">
      <c r="A16" s="28" t="s">
        <v>55</v>
      </c>
      <c r="B16" s="29" t="n">
        <v>45244</v>
      </c>
      <c r="C16" s="30" t="n">
        <v>0.5</v>
      </c>
      <c r="D16" s="30" t="n">
        <v>0.540972222222222</v>
      </c>
      <c r="E16" s="31" t="n">
        <v>9</v>
      </c>
    </row>
    <row r="17" customFormat="false" ht="14.25" hidden="false" customHeight="false" outlineLevel="0" collapsed="false">
      <c r="A17" s="28" t="s">
        <v>56</v>
      </c>
      <c r="B17" s="29" t="n">
        <v>45244</v>
      </c>
      <c r="C17" s="30" t="n">
        <v>0.541666666666667</v>
      </c>
      <c r="D17" s="30" t="n">
        <v>0.582638888888889</v>
      </c>
      <c r="E17" s="31" t="n">
        <v>1</v>
      </c>
    </row>
    <row r="18" customFormat="false" ht="14.25" hidden="false" customHeight="false" outlineLevel="0" collapsed="false">
      <c r="A18" s="28" t="s">
        <v>57</v>
      </c>
      <c r="B18" s="29" t="n">
        <v>45244</v>
      </c>
      <c r="C18" s="30" t="n">
        <v>0.583333333333333</v>
      </c>
      <c r="D18" s="30" t="n">
        <v>0.624305555555556</v>
      </c>
      <c r="E18" s="31" t="n">
        <v>8</v>
      </c>
    </row>
    <row r="19" customFormat="false" ht="14.25" hidden="false" customHeight="false" outlineLevel="0" collapsed="false">
      <c r="A19" s="28" t="s">
        <v>58</v>
      </c>
      <c r="B19" s="29" t="n">
        <v>45244</v>
      </c>
      <c r="C19" s="30" t="n">
        <v>0.625</v>
      </c>
      <c r="D19" s="30" t="n">
        <v>0.665972222222222</v>
      </c>
      <c r="E19" s="31" t="n">
        <v>4</v>
      </c>
    </row>
    <row r="20" customFormat="false" ht="14.25" hidden="false" customHeight="false" outlineLevel="0" collapsed="false">
      <c r="A20" s="28" t="s">
        <v>59</v>
      </c>
      <c r="B20" s="29" t="n">
        <v>45244</v>
      </c>
      <c r="C20" s="30" t="n">
        <v>0.666666666666667</v>
      </c>
      <c r="D20" s="30" t="n">
        <v>0.707638888888889</v>
      </c>
      <c r="E20" s="31" t="n">
        <v>6</v>
      </c>
    </row>
    <row r="21" customFormat="false" ht="14.25" hidden="false" customHeight="false" outlineLevel="0" collapsed="false">
      <c r="A21" s="28" t="s">
        <v>60</v>
      </c>
      <c r="B21" s="29" t="n">
        <v>45244</v>
      </c>
      <c r="C21" s="30" t="n">
        <v>0.708333333333333</v>
      </c>
      <c r="D21" s="30" t="n">
        <v>0.749305555555556</v>
      </c>
      <c r="E21" s="31" t="n">
        <v>9</v>
      </c>
    </row>
    <row r="22" customFormat="false" ht="14.25" hidden="false" customHeight="false" outlineLevel="0" collapsed="false">
      <c r="A22" s="28" t="s">
        <v>61</v>
      </c>
      <c r="B22" s="29" t="n">
        <v>45245</v>
      </c>
      <c r="C22" s="30" t="n">
        <v>0.333333333333333</v>
      </c>
      <c r="D22" s="30" t="n">
        <v>0.374305555555556</v>
      </c>
      <c r="E22" s="31" t="n">
        <v>8</v>
      </c>
    </row>
    <row r="23" customFormat="false" ht="14.25" hidden="false" customHeight="false" outlineLevel="0" collapsed="false">
      <c r="A23" s="28" t="s">
        <v>62</v>
      </c>
      <c r="B23" s="29" t="n">
        <v>45245</v>
      </c>
      <c r="C23" s="30" t="n">
        <v>0.375</v>
      </c>
      <c r="D23" s="30" t="n">
        <v>0.415972222222222</v>
      </c>
      <c r="E23" s="31" t="n">
        <v>5</v>
      </c>
    </row>
    <row r="24" customFormat="false" ht="14.25" hidden="false" customHeight="false" outlineLevel="0" collapsed="false">
      <c r="A24" s="28" t="s">
        <v>63</v>
      </c>
      <c r="B24" s="29" t="n">
        <v>45245</v>
      </c>
      <c r="C24" s="30" t="n">
        <v>0.416666666666667</v>
      </c>
      <c r="D24" s="30" t="n">
        <v>0.457638888888889</v>
      </c>
      <c r="E24" s="31" t="n">
        <v>10</v>
      </c>
    </row>
    <row r="25" customFormat="false" ht="14.25" hidden="false" customHeight="false" outlineLevel="0" collapsed="false">
      <c r="A25" s="28" t="s">
        <v>64</v>
      </c>
      <c r="B25" s="29" t="n">
        <v>45245</v>
      </c>
      <c r="C25" s="30" t="n">
        <v>0.458333333333333</v>
      </c>
      <c r="D25" s="30" t="n">
        <v>0.499305555555556</v>
      </c>
      <c r="E25" s="31" t="n">
        <v>8</v>
      </c>
    </row>
    <row r="26" customFormat="false" ht="14.25" hidden="false" customHeight="false" outlineLevel="0" collapsed="false">
      <c r="A26" s="28" t="s">
        <v>65</v>
      </c>
      <c r="B26" s="29" t="n">
        <v>45245</v>
      </c>
      <c r="C26" s="30" t="n">
        <v>0.5</v>
      </c>
      <c r="D26" s="30" t="n">
        <v>0.540972222222222</v>
      </c>
      <c r="E26" s="31" t="n">
        <v>4</v>
      </c>
    </row>
    <row r="27" customFormat="false" ht="14.25" hidden="false" customHeight="false" outlineLevel="0" collapsed="false">
      <c r="A27" s="28" t="s">
        <v>66</v>
      </c>
      <c r="B27" s="29" t="n">
        <v>45245</v>
      </c>
      <c r="C27" s="30" t="n">
        <v>0.541666666666667</v>
      </c>
      <c r="D27" s="30" t="n">
        <v>0.582638888888889</v>
      </c>
      <c r="E27" s="31" t="n">
        <v>2</v>
      </c>
    </row>
    <row r="28" customFormat="false" ht="14.25" hidden="false" customHeight="false" outlineLevel="0" collapsed="false">
      <c r="A28" s="28" t="s">
        <v>67</v>
      </c>
      <c r="B28" s="29" t="n">
        <v>45245</v>
      </c>
      <c r="C28" s="30" t="n">
        <v>0.583333333333333</v>
      </c>
      <c r="D28" s="30" t="n">
        <v>0.624305555555556</v>
      </c>
      <c r="E28" s="31" t="n">
        <v>1</v>
      </c>
    </row>
    <row r="29" customFormat="false" ht="14.25" hidden="false" customHeight="false" outlineLevel="0" collapsed="false">
      <c r="A29" s="28" t="s">
        <v>68</v>
      </c>
      <c r="B29" s="29" t="n">
        <v>45245</v>
      </c>
      <c r="C29" s="30" t="n">
        <v>0.625</v>
      </c>
      <c r="D29" s="30" t="n">
        <v>0.665972222222222</v>
      </c>
      <c r="E29" s="31" t="n">
        <v>8</v>
      </c>
    </row>
    <row r="30" customFormat="false" ht="14.25" hidden="false" customHeight="false" outlineLevel="0" collapsed="false">
      <c r="A30" s="28" t="s">
        <v>69</v>
      </c>
      <c r="B30" s="29" t="n">
        <v>45245</v>
      </c>
      <c r="C30" s="30" t="n">
        <v>0.666666666666667</v>
      </c>
      <c r="D30" s="30" t="n">
        <v>0.707638888888889</v>
      </c>
      <c r="E30" s="31" t="n">
        <v>3</v>
      </c>
    </row>
    <row r="31" customFormat="false" ht="14.25" hidden="false" customHeight="false" outlineLevel="0" collapsed="false">
      <c r="A31" s="28" t="s">
        <v>70</v>
      </c>
      <c r="B31" s="29" t="n">
        <v>45245</v>
      </c>
      <c r="C31" s="30" t="n">
        <v>0.708333333333333</v>
      </c>
      <c r="D31" s="30" t="n">
        <v>0.749305555555556</v>
      </c>
      <c r="E31" s="31" t="n">
        <v>3</v>
      </c>
    </row>
    <row r="32" customFormat="false" ht="14.25" hidden="false" customHeight="false" outlineLevel="0" collapsed="false">
      <c r="A32" s="28" t="s">
        <v>71</v>
      </c>
      <c r="B32" s="29" t="n">
        <v>45246</v>
      </c>
      <c r="C32" s="30" t="n">
        <v>0.333333333333333</v>
      </c>
      <c r="D32" s="30" t="n">
        <v>0.374305555555556</v>
      </c>
      <c r="E32" s="31" t="n">
        <v>8</v>
      </c>
    </row>
    <row r="33" customFormat="false" ht="14.25" hidden="false" customHeight="false" outlineLevel="0" collapsed="false">
      <c r="A33" s="28" t="s">
        <v>72</v>
      </c>
      <c r="B33" s="29" t="n">
        <v>45246</v>
      </c>
      <c r="C33" s="30" t="n">
        <v>0.375</v>
      </c>
      <c r="D33" s="30" t="n">
        <v>0.415972222222222</v>
      </c>
      <c r="E33" s="31" t="n">
        <v>8</v>
      </c>
    </row>
    <row r="34" customFormat="false" ht="14.25" hidden="false" customHeight="false" outlineLevel="0" collapsed="false">
      <c r="A34" s="28" t="s">
        <v>73</v>
      </c>
      <c r="B34" s="29" t="n">
        <v>45246</v>
      </c>
      <c r="C34" s="30" t="n">
        <v>0.416666666666667</v>
      </c>
      <c r="D34" s="30" t="n">
        <v>0.457638888888889</v>
      </c>
      <c r="E34" s="31" t="n">
        <v>7</v>
      </c>
    </row>
    <row r="35" customFormat="false" ht="14.25" hidden="false" customHeight="false" outlineLevel="0" collapsed="false">
      <c r="A35" s="28" t="s">
        <v>74</v>
      </c>
      <c r="B35" s="29" t="n">
        <v>45246</v>
      </c>
      <c r="C35" s="30" t="n">
        <v>0.458333333333333</v>
      </c>
      <c r="D35" s="30" t="n">
        <v>0.499305555555556</v>
      </c>
      <c r="E35" s="31" t="n">
        <v>1</v>
      </c>
    </row>
    <row r="36" customFormat="false" ht="14.25" hidden="false" customHeight="false" outlineLevel="0" collapsed="false">
      <c r="A36" s="28" t="s">
        <v>75</v>
      </c>
      <c r="B36" s="29" t="n">
        <v>45246</v>
      </c>
      <c r="C36" s="30" t="n">
        <v>0.5</v>
      </c>
      <c r="D36" s="30" t="n">
        <v>0.540972222222222</v>
      </c>
      <c r="E36" s="31" t="n">
        <v>3</v>
      </c>
    </row>
    <row r="37" customFormat="false" ht="14.25" hidden="false" customHeight="false" outlineLevel="0" collapsed="false">
      <c r="A37" s="28" t="s">
        <v>76</v>
      </c>
      <c r="B37" s="29" t="n">
        <v>45246</v>
      </c>
      <c r="C37" s="30" t="n">
        <v>0.541666666666667</v>
      </c>
      <c r="D37" s="30" t="n">
        <v>0.582638888888889</v>
      </c>
      <c r="E37" s="31" t="n">
        <v>6</v>
      </c>
    </row>
    <row r="38" customFormat="false" ht="14.25" hidden="false" customHeight="false" outlineLevel="0" collapsed="false">
      <c r="A38" s="28" t="s">
        <v>77</v>
      </c>
      <c r="B38" s="29" t="n">
        <v>45246</v>
      </c>
      <c r="C38" s="30" t="n">
        <v>0.583333333333333</v>
      </c>
      <c r="D38" s="30" t="n">
        <v>0.624305555555556</v>
      </c>
      <c r="E38" s="31" t="n">
        <v>1</v>
      </c>
    </row>
    <row r="39" customFormat="false" ht="14.25" hidden="false" customHeight="false" outlineLevel="0" collapsed="false">
      <c r="A39" s="28" t="s">
        <v>78</v>
      </c>
      <c r="B39" s="29" t="n">
        <v>45246</v>
      </c>
      <c r="C39" s="30" t="n">
        <v>0.625</v>
      </c>
      <c r="D39" s="30" t="n">
        <v>0.665972222222222</v>
      </c>
      <c r="E39" s="31" t="n">
        <v>8</v>
      </c>
    </row>
    <row r="40" customFormat="false" ht="14.25" hidden="false" customHeight="false" outlineLevel="0" collapsed="false">
      <c r="A40" s="28" t="s">
        <v>79</v>
      </c>
      <c r="B40" s="29" t="n">
        <v>45246</v>
      </c>
      <c r="C40" s="30" t="n">
        <v>0.666666666666667</v>
      </c>
      <c r="D40" s="30" t="n">
        <v>0.707638888888889</v>
      </c>
      <c r="E40" s="31" t="n">
        <v>6</v>
      </c>
    </row>
    <row r="41" customFormat="false" ht="14.25" hidden="false" customHeight="false" outlineLevel="0" collapsed="false">
      <c r="A41" s="28" t="s">
        <v>80</v>
      </c>
      <c r="B41" s="29" t="n">
        <v>45246</v>
      </c>
      <c r="C41" s="30" t="n">
        <v>0.708333333333333</v>
      </c>
      <c r="D41" s="30" t="n">
        <v>0.749305555555556</v>
      </c>
      <c r="E41" s="31" t="n">
        <v>10</v>
      </c>
    </row>
    <row r="42" customFormat="false" ht="14.25" hidden="false" customHeight="false" outlineLevel="0" collapsed="false">
      <c r="A42" s="28" t="s">
        <v>81</v>
      </c>
      <c r="B42" s="29" t="n">
        <v>45247</v>
      </c>
      <c r="C42" s="30" t="n">
        <v>0.333333333333333</v>
      </c>
      <c r="D42" s="30" t="n">
        <v>0.374305555555556</v>
      </c>
      <c r="E42" s="31" t="n">
        <v>7</v>
      </c>
    </row>
    <row r="43" customFormat="false" ht="14.25" hidden="false" customHeight="false" outlineLevel="0" collapsed="false">
      <c r="A43" s="28" t="s">
        <v>82</v>
      </c>
      <c r="B43" s="29" t="n">
        <v>45247</v>
      </c>
      <c r="C43" s="30" t="n">
        <v>0.375</v>
      </c>
      <c r="D43" s="30" t="n">
        <v>0.415972222222222</v>
      </c>
      <c r="E43" s="31" t="n">
        <v>5</v>
      </c>
    </row>
    <row r="44" customFormat="false" ht="14.25" hidden="false" customHeight="false" outlineLevel="0" collapsed="false">
      <c r="A44" s="28" t="s">
        <v>83</v>
      </c>
      <c r="B44" s="29" t="n">
        <v>45247</v>
      </c>
      <c r="C44" s="30" t="n">
        <v>0.416666666666667</v>
      </c>
      <c r="D44" s="30" t="n">
        <v>0.457638888888889</v>
      </c>
      <c r="E44" s="31" t="n">
        <v>2</v>
      </c>
    </row>
    <row r="45" customFormat="false" ht="14.25" hidden="false" customHeight="false" outlineLevel="0" collapsed="false">
      <c r="A45" s="28" t="s">
        <v>84</v>
      </c>
      <c r="B45" s="29" t="n">
        <v>45247</v>
      </c>
      <c r="C45" s="30" t="n">
        <v>0.458333333333333</v>
      </c>
      <c r="D45" s="30" t="n">
        <v>0.499305555555556</v>
      </c>
      <c r="E45" s="31" t="n">
        <v>10</v>
      </c>
    </row>
    <row r="46" customFormat="false" ht="14.25" hidden="false" customHeight="false" outlineLevel="0" collapsed="false">
      <c r="A46" s="28" t="s">
        <v>85</v>
      </c>
      <c r="B46" s="29" t="n">
        <v>45247</v>
      </c>
      <c r="C46" s="30" t="n">
        <v>0.5</v>
      </c>
      <c r="D46" s="30" t="n">
        <v>0.540972222222222</v>
      </c>
      <c r="E46" s="31" t="n">
        <v>9</v>
      </c>
    </row>
    <row r="47" customFormat="false" ht="14.25" hidden="false" customHeight="false" outlineLevel="0" collapsed="false">
      <c r="A47" s="28" t="s">
        <v>86</v>
      </c>
      <c r="B47" s="29" t="n">
        <v>45247</v>
      </c>
      <c r="C47" s="30" t="n">
        <v>0.541666666666667</v>
      </c>
      <c r="D47" s="30" t="n">
        <v>0.582638888888889</v>
      </c>
      <c r="E47" s="31" t="n">
        <v>2</v>
      </c>
    </row>
    <row r="48" customFormat="false" ht="14.25" hidden="false" customHeight="false" outlineLevel="0" collapsed="false">
      <c r="A48" s="28" t="s">
        <v>87</v>
      </c>
      <c r="B48" s="29" t="n">
        <v>45247</v>
      </c>
      <c r="C48" s="30" t="n">
        <v>0.583333333333333</v>
      </c>
      <c r="D48" s="30" t="n">
        <v>0.624305555555556</v>
      </c>
      <c r="E48" s="31" t="n">
        <v>7</v>
      </c>
    </row>
    <row r="49" customFormat="false" ht="14.25" hidden="false" customHeight="false" outlineLevel="0" collapsed="false">
      <c r="A49" s="28" t="s">
        <v>88</v>
      </c>
      <c r="B49" s="29" t="n">
        <v>45247</v>
      </c>
      <c r="C49" s="30" t="n">
        <v>0.625</v>
      </c>
      <c r="D49" s="30" t="n">
        <v>0.665972222222222</v>
      </c>
      <c r="E49" s="31" t="n">
        <v>4</v>
      </c>
    </row>
    <row r="50" customFormat="false" ht="14.25" hidden="false" customHeight="false" outlineLevel="0" collapsed="false">
      <c r="A50" s="28" t="s">
        <v>89</v>
      </c>
      <c r="B50" s="29" t="n">
        <v>45247</v>
      </c>
      <c r="C50" s="30" t="n">
        <v>0.666666666666667</v>
      </c>
      <c r="D50" s="30" t="n">
        <v>0.707638888888889</v>
      </c>
      <c r="E50" s="31" t="n">
        <v>1</v>
      </c>
    </row>
    <row r="51" customFormat="false" ht="14.25" hidden="false" customHeight="false" outlineLevel="0" collapsed="false">
      <c r="A51" s="28" t="s">
        <v>90</v>
      </c>
      <c r="B51" s="29" t="n">
        <v>45247</v>
      </c>
      <c r="C51" s="30" t="n">
        <v>0.708333333333333</v>
      </c>
      <c r="D51" s="30" t="n">
        <v>0.749305555555556</v>
      </c>
      <c r="E51" s="31" t="n">
        <v>4</v>
      </c>
    </row>
    <row r="52" customFormat="false" ht="14.25" hidden="false" customHeight="false" outlineLevel="0" collapsed="false">
      <c r="A52" s="28" t="s">
        <v>91</v>
      </c>
      <c r="B52" s="29" t="n">
        <v>45248</v>
      </c>
      <c r="C52" s="30" t="n">
        <v>0.333333333333333</v>
      </c>
      <c r="D52" s="30" t="n">
        <v>0.374305555555556</v>
      </c>
      <c r="E52" s="31" t="n">
        <v>2</v>
      </c>
    </row>
    <row r="53" customFormat="false" ht="14.25" hidden="false" customHeight="false" outlineLevel="0" collapsed="false">
      <c r="A53" s="28" t="s">
        <v>92</v>
      </c>
      <c r="B53" s="29" t="n">
        <v>45248</v>
      </c>
      <c r="C53" s="30" t="n">
        <v>0.375</v>
      </c>
      <c r="D53" s="30" t="n">
        <v>0.415972222222222</v>
      </c>
      <c r="E53" s="31" t="n">
        <v>4</v>
      </c>
    </row>
    <row r="54" customFormat="false" ht="14.25" hidden="false" customHeight="false" outlineLevel="0" collapsed="false">
      <c r="A54" s="28" t="s">
        <v>93</v>
      </c>
      <c r="B54" s="29" t="n">
        <v>45248</v>
      </c>
      <c r="C54" s="30" t="n">
        <v>0.416666666666667</v>
      </c>
      <c r="D54" s="30" t="n">
        <v>0.457638888888889</v>
      </c>
      <c r="E54" s="31" t="n">
        <v>4</v>
      </c>
    </row>
    <row r="55" customFormat="false" ht="14.25" hidden="false" customHeight="false" outlineLevel="0" collapsed="false">
      <c r="A55" s="28" t="s">
        <v>94</v>
      </c>
      <c r="B55" s="29" t="n">
        <v>45248</v>
      </c>
      <c r="C55" s="30" t="n">
        <v>0.458333333333333</v>
      </c>
      <c r="D55" s="30" t="n">
        <v>0.499305555555556</v>
      </c>
      <c r="E55" s="31" t="n">
        <v>4</v>
      </c>
    </row>
    <row r="56" customFormat="false" ht="14.25" hidden="false" customHeight="false" outlineLevel="0" collapsed="false">
      <c r="A56" s="28" t="s">
        <v>95</v>
      </c>
      <c r="B56" s="29" t="n">
        <v>45248</v>
      </c>
      <c r="C56" s="30" t="n">
        <v>0.5</v>
      </c>
      <c r="D56" s="30" t="n">
        <v>0.540972222222222</v>
      </c>
      <c r="E56" s="31" t="n">
        <v>5</v>
      </c>
    </row>
    <row r="57" customFormat="false" ht="14.25" hidden="false" customHeight="false" outlineLevel="0" collapsed="false">
      <c r="A57" s="28" t="s">
        <v>96</v>
      </c>
      <c r="B57" s="29" t="n">
        <v>45248</v>
      </c>
      <c r="C57" s="30" t="n">
        <v>0.541666666666667</v>
      </c>
      <c r="D57" s="30" t="n">
        <v>0.582638888888889</v>
      </c>
      <c r="E57" s="31" t="n">
        <v>4</v>
      </c>
    </row>
    <row r="58" customFormat="false" ht="14.25" hidden="false" customHeight="false" outlineLevel="0" collapsed="false">
      <c r="A58" s="28" t="s">
        <v>97</v>
      </c>
      <c r="B58" s="29" t="n">
        <v>45248</v>
      </c>
      <c r="C58" s="30" t="n">
        <v>0.583333333333333</v>
      </c>
      <c r="D58" s="30" t="n">
        <v>0.624305555555556</v>
      </c>
      <c r="E58" s="31" t="n">
        <v>3</v>
      </c>
    </row>
    <row r="59" customFormat="false" ht="14.25" hidden="false" customHeight="false" outlineLevel="0" collapsed="false">
      <c r="A59" s="28" t="s">
        <v>98</v>
      </c>
      <c r="B59" s="29" t="n">
        <v>45248</v>
      </c>
      <c r="C59" s="30" t="n">
        <v>0.625</v>
      </c>
      <c r="D59" s="30" t="n">
        <v>0.665972222222222</v>
      </c>
      <c r="E59" s="31" t="n">
        <v>6</v>
      </c>
    </row>
    <row r="60" customFormat="false" ht="14.25" hidden="false" customHeight="false" outlineLevel="0" collapsed="false">
      <c r="A60" s="28" t="s">
        <v>99</v>
      </c>
      <c r="B60" s="29" t="n">
        <v>45248</v>
      </c>
      <c r="C60" s="30" t="n">
        <v>0.666666666666667</v>
      </c>
      <c r="D60" s="30" t="n">
        <v>0.707638888888889</v>
      </c>
      <c r="E60" s="31" t="n">
        <v>4</v>
      </c>
    </row>
    <row r="61" customFormat="false" ht="14.25" hidden="false" customHeight="false" outlineLevel="0" collapsed="false">
      <c r="A61" s="28" t="s">
        <v>100</v>
      </c>
      <c r="B61" s="29" t="n">
        <v>45248</v>
      </c>
      <c r="C61" s="30" t="n">
        <v>0.708333333333333</v>
      </c>
      <c r="D61" s="30" t="n">
        <v>0.749305555555556</v>
      </c>
      <c r="E61" s="31" t="n">
        <v>3</v>
      </c>
    </row>
    <row r="62" customFormat="false" ht="14.25" hidden="false" customHeight="false" outlineLevel="0" collapsed="false">
      <c r="A62" s="28" t="s">
        <v>101</v>
      </c>
      <c r="B62" s="29" t="n">
        <v>45249</v>
      </c>
      <c r="C62" s="30" t="n">
        <v>0.333333333333333</v>
      </c>
      <c r="D62" s="30" t="n">
        <v>0.374305555555556</v>
      </c>
      <c r="E62" s="31" t="n">
        <v>9</v>
      </c>
    </row>
    <row r="63" customFormat="false" ht="14.25" hidden="false" customHeight="false" outlineLevel="0" collapsed="false">
      <c r="A63" s="28" t="s">
        <v>102</v>
      </c>
      <c r="B63" s="29" t="n">
        <v>45249</v>
      </c>
      <c r="C63" s="30" t="n">
        <v>0.375</v>
      </c>
      <c r="D63" s="30" t="n">
        <v>0.415972222222222</v>
      </c>
      <c r="E63" s="31" t="n">
        <v>6</v>
      </c>
    </row>
    <row r="64" customFormat="false" ht="14.25" hidden="false" customHeight="false" outlineLevel="0" collapsed="false">
      <c r="A64" s="28" t="s">
        <v>103</v>
      </c>
      <c r="B64" s="29" t="n">
        <v>45249</v>
      </c>
      <c r="C64" s="30" t="n">
        <v>0.416666666666667</v>
      </c>
      <c r="D64" s="30" t="n">
        <v>0.457638888888889</v>
      </c>
      <c r="E64" s="31" t="n">
        <v>3</v>
      </c>
    </row>
    <row r="65" customFormat="false" ht="14.25" hidden="false" customHeight="false" outlineLevel="0" collapsed="false">
      <c r="A65" s="28" t="s">
        <v>104</v>
      </c>
      <c r="B65" s="29" t="n">
        <v>45249</v>
      </c>
      <c r="C65" s="30" t="n">
        <v>0.458333333333333</v>
      </c>
      <c r="D65" s="30" t="n">
        <v>0.499305555555556</v>
      </c>
      <c r="E65" s="31" t="n">
        <v>9</v>
      </c>
    </row>
    <row r="66" customFormat="false" ht="14.25" hidden="false" customHeight="false" outlineLevel="0" collapsed="false">
      <c r="A66" s="28" t="s">
        <v>105</v>
      </c>
      <c r="B66" s="29" t="n">
        <v>45249</v>
      </c>
      <c r="C66" s="30" t="n">
        <v>0.5</v>
      </c>
      <c r="D66" s="30" t="n">
        <v>0.540972222222222</v>
      </c>
      <c r="E66" s="31" t="n">
        <v>2</v>
      </c>
    </row>
    <row r="67" customFormat="false" ht="14.25" hidden="false" customHeight="false" outlineLevel="0" collapsed="false">
      <c r="A67" s="28" t="s">
        <v>106</v>
      </c>
      <c r="B67" s="29" t="n">
        <v>45249</v>
      </c>
      <c r="C67" s="30" t="n">
        <v>0.541666666666667</v>
      </c>
      <c r="D67" s="30" t="n">
        <v>0.582638888888889</v>
      </c>
      <c r="E67" s="31" t="n">
        <v>6</v>
      </c>
    </row>
    <row r="68" customFormat="false" ht="14.25" hidden="false" customHeight="false" outlineLevel="0" collapsed="false">
      <c r="A68" s="28" t="s">
        <v>107</v>
      </c>
      <c r="B68" s="29" t="n">
        <v>45249</v>
      </c>
      <c r="C68" s="30" t="n">
        <v>0.583333333333333</v>
      </c>
      <c r="D68" s="30" t="n">
        <v>0.624305555555556</v>
      </c>
      <c r="E68" s="31" t="n">
        <v>3</v>
      </c>
    </row>
    <row r="69" customFormat="false" ht="14.25" hidden="false" customHeight="false" outlineLevel="0" collapsed="false">
      <c r="A69" s="28" t="s">
        <v>108</v>
      </c>
      <c r="B69" s="29" t="n">
        <v>45249</v>
      </c>
      <c r="C69" s="30" t="n">
        <v>0.625</v>
      </c>
      <c r="D69" s="30" t="n">
        <v>0.665972222222222</v>
      </c>
      <c r="E69" s="31" t="n">
        <v>1</v>
      </c>
    </row>
    <row r="70" customFormat="false" ht="14.25" hidden="false" customHeight="false" outlineLevel="0" collapsed="false">
      <c r="A70" s="28" t="s">
        <v>109</v>
      </c>
      <c r="B70" s="29" t="n">
        <v>45249</v>
      </c>
      <c r="C70" s="30" t="n">
        <v>0.666666666666667</v>
      </c>
      <c r="D70" s="30" t="n">
        <v>0.707638888888889</v>
      </c>
      <c r="E70" s="31" t="n">
        <v>5</v>
      </c>
    </row>
    <row r="71" customFormat="false" ht="14.25" hidden="false" customHeight="false" outlineLevel="0" collapsed="false">
      <c r="A71" s="28" t="s">
        <v>110</v>
      </c>
      <c r="B71" s="29" t="n">
        <v>45249</v>
      </c>
      <c r="C71" s="30" t="n">
        <v>0.708333333333333</v>
      </c>
      <c r="D71" s="30" t="n">
        <v>0.749305555555556</v>
      </c>
      <c r="E71" s="31" t="n">
        <v>10</v>
      </c>
    </row>
    <row r="72" customFormat="false" ht="14.25" hidden="false" customHeight="false" outlineLevel="0" collapsed="false">
      <c r="A72" s="28" t="s">
        <v>111</v>
      </c>
      <c r="B72" s="29" t="n">
        <v>45250</v>
      </c>
      <c r="C72" s="30" t="n">
        <v>0.333333333333333</v>
      </c>
      <c r="D72" s="30" t="n">
        <v>0.374305555555556</v>
      </c>
      <c r="E72" s="31" t="n">
        <v>8</v>
      </c>
    </row>
    <row r="73" customFormat="false" ht="14.25" hidden="false" customHeight="false" outlineLevel="0" collapsed="false">
      <c r="A73" s="28" t="s">
        <v>112</v>
      </c>
      <c r="B73" s="29" t="n">
        <v>45250</v>
      </c>
      <c r="C73" s="30" t="n">
        <v>0.375</v>
      </c>
      <c r="D73" s="30" t="n">
        <v>0.415972222222222</v>
      </c>
      <c r="E73" s="31" t="n">
        <v>8</v>
      </c>
    </row>
    <row r="74" customFormat="false" ht="14.25" hidden="false" customHeight="false" outlineLevel="0" collapsed="false">
      <c r="A74" s="28" t="s">
        <v>113</v>
      </c>
      <c r="B74" s="29" t="n">
        <v>45250</v>
      </c>
      <c r="C74" s="30" t="n">
        <v>0.416666666666667</v>
      </c>
      <c r="D74" s="30" t="n">
        <v>0.457638888888889</v>
      </c>
      <c r="E74" s="31" t="n">
        <v>6</v>
      </c>
    </row>
    <row r="75" customFormat="false" ht="14.25" hidden="false" customHeight="false" outlineLevel="0" collapsed="false">
      <c r="A75" s="28" t="s">
        <v>114</v>
      </c>
      <c r="B75" s="29" t="n">
        <v>45250</v>
      </c>
      <c r="C75" s="30" t="n">
        <v>0.458333333333333</v>
      </c>
      <c r="D75" s="30" t="n">
        <v>0.499305555555556</v>
      </c>
      <c r="E75" s="31" t="n">
        <v>7</v>
      </c>
    </row>
    <row r="76" customFormat="false" ht="14.25" hidden="false" customHeight="false" outlineLevel="0" collapsed="false">
      <c r="A76" s="28" t="s">
        <v>115</v>
      </c>
      <c r="B76" s="29" t="n">
        <v>45250</v>
      </c>
      <c r="C76" s="30" t="n">
        <v>0.5</v>
      </c>
      <c r="D76" s="30" t="n">
        <v>0.540972222222222</v>
      </c>
      <c r="E76" s="31" t="n">
        <v>7</v>
      </c>
    </row>
    <row r="77" customFormat="false" ht="14.25" hidden="false" customHeight="false" outlineLevel="0" collapsed="false">
      <c r="A77" s="28" t="s">
        <v>116</v>
      </c>
      <c r="B77" s="29" t="n">
        <v>45250</v>
      </c>
      <c r="C77" s="30" t="n">
        <v>0.541666666666667</v>
      </c>
      <c r="D77" s="30" t="n">
        <v>0.582638888888889</v>
      </c>
      <c r="E77" s="31" t="n">
        <v>6</v>
      </c>
    </row>
    <row r="78" customFormat="false" ht="14.25" hidden="false" customHeight="false" outlineLevel="0" collapsed="false">
      <c r="A78" s="28" t="s">
        <v>117</v>
      </c>
      <c r="B78" s="29" t="n">
        <v>45250</v>
      </c>
      <c r="C78" s="30" t="n">
        <v>0.583333333333333</v>
      </c>
      <c r="D78" s="30" t="n">
        <v>0.624305555555556</v>
      </c>
      <c r="E78" s="31" t="n">
        <v>3</v>
      </c>
    </row>
    <row r="79" customFormat="false" ht="14.25" hidden="false" customHeight="false" outlineLevel="0" collapsed="false">
      <c r="A79" s="28" t="s">
        <v>118</v>
      </c>
      <c r="B79" s="29" t="n">
        <v>45250</v>
      </c>
      <c r="C79" s="30" t="n">
        <v>0.625</v>
      </c>
      <c r="D79" s="30" t="n">
        <v>0.665972222222222</v>
      </c>
      <c r="E79" s="31" t="n">
        <v>8</v>
      </c>
    </row>
    <row r="80" customFormat="false" ht="14.25" hidden="false" customHeight="false" outlineLevel="0" collapsed="false">
      <c r="A80" s="28" t="s">
        <v>119</v>
      </c>
      <c r="B80" s="29" t="n">
        <v>45250</v>
      </c>
      <c r="C80" s="30" t="n">
        <v>0.666666666666667</v>
      </c>
      <c r="D80" s="30" t="n">
        <v>0.707638888888889</v>
      </c>
      <c r="E80" s="31" t="n">
        <v>3</v>
      </c>
    </row>
    <row r="81" customFormat="false" ht="14.25" hidden="false" customHeight="false" outlineLevel="0" collapsed="false">
      <c r="A81" s="28" t="s">
        <v>120</v>
      </c>
      <c r="B81" s="29" t="n">
        <v>45250</v>
      </c>
      <c r="C81" s="30" t="n">
        <v>0.708333333333333</v>
      </c>
      <c r="D81" s="30" t="n">
        <v>0.749305555555556</v>
      </c>
      <c r="E81" s="31" t="n">
        <v>1</v>
      </c>
    </row>
    <row r="82" customFormat="false" ht="14.25" hidden="false" customHeight="false" outlineLevel="0" collapsed="false">
      <c r="A82" s="28" t="s">
        <v>121</v>
      </c>
      <c r="B82" s="29" t="n">
        <v>45251</v>
      </c>
      <c r="C82" s="30" t="n">
        <v>0.333333333333333</v>
      </c>
      <c r="D82" s="30" t="n">
        <v>0.374305555555556</v>
      </c>
      <c r="E82" s="31" t="n">
        <v>2</v>
      </c>
    </row>
    <row r="83" customFormat="false" ht="14.25" hidden="false" customHeight="false" outlineLevel="0" collapsed="false">
      <c r="A83" s="28" t="s">
        <v>122</v>
      </c>
      <c r="B83" s="29" t="n">
        <v>45251</v>
      </c>
      <c r="C83" s="30" t="n">
        <v>0.375</v>
      </c>
      <c r="D83" s="30" t="n">
        <v>0.415972222222222</v>
      </c>
      <c r="E83" s="31" t="n">
        <v>10</v>
      </c>
    </row>
    <row r="84" customFormat="false" ht="14.25" hidden="false" customHeight="false" outlineLevel="0" collapsed="false">
      <c r="A84" s="28" t="s">
        <v>123</v>
      </c>
      <c r="B84" s="29" t="n">
        <v>45251</v>
      </c>
      <c r="C84" s="30" t="n">
        <v>0.416666666666667</v>
      </c>
      <c r="D84" s="30" t="n">
        <v>0.457638888888889</v>
      </c>
      <c r="E84" s="31" t="n">
        <v>4</v>
      </c>
    </row>
    <row r="85" customFormat="false" ht="14.25" hidden="false" customHeight="false" outlineLevel="0" collapsed="false">
      <c r="A85" s="28" t="s">
        <v>124</v>
      </c>
      <c r="B85" s="29" t="n">
        <v>45251</v>
      </c>
      <c r="C85" s="30" t="n">
        <v>0.458333333333333</v>
      </c>
      <c r="D85" s="30" t="n">
        <v>0.499305555555556</v>
      </c>
      <c r="E85" s="31" t="n">
        <v>6</v>
      </c>
    </row>
    <row r="86" customFormat="false" ht="14.25" hidden="false" customHeight="false" outlineLevel="0" collapsed="false">
      <c r="A86" s="28" t="s">
        <v>125</v>
      </c>
      <c r="B86" s="29" t="n">
        <v>45251</v>
      </c>
      <c r="C86" s="30" t="n">
        <v>0.5</v>
      </c>
      <c r="D86" s="30" t="n">
        <v>0.540972222222222</v>
      </c>
      <c r="E86" s="31" t="n">
        <v>1</v>
      </c>
    </row>
    <row r="87" customFormat="false" ht="14.25" hidden="false" customHeight="false" outlineLevel="0" collapsed="false">
      <c r="A87" s="28" t="s">
        <v>126</v>
      </c>
      <c r="B87" s="29" t="n">
        <v>45251</v>
      </c>
      <c r="C87" s="30" t="n">
        <v>0.541666666666667</v>
      </c>
      <c r="D87" s="30" t="n">
        <v>0.582638888888889</v>
      </c>
      <c r="E87" s="31" t="n">
        <v>8</v>
      </c>
    </row>
    <row r="88" customFormat="false" ht="14.25" hidden="false" customHeight="false" outlineLevel="0" collapsed="false">
      <c r="A88" s="28" t="s">
        <v>127</v>
      </c>
      <c r="B88" s="29" t="n">
        <v>45251</v>
      </c>
      <c r="C88" s="30" t="n">
        <v>0.583333333333333</v>
      </c>
      <c r="D88" s="30" t="n">
        <v>0.624305555555556</v>
      </c>
      <c r="E88" s="31" t="n">
        <v>1</v>
      </c>
    </row>
    <row r="89" customFormat="false" ht="14.25" hidden="false" customHeight="false" outlineLevel="0" collapsed="false">
      <c r="A89" s="28" t="s">
        <v>128</v>
      </c>
      <c r="B89" s="29" t="n">
        <v>45251</v>
      </c>
      <c r="C89" s="30" t="n">
        <v>0.625</v>
      </c>
      <c r="D89" s="30" t="n">
        <v>0.665972222222222</v>
      </c>
      <c r="E89" s="31" t="n">
        <v>8</v>
      </c>
    </row>
    <row r="90" customFormat="false" ht="14.25" hidden="false" customHeight="false" outlineLevel="0" collapsed="false">
      <c r="A90" s="28" t="s">
        <v>129</v>
      </c>
      <c r="B90" s="29" t="n">
        <v>45251</v>
      </c>
      <c r="C90" s="30" t="n">
        <v>0.666666666666667</v>
      </c>
      <c r="D90" s="30" t="n">
        <v>0.707638888888889</v>
      </c>
      <c r="E90" s="31" t="n">
        <v>7</v>
      </c>
    </row>
    <row r="91" customFormat="false" ht="14.25" hidden="false" customHeight="false" outlineLevel="0" collapsed="false">
      <c r="A91" s="28" t="s">
        <v>130</v>
      </c>
      <c r="B91" s="29" t="n">
        <v>45251</v>
      </c>
      <c r="C91" s="30" t="n">
        <v>0.708333333333333</v>
      </c>
      <c r="D91" s="30" t="n">
        <v>0.749305555555556</v>
      </c>
      <c r="E91" s="31" t="n">
        <v>1</v>
      </c>
    </row>
    <row r="92" customFormat="false" ht="14.25" hidden="false" customHeight="false" outlineLevel="0" collapsed="false">
      <c r="A92" s="28" t="s">
        <v>131</v>
      </c>
      <c r="B92" s="29" t="n">
        <v>45252</v>
      </c>
      <c r="C92" s="30" t="n">
        <v>0.333333333333333</v>
      </c>
      <c r="D92" s="30" t="n">
        <v>0.374305555555556</v>
      </c>
      <c r="E92" s="31" t="n">
        <v>9</v>
      </c>
    </row>
    <row r="93" customFormat="false" ht="14.25" hidden="false" customHeight="false" outlineLevel="0" collapsed="false">
      <c r="A93" s="28" t="s">
        <v>132</v>
      </c>
      <c r="B93" s="29" t="n">
        <v>45252</v>
      </c>
      <c r="C93" s="30" t="n">
        <v>0.375</v>
      </c>
      <c r="D93" s="30" t="n">
        <v>0.415972222222222</v>
      </c>
      <c r="E93" s="31" t="n">
        <v>9</v>
      </c>
    </row>
    <row r="94" customFormat="false" ht="14.25" hidden="false" customHeight="false" outlineLevel="0" collapsed="false">
      <c r="A94" s="28" t="s">
        <v>133</v>
      </c>
      <c r="B94" s="29" t="n">
        <v>45252</v>
      </c>
      <c r="C94" s="30" t="n">
        <v>0.416666666666667</v>
      </c>
      <c r="D94" s="30" t="n">
        <v>0.457638888888889</v>
      </c>
      <c r="E94" s="31" t="n">
        <v>10</v>
      </c>
    </row>
    <row r="95" customFormat="false" ht="14.25" hidden="false" customHeight="false" outlineLevel="0" collapsed="false">
      <c r="A95" s="28" t="s">
        <v>134</v>
      </c>
      <c r="B95" s="29" t="n">
        <v>45252</v>
      </c>
      <c r="C95" s="30" t="n">
        <v>0.458333333333333</v>
      </c>
      <c r="D95" s="30" t="n">
        <v>0.499305555555556</v>
      </c>
      <c r="E95" s="31" t="n">
        <v>6</v>
      </c>
    </row>
    <row r="96" customFormat="false" ht="14.25" hidden="false" customHeight="false" outlineLevel="0" collapsed="false">
      <c r="A96" s="28" t="s">
        <v>135</v>
      </c>
      <c r="B96" s="29" t="n">
        <v>45252</v>
      </c>
      <c r="C96" s="30" t="n">
        <v>0.5</v>
      </c>
      <c r="D96" s="30" t="n">
        <v>0.540972222222222</v>
      </c>
      <c r="E96" s="31" t="n">
        <v>3</v>
      </c>
    </row>
    <row r="97" customFormat="false" ht="14.25" hidden="false" customHeight="false" outlineLevel="0" collapsed="false">
      <c r="A97" s="28" t="s">
        <v>136</v>
      </c>
      <c r="B97" s="29" t="n">
        <v>45252</v>
      </c>
      <c r="C97" s="30" t="n">
        <v>0.541666666666667</v>
      </c>
      <c r="D97" s="30" t="n">
        <v>0.582638888888889</v>
      </c>
      <c r="E97" s="31" t="n">
        <v>1</v>
      </c>
    </row>
    <row r="98" customFormat="false" ht="14.25" hidden="false" customHeight="false" outlineLevel="0" collapsed="false">
      <c r="A98" s="28" t="s">
        <v>137</v>
      </c>
      <c r="B98" s="29" t="n">
        <v>45252</v>
      </c>
      <c r="C98" s="30" t="n">
        <v>0.583333333333333</v>
      </c>
      <c r="D98" s="30" t="n">
        <v>0.624305555555556</v>
      </c>
      <c r="E98" s="31" t="n">
        <v>8</v>
      </c>
    </row>
    <row r="99" customFormat="false" ht="14.25" hidden="false" customHeight="false" outlineLevel="0" collapsed="false">
      <c r="A99" s="28" t="s">
        <v>138</v>
      </c>
      <c r="B99" s="29" t="n">
        <v>45252</v>
      </c>
      <c r="C99" s="30" t="n">
        <v>0.625</v>
      </c>
      <c r="D99" s="30" t="n">
        <v>0.665972222222222</v>
      </c>
      <c r="E99" s="31" t="n">
        <v>4</v>
      </c>
    </row>
    <row r="100" customFormat="false" ht="14.25" hidden="false" customHeight="false" outlineLevel="0" collapsed="false">
      <c r="A100" s="28" t="s">
        <v>139</v>
      </c>
      <c r="B100" s="29" t="n">
        <v>45252</v>
      </c>
      <c r="C100" s="30" t="n">
        <v>0.666666666666667</v>
      </c>
      <c r="D100" s="30" t="n">
        <v>0.707638888888889</v>
      </c>
      <c r="E100" s="31" t="n">
        <v>9</v>
      </c>
    </row>
    <row r="101" customFormat="false" ht="14.25" hidden="false" customHeight="false" outlineLevel="0" collapsed="false">
      <c r="A101" s="28" t="s">
        <v>140</v>
      </c>
      <c r="B101" s="29" t="n">
        <v>45252</v>
      </c>
      <c r="C101" s="30" t="n">
        <v>0.708333333333333</v>
      </c>
      <c r="D101" s="30" t="n">
        <v>0.749305555555556</v>
      </c>
      <c r="E101" s="31" t="n">
        <v>5</v>
      </c>
    </row>
    <row r="102" customFormat="false" ht="14.25" hidden="false" customHeight="false" outlineLevel="0" collapsed="false">
      <c r="A102" s="28" t="s">
        <v>141</v>
      </c>
      <c r="B102" s="29" t="n">
        <v>45253</v>
      </c>
      <c r="C102" s="30" t="n">
        <v>0.333333333333333</v>
      </c>
      <c r="D102" s="30" t="n">
        <v>0.374305555555556</v>
      </c>
      <c r="E102" s="31" t="n">
        <v>5</v>
      </c>
    </row>
    <row r="103" customFormat="false" ht="14.25" hidden="false" customHeight="false" outlineLevel="0" collapsed="false">
      <c r="A103" s="28" t="s">
        <v>142</v>
      </c>
      <c r="B103" s="29" t="n">
        <v>45253</v>
      </c>
      <c r="C103" s="30" t="n">
        <v>0.375</v>
      </c>
      <c r="D103" s="30" t="n">
        <v>0.415972222222222</v>
      </c>
      <c r="E103" s="31" t="n">
        <v>10</v>
      </c>
    </row>
    <row r="104" customFormat="false" ht="14.25" hidden="false" customHeight="false" outlineLevel="0" collapsed="false">
      <c r="A104" s="28" t="s">
        <v>143</v>
      </c>
      <c r="B104" s="29" t="n">
        <v>45253</v>
      </c>
      <c r="C104" s="30" t="n">
        <v>0.416666666666667</v>
      </c>
      <c r="D104" s="30" t="n">
        <v>0.457638888888889</v>
      </c>
      <c r="E104" s="31" t="n">
        <v>3</v>
      </c>
    </row>
    <row r="105" customFormat="false" ht="14.25" hidden="false" customHeight="false" outlineLevel="0" collapsed="false">
      <c r="A105" s="28" t="s">
        <v>144</v>
      </c>
      <c r="B105" s="29" t="n">
        <v>45253</v>
      </c>
      <c r="C105" s="30" t="n">
        <v>0.458333333333333</v>
      </c>
      <c r="D105" s="30" t="n">
        <v>0.499305555555556</v>
      </c>
      <c r="E105" s="31" t="n">
        <v>8</v>
      </c>
    </row>
    <row r="106" customFormat="false" ht="14.25" hidden="false" customHeight="false" outlineLevel="0" collapsed="false">
      <c r="A106" s="28" t="s">
        <v>145</v>
      </c>
      <c r="B106" s="29" t="n">
        <v>45253</v>
      </c>
      <c r="C106" s="30" t="n">
        <v>0.5</v>
      </c>
      <c r="D106" s="30" t="n">
        <v>0.540972222222222</v>
      </c>
      <c r="E106" s="31" t="n">
        <v>8</v>
      </c>
    </row>
    <row r="107" customFormat="false" ht="14.25" hidden="false" customHeight="false" outlineLevel="0" collapsed="false">
      <c r="A107" s="28" t="s">
        <v>146</v>
      </c>
      <c r="B107" s="29" t="n">
        <v>45253</v>
      </c>
      <c r="C107" s="30" t="n">
        <v>0.541666666666667</v>
      </c>
      <c r="D107" s="30" t="n">
        <v>0.582638888888889</v>
      </c>
      <c r="E107" s="31" t="n">
        <v>4</v>
      </c>
    </row>
    <row r="108" customFormat="false" ht="14.25" hidden="false" customHeight="false" outlineLevel="0" collapsed="false">
      <c r="A108" s="28" t="s">
        <v>147</v>
      </c>
      <c r="B108" s="29" t="n">
        <v>45253</v>
      </c>
      <c r="C108" s="30" t="n">
        <v>0.583333333333333</v>
      </c>
      <c r="D108" s="30" t="n">
        <v>0.624305555555556</v>
      </c>
      <c r="E108" s="31" t="n">
        <v>8</v>
      </c>
    </row>
    <row r="109" customFormat="false" ht="14.25" hidden="false" customHeight="false" outlineLevel="0" collapsed="false">
      <c r="A109" s="28" t="s">
        <v>148</v>
      </c>
      <c r="B109" s="29" t="n">
        <v>45253</v>
      </c>
      <c r="C109" s="30" t="n">
        <v>0.625</v>
      </c>
      <c r="D109" s="30" t="n">
        <v>0.665972222222222</v>
      </c>
      <c r="E109" s="31" t="n">
        <v>9</v>
      </c>
    </row>
    <row r="110" customFormat="false" ht="14.25" hidden="false" customHeight="false" outlineLevel="0" collapsed="false">
      <c r="A110" s="28" t="s">
        <v>149</v>
      </c>
      <c r="B110" s="29" t="n">
        <v>45253</v>
      </c>
      <c r="C110" s="30" t="n">
        <v>0.666666666666667</v>
      </c>
      <c r="D110" s="30" t="n">
        <v>0.707638888888889</v>
      </c>
      <c r="E110" s="31" t="n">
        <v>6</v>
      </c>
    </row>
    <row r="111" customFormat="false" ht="14.25" hidden="false" customHeight="false" outlineLevel="0" collapsed="false">
      <c r="A111" s="28" t="s">
        <v>150</v>
      </c>
      <c r="B111" s="29" t="n">
        <v>45253</v>
      </c>
      <c r="C111" s="30" t="n">
        <v>0.708333333333333</v>
      </c>
      <c r="D111" s="30" t="n">
        <v>0.749305555555556</v>
      </c>
      <c r="E111" s="31" t="n">
        <v>10</v>
      </c>
    </row>
    <row r="112" customFormat="false" ht="14.25" hidden="false" customHeight="false" outlineLevel="0" collapsed="false">
      <c r="A112" s="28" t="s">
        <v>151</v>
      </c>
      <c r="B112" s="29" t="n">
        <v>45254</v>
      </c>
      <c r="C112" s="30" t="n">
        <v>0.333333333333333</v>
      </c>
      <c r="D112" s="30" t="n">
        <v>0.374305555555556</v>
      </c>
      <c r="E112" s="31" t="n">
        <v>1</v>
      </c>
    </row>
    <row r="113" customFormat="false" ht="14.25" hidden="false" customHeight="false" outlineLevel="0" collapsed="false">
      <c r="A113" s="28" t="s">
        <v>152</v>
      </c>
      <c r="B113" s="29" t="n">
        <v>45254</v>
      </c>
      <c r="C113" s="30" t="n">
        <v>0.375</v>
      </c>
      <c r="D113" s="30" t="n">
        <v>0.415972222222222</v>
      </c>
      <c r="E113" s="31" t="n">
        <v>5</v>
      </c>
    </row>
    <row r="114" customFormat="false" ht="14.25" hidden="false" customHeight="false" outlineLevel="0" collapsed="false">
      <c r="A114" s="28" t="s">
        <v>153</v>
      </c>
      <c r="B114" s="29" t="n">
        <v>45254</v>
      </c>
      <c r="C114" s="30" t="n">
        <v>0.416666666666667</v>
      </c>
      <c r="D114" s="30" t="n">
        <v>0.457638888888889</v>
      </c>
      <c r="E114" s="31" t="n">
        <v>9</v>
      </c>
    </row>
    <row r="115" customFormat="false" ht="14.25" hidden="false" customHeight="false" outlineLevel="0" collapsed="false">
      <c r="A115" s="28" t="s">
        <v>154</v>
      </c>
      <c r="B115" s="29" t="n">
        <v>45254</v>
      </c>
      <c r="C115" s="30" t="n">
        <v>0.458333333333333</v>
      </c>
      <c r="D115" s="30" t="n">
        <v>0.499305555555556</v>
      </c>
      <c r="E115" s="31" t="n">
        <v>4</v>
      </c>
    </row>
    <row r="116" customFormat="false" ht="14.25" hidden="false" customHeight="false" outlineLevel="0" collapsed="false">
      <c r="A116" s="28" t="s">
        <v>155</v>
      </c>
      <c r="B116" s="29" t="n">
        <v>45254</v>
      </c>
      <c r="C116" s="30" t="n">
        <v>0.5</v>
      </c>
      <c r="D116" s="30" t="n">
        <v>0.540972222222222</v>
      </c>
      <c r="E116" s="31" t="n">
        <v>8</v>
      </c>
    </row>
    <row r="117" customFormat="false" ht="14.25" hidden="false" customHeight="false" outlineLevel="0" collapsed="false">
      <c r="A117" s="28" t="s">
        <v>156</v>
      </c>
      <c r="B117" s="29" t="n">
        <v>45254</v>
      </c>
      <c r="C117" s="30" t="n">
        <v>0.541666666666667</v>
      </c>
      <c r="D117" s="30" t="n">
        <v>0.582638888888889</v>
      </c>
      <c r="E117" s="31" t="n">
        <v>4</v>
      </c>
    </row>
    <row r="118" customFormat="false" ht="14.25" hidden="false" customHeight="false" outlineLevel="0" collapsed="false">
      <c r="A118" s="28" t="s">
        <v>157</v>
      </c>
      <c r="B118" s="29" t="n">
        <v>45254</v>
      </c>
      <c r="C118" s="30" t="n">
        <v>0.583333333333333</v>
      </c>
      <c r="D118" s="30" t="n">
        <v>0.624305555555556</v>
      </c>
      <c r="E118" s="31" t="n">
        <v>1</v>
      </c>
    </row>
    <row r="119" customFormat="false" ht="14.25" hidden="false" customHeight="false" outlineLevel="0" collapsed="false">
      <c r="A119" s="28" t="s">
        <v>158</v>
      </c>
      <c r="B119" s="29" t="n">
        <v>45254</v>
      </c>
      <c r="C119" s="30" t="n">
        <v>0.625</v>
      </c>
      <c r="D119" s="30" t="n">
        <v>0.665972222222222</v>
      </c>
      <c r="E119" s="31" t="n">
        <v>6</v>
      </c>
    </row>
    <row r="120" customFormat="false" ht="14.25" hidden="false" customHeight="false" outlineLevel="0" collapsed="false">
      <c r="A120" s="28" t="s">
        <v>159</v>
      </c>
      <c r="B120" s="29" t="n">
        <v>45254</v>
      </c>
      <c r="C120" s="30" t="n">
        <v>0.666666666666667</v>
      </c>
      <c r="D120" s="30" t="n">
        <v>0.707638888888889</v>
      </c>
      <c r="E120" s="31" t="n">
        <v>6</v>
      </c>
    </row>
    <row r="121" customFormat="false" ht="14.25" hidden="false" customHeight="false" outlineLevel="0" collapsed="false">
      <c r="A121" s="28" t="s">
        <v>160</v>
      </c>
      <c r="B121" s="29" t="n">
        <v>45254</v>
      </c>
      <c r="C121" s="30" t="n">
        <v>0.708333333333333</v>
      </c>
      <c r="D121" s="30" t="n">
        <v>0.749305555555556</v>
      </c>
      <c r="E121" s="31" t="n">
        <v>9</v>
      </c>
    </row>
    <row r="122" customFormat="false" ht="14.25" hidden="false" customHeight="false" outlineLevel="0" collapsed="false">
      <c r="A122" s="28" t="s">
        <v>161</v>
      </c>
      <c r="B122" s="29" t="n">
        <v>45255</v>
      </c>
      <c r="C122" s="30" t="n">
        <v>0.333333333333333</v>
      </c>
      <c r="D122" s="30" t="n">
        <v>0.374305555555556</v>
      </c>
      <c r="E122" s="31" t="n">
        <v>2</v>
      </c>
    </row>
    <row r="123" customFormat="false" ht="14.25" hidden="false" customHeight="false" outlineLevel="0" collapsed="false">
      <c r="A123" s="28" t="s">
        <v>162</v>
      </c>
      <c r="B123" s="29" t="n">
        <v>45255</v>
      </c>
      <c r="C123" s="30" t="n">
        <v>0.375</v>
      </c>
      <c r="D123" s="30" t="n">
        <v>0.415972222222222</v>
      </c>
      <c r="E123" s="31" t="n">
        <v>2</v>
      </c>
    </row>
    <row r="124" customFormat="false" ht="14.25" hidden="false" customHeight="false" outlineLevel="0" collapsed="false">
      <c r="A124" s="28" t="s">
        <v>163</v>
      </c>
      <c r="B124" s="29" t="n">
        <v>45255</v>
      </c>
      <c r="C124" s="30" t="n">
        <v>0.416666666666667</v>
      </c>
      <c r="D124" s="30" t="n">
        <v>0.457638888888889</v>
      </c>
      <c r="E124" s="31" t="n">
        <v>2</v>
      </c>
    </row>
    <row r="125" customFormat="false" ht="14.25" hidden="false" customHeight="false" outlineLevel="0" collapsed="false">
      <c r="A125" s="28" t="s">
        <v>164</v>
      </c>
      <c r="B125" s="29" t="n">
        <v>45255</v>
      </c>
      <c r="C125" s="30" t="n">
        <v>0.458333333333333</v>
      </c>
      <c r="D125" s="30" t="n">
        <v>0.499305555555556</v>
      </c>
      <c r="E125" s="31" t="n">
        <v>8</v>
      </c>
    </row>
    <row r="126" customFormat="false" ht="14.25" hidden="false" customHeight="false" outlineLevel="0" collapsed="false">
      <c r="A126" s="28" t="s">
        <v>165</v>
      </c>
      <c r="B126" s="29" t="n">
        <v>45255</v>
      </c>
      <c r="C126" s="30" t="n">
        <v>0.5</v>
      </c>
      <c r="D126" s="30" t="n">
        <v>0.540972222222222</v>
      </c>
      <c r="E126" s="31" t="n">
        <v>1</v>
      </c>
    </row>
    <row r="127" customFormat="false" ht="14.25" hidden="false" customHeight="false" outlineLevel="0" collapsed="false">
      <c r="A127" s="28" t="s">
        <v>166</v>
      </c>
      <c r="B127" s="29" t="n">
        <v>45255</v>
      </c>
      <c r="C127" s="30" t="n">
        <v>0.541666666666667</v>
      </c>
      <c r="D127" s="30" t="n">
        <v>0.582638888888889</v>
      </c>
      <c r="E127" s="31" t="n">
        <v>2</v>
      </c>
    </row>
    <row r="128" customFormat="false" ht="14.25" hidden="false" customHeight="false" outlineLevel="0" collapsed="false">
      <c r="A128" s="28" t="s">
        <v>167</v>
      </c>
      <c r="B128" s="29" t="n">
        <v>45255</v>
      </c>
      <c r="C128" s="30" t="n">
        <v>0.583333333333333</v>
      </c>
      <c r="D128" s="30" t="n">
        <v>0.624305555555556</v>
      </c>
      <c r="E128" s="31" t="n">
        <v>6</v>
      </c>
    </row>
    <row r="129" customFormat="false" ht="14.25" hidden="false" customHeight="false" outlineLevel="0" collapsed="false">
      <c r="A129" s="28" t="s">
        <v>168</v>
      </c>
      <c r="B129" s="29" t="n">
        <v>45255</v>
      </c>
      <c r="C129" s="30" t="n">
        <v>0.625</v>
      </c>
      <c r="D129" s="30" t="n">
        <v>0.665972222222222</v>
      </c>
      <c r="E129" s="31" t="n">
        <v>1</v>
      </c>
    </row>
    <row r="130" customFormat="false" ht="14.25" hidden="false" customHeight="false" outlineLevel="0" collapsed="false">
      <c r="A130" s="28" t="s">
        <v>169</v>
      </c>
      <c r="B130" s="29" t="n">
        <v>45255</v>
      </c>
      <c r="C130" s="30" t="n">
        <v>0.666666666666667</v>
      </c>
      <c r="D130" s="30" t="n">
        <v>0.707638888888889</v>
      </c>
      <c r="E130" s="31" t="n">
        <v>1</v>
      </c>
    </row>
    <row r="131" customFormat="false" ht="14.25" hidden="false" customHeight="false" outlineLevel="0" collapsed="false">
      <c r="A131" s="28" t="s">
        <v>170</v>
      </c>
      <c r="B131" s="29" t="n">
        <v>45255</v>
      </c>
      <c r="C131" s="30" t="n">
        <v>0.708333333333333</v>
      </c>
      <c r="D131" s="30" t="n">
        <v>0.749305555555556</v>
      </c>
      <c r="E131" s="31" t="n">
        <v>5</v>
      </c>
    </row>
    <row r="132" customFormat="false" ht="14.25" hidden="false" customHeight="false" outlineLevel="0" collapsed="false">
      <c r="A132" s="28" t="s">
        <v>171</v>
      </c>
      <c r="B132" s="29" t="n">
        <v>45256</v>
      </c>
      <c r="C132" s="30" t="n">
        <v>0.333333333333333</v>
      </c>
      <c r="D132" s="30" t="n">
        <v>0.374305555555556</v>
      </c>
      <c r="E132" s="31" t="n">
        <v>3</v>
      </c>
    </row>
    <row r="133" customFormat="false" ht="14.25" hidden="false" customHeight="false" outlineLevel="0" collapsed="false">
      <c r="A133" s="28" t="s">
        <v>172</v>
      </c>
      <c r="B133" s="29" t="n">
        <v>45256</v>
      </c>
      <c r="C133" s="30" t="n">
        <v>0.375</v>
      </c>
      <c r="D133" s="30" t="n">
        <v>0.415972222222222</v>
      </c>
      <c r="E133" s="31" t="n">
        <v>6</v>
      </c>
    </row>
    <row r="134" customFormat="false" ht="14.25" hidden="false" customHeight="false" outlineLevel="0" collapsed="false">
      <c r="A134" s="28" t="s">
        <v>173</v>
      </c>
      <c r="B134" s="29" t="n">
        <v>45256</v>
      </c>
      <c r="C134" s="30" t="n">
        <v>0.416666666666667</v>
      </c>
      <c r="D134" s="30" t="n">
        <v>0.457638888888889</v>
      </c>
      <c r="E134" s="31" t="n">
        <v>6</v>
      </c>
    </row>
    <row r="135" customFormat="false" ht="14.25" hidden="false" customHeight="false" outlineLevel="0" collapsed="false">
      <c r="A135" s="28" t="s">
        <v>174</v>
      </c>
      <c r="B135" s="29" t="n">
        <v>45256</v>
      </c>
      <c r="C135" s="30" t="n">
        <v>0.458333333333333</v>
      </c>
      <c r="D135" s="30" t="n">
        <v>0.499305555555556</v>
      </c>
      <c r="E135" s="31" t="n">
        <v>10</v>
      </c>
    </row>
    <row r="136" customFormat="false" ht="14.25" hidden="false" customHeight="false" outlineLevel="0" collapsed="false">
      <c r="A136" s="28" t="s">
        <v>175</v>
      </c>
      <c r="B136" s="29" t="n">
        <v>45256</v>
      </c>
      <c r="C136" s="30" t="n">
        <v>0.5</v>
      </c>
      <c r="D136" s="30" t="n">
        <v>0.540972222222222</v>
      </c>
      <c r="E136" s="31" t="n">
        <v>1</v>
      </c>
    </row>
    <row r="137" customFormat="false" ht="14.25" hidden="false" customHeight="false" outlineLevel="0" collapsed="false">
      <c r="A137" s="28" t="s">
        <v>176</v>
      </c>
      <c r="B137" s="29" t="n">
        <v>45256</v>
      </c>
      <c r="C137" s="30" t="n">
        <v>0.541666666666667</v>
      </c>
      <c r="D137" s="30" t="n">
        <v>0.582638888888889</v>
      </c>
      <c r="E137" s="31" t="n">
        <v>5</v>
      </c>
    </row>
    <row r="138" customFormat="false" ht="14.25" hidden="false" customHeight="false" outlineLevel="0" collapsed="false">
      <c r="A138" s="28" t="s">
        <v>177</v>
      </c>
      <c r="B138" s="29" t="n">
        <v>45256</v>
      </c>
      <c r="C138" s="30" t="n">
        <v>0.583333333333333</v>
      </c>
      <c r="D138" s="30" t="n">
        <v>0.624305555555556</v>
      </c>
      <c r="E138" s="31" t="n">
        <v>10</v>
      </c>
    </row>
    <row r="139" customFormat="false" ht="14.25" hidden="false" customHeight="false" outlineLevel="0" collapsed="false">
      <c r="A139" s="28" t="s">
        <v>178</v>
      </c>
      <c r="B139" s="29" t="n">
        <v>45256</v>
      </c>
      <c r="C139" s="30" t="n">
        <v>0.625</v>
      </c>
      <c r="D139" s="30" t="n">
        <v>0.665972222222222</v>
      </c>
      <c r="E139" s="31" t="n">
        <v>7</v>
      </c>
    </row>
    <row r="140" customFormat="false" ht="14.25" hidden="false" customHeight="false" outlineLevel="0" collapsed="false">
      <c r="A140" s="28" t="s">
        <v>179</v>
      </c>
      <c r="B140" s="29" t="n">
        <v>45256</v>
      </c>
      <c r="C140" s="30" t="n">
        <v>0.666666666666667</v>
      </c>
      <c r="D140" s="30" t="n">
        <v>0.707638888888889</v>
      </c>
      <c r="E140" s="31" t="n">
        <v>10</v>
      </c>
    </row>
    <row r="141" customFormat="false" ht="14.25" hidden="false" customHeight="false" outlineLevel="0" collapsed="false">
      <c r="A141" s="28" t="s">
        <v>180</v>
      </c>
      <c r="B141" s="29" t="n">
        <v>45256</v>
      </c>
      <c r="C141" s="30" t="n">
        <v>0.708333333333333</v>
      </c>
      <c r="D141" s="30" t="n">
        <v>0.749305555555556</v>
      </c>
      <c r="E141" s="31" t="n">
        <v>5</v>
      </c>
    </row>
    <row r="142" customFormat="false" ht="14.25" hidden="false" customHeight="false" outlineLevel="0" collapsed="false">
      <c r="A142" s="28" t="s">
        <v>181</v>
      </c>
      <c r="B142" s="29" t="n">
        <v>45257</v>
      </c>
      <c r="C142" s="30" t="n">
        <v>0.333333333333333</v>
      </c>
      <c r="D142" s="30" t="n">
        <v>0.374305555555556</v>
      </c>
      <c r="E142" s="31" t="n">
        <v>2</v>
      </c>
    </row>
    <row r="143" customFormat="false" ht="14.25" hidden="false" customHeight="false" outlineLevel="0" collapsed="false">
      <c r="A143" s="28" t="s">
        <v>182</v>
      </c>
      <c r="B143" s="29" t="n">
        <v>45257</v>
      </c>
      <c r="C143" s="30" t="n">
        <v>0.375</v>
      </c>
      <c r="D143" s="30" t="n">
        <v>0.415972222222222</v>
      </c>
      <c r="E143" s="31" t="n">
        <v>3</v>
      </c>
    </row>
    <row r="144" customFormat="false" ht="14.25" hidden="false" customHeight="false" outlineLevel="0" collapsed="false">
      <c r="A144" s="28" t="s">
        <v>183</v>
      </c>
      <c r="B144" s="29" t="n">
        <v>45257</v>
      </c>
      <c r="C144" s="30" t="n">
        <v>0.416666666666667</v>
      </c>
      <c r="D144" s="30" t="n">
        <v>0.457638888888889</v>
      </c>
      <c r="E144" s="31" t="n">
        <v>7</v>
      </c>
    </row>
    <row r="145" customFormat="false" ht="14.25" hidden="false" customHeight="false" outlineLevel="0" collapsed="false">
      <c r="A145" s="28" t="s">
        <v>184</v>
      </c>
      <c r="B145" s="29" t="n">
        <v>45257</v>
      </c>
      <c r="C145" s="30" t="n">
        <v>0.458333333333333</v>
      </c>
      <c r="D145" s="30" t="n">
        <v>0.499305555555556</v>
      </c>
      <c r="E145" s="31" t="n">
        <v>8</v>
      </c>
    </row>
    <row r="146" customFormat="false" ht="14.25" hidden="false" customHeight="false" outlineLevel="0" collapsed="false">
      <c r="A146" s="28" t="s">
        <v>185</v>
      </c>
      <c r="B146" s="29" t="n">
        <v>45257</v>
      </c>
      <c r="C146" s="30" t="n">
        <v>0.5</v>
      </c>
      <c r="D146" s="30" t="n">
        <v>0.540972222222222</v>
      </c>
      <c r="E146" s="31" t="n">
        <v>3</v>
      </c>
    </row>
    <row r="147" customFormat="false" ht="14.25" hidden="false" customHeight="false" outlineLevel="0" collapsed="false">
      <c r="A147" s="28" t="s">
        <v>186</v>
      </c>
      <c r="B147" s="29" t="n">
        <v>45257</v>
      </c>
      <c r="C147" s="30" t="n">
        <v>0.541666666666667</v>
      </c>
      <c r="D147" s="30" t="n">
        <v>0.582638888888889</v>
      </c>
      <c r="E147" s="31" t="n">
        <v>8</v>
      </c>
    </row>
    <row r="148" customFormat="false" ht="14.25" hidden="false" customHeight="false" outlineLevel="0" collapsed="false">
      <c r="A148" s="28" t="s">
        <v>187</v>
      </c>
      <c r="B148" s="29" t="n">
        <v>45257</v>
      </c>
      <c r="C148" s="30" t="n">
        <v>0.583333333333333</v>
      </c>
      <c r="D148" s="30" t="n">
        <v>0.624305555555556</v>
      </c>
      <c r="E148" s="31" t="n">
        <v>8</v>
      </c>
    </row>
    <row r="149" customFormat="false" ht="14.25" hidden="false" customHeight="false" outlineLevel="0" collapsed="false">
      <c r="A149" s="28" t="s">
        <v>188</v>
      </c>
      <c r="B149" s="29" t="n">
        <v>45257</v>
      </c>
      <c r="C149" s="30" t="n">
        <v>0.625</v>
      </c>
      <c r="D149" s="30" t="n">
        <v>0.665972222222222</v>
      </c>
      <c r="E149" s="31" t="n">
        <v>5</v>
      </c>
    </row>
    <row r="150" customFormat="false" ht="14.25" hidden="false" customHeight="false" outlineLevel="0" collapsed="false">
      <c r="A150" s="28" t="s">
        <v>189</v>
      </c>
      <c r="B150" s="29" t="n">
        <v>45257</v>
      </c>
      <c r="C150" s="30" t="n">
        <v>0.666666666666667</v>
      </c>
      <c r="D150" s="30" t="n">
        <v>0.707638888888889</v>
      </c>
      <c r="E150" s="31" t="n">
        <v>2</v>
      </c>
    </row>
    <row r="151" customFormat="false" ht="14.25" hidden="false" customHeight="false" outlineLevel="0" collapsed="false">
      <c r="A151" s="28" t="s">
        <v>190</v>
      </c>
      <c r="B151" s="29" t="n">
        <v>45257</v>
      </c>
      <c r="C151" s="30" t="n">
        <v>0.708333333333333</v>
      </c>
      <c r="D151" s="30" t="n">
        <v>0.749305555555556</v>
      </c>
      <c r="E151" s="31" t="n">
        <v>1</v>
      </c>
    </row>
    <row r="152" customFormat="false" ht="14.25" hidden="false" customHeight="false" outlineLevel="0" collapsed="false">
      <c r="A152" s="28" t="s">
        <v>191</v>
      </c>
      <c r="B152" s="29" t="n">
        <v>45257</v>
      </c>
      <c r="C152" s="30" t="n">
        <v>0.333333333333333</v>
      </c>
      <c r="D152" s="30" t="n">
        <v>0.374305555555556</v>
      </c>
      <c r="E152" s="31" t="n">
        <v>8</v>
      </c>
    </row>
    <row r="153" customFormat="false" ht="14.25" hidden="false" customHeight="false" outlineLevel="0" collapsed="false">
      <c r="A153" s="28" t="s">
        <v>192</v>
      </c>
      <c r="B153" s="29" t="n">
        <v>45257</v>
      </c>
      <c r="C153" s="30" t="n">
        <v>0.375</v>
      </c>
      <c r="D153" s="30" t="n">
        <v>0.415972222222222</v>
      </c>
      <c r="E153" s="31" t="n">
        <v>9</v>
      </c>
    </row>
    <row r="154" customFormat="false" ht="14.25" hidden="false" customHeight="false" outlineLevel="0" collapsed="false">
      <c r="A154" s="28" t="s">
        <v>193</v>
      </c>
      <c r="B154" s="29" t="n">
        <v>45257</v>
      </c>
      <c r="C154" s="30" t="n">
        <v>0.416666666666667</v>
      </c>
      <c r="D154" s="30" t="n">
        <v>0.457638888888889</v>
      </c>
      <c r="E154" s="31" t="n">
        <v>1</v>
      </c>
    </row>
    <row r="155" customFormat="false" ht="14.25" hidden="false" customHeight="false" outlineLevel="0" collapsed="false">
      <c r="A155" s="28" t="s">
        <v>194</v>
      </c>
      <c r="B155" s="29" t="n">
        <v>45257</v>
      </c>
      <c r="C155" s="30" t="n">
        <v>0.458333333333333</v>
      </c>
      <c r="D155" s="30" t="n">
        <v>0.499305555555556</v>
      </c>
      <c r="E155" s="31" t="n">
        <v>5</v>
      </c>
    </row>
    <row r="156" customFormat="false" ht="14.25" hidden="false" customHeight="false" outlineLevel="0" collapsed="false">
      <c r="A156" s="28" t="s">
        <v>195</v>
      </c>
      <c r="B156" s="29" t="n">
        <v>45257</v>
      </c>
      <c r="C156" s="30" t="n">
        <v>0.5</v>
      </c>
      <c r="D156" s="30" t="n">
        <v>0.540972222222222</v>
      </c>
      <c r="E156" s="31" t="n">
        <v>2</v>
      </c>
    </row>
    <row r="157" customFormat="false" ht="14.25" hidden="false" customHeight="false" outlineLevel="0" collapsed="false">
      <c r="A157" s="28" t="s">
        <v>196</v>
      </c>
      <c r="B157" s="29" t="n">
        <v>45257</v>
      </c>
      <c r="C157" s="30" t="n">
        <v>0.541666666666667</v>
      </c>
      <c r="D157" s="30" t="n">
        <v>0.582638888888889</v>
      </c>
      <c r="E157" s="31" t="n">
        <v>4</v>
      </c>
    </row>
    <row r="158" customFormat="false" ht="14.25" hidden="false" customHeight="false" outlineLevel="0" collapsed="false">
      <c r="A158" s="28" t="s">
        <v>197</v>
      </c>
      <c r="B158" s="29" t="n">
        <v>45257</v>
      </c>
      <c r="C158" s="30" t="n">
        <v>0.583333333333333</v>
      </c>
      <c r="D158" s="30" t="n">
        <v>0.624305555555556</v>
      </c>
      <c r="E158" s="31" t="n">
        <v>9</v>
      </c>
    </row>
    <row r="159" customFormat="false" ht="14.25" hidden="false" customHeight="false" outlineLevel="0" collapsed="false">
      <c r="A159" s="28" t="s">
        <v>198</v>
      </c>
      <c r="B159" s="29" t="n">
        <v>45257</v>
      </c>
      <c r="C159" s="30" t="n">
        <v>0.625</v>
      </c>
      <c r="D159" s="30" t="n">
        <v>0.665972222222222</v>
      </c>
      <c r="E159" s="31" t="n">
        <v>6</v>
      </c>
    </row>
    <row r="160" customFormat="false" ht="14.25" hidden="false" customHeight="false" outlineLevel="0" collapsed="false">
      <c r="A160" s="28" t="s">
        <v>199</v>
      </c>
      <c r="B160" s="29" t="n">
        <v>45257</v>
      </c>
      <c r="C160" s="30" t="n">
        <v>0.666666666666667</v>
      </c>
      <c r="D160" s="30" t="n">
        <v>0.707638888888889</v>
      </c>
      <c r="E160" s="31" t="n">
        <v>9</v>
      </c>
    </row>
    <row r="161" customFormat="false" ht="14.25" hidden="false" customHeight="false" outlineLevel="0" collapsed="false">
      <c r="A161" s="28" t="s">
        <v>200</v>
      </c>
      <c r="B161" s="29" t="n">
        <v>45257</v>
      </c>
      <c r="C161" s="30" t="n">
        <v>0.708333333333333</v>
      </c>
      <c r="D161" s="30" t="n">
        <v>0.749305555555556</v>
      </c>
      <c r="E161" s="31" t="n">
        <v>3</v>
      </c>
    </row>
    <row r="162" customFormat="false" ht="14.25" hidden="false" customHeight="false" outlineLevel="0" collapsed="false">
      <c r="A162" s="28" t="s">
        <v>201</v>
      </c>
      <c r="B162" s="29" t="n">
        <v>45264</v>
      </c>
      <c r="C162" s="30" t="n">
        <v>0.333333333333333</v>
      </c>
      <c r="D162" s="30" t="n">
        <v>0.374305555555556</v>
      </c>
      <c r="E162" s="31" t="n">
        <v>10</v>
      </c>
    </row>
    <row r="163" customFormat="false" ht="14.25" hidden="false" customHeight="false" outlineLevel="0" collapsed="false">
      <c r="A163" s="28" t="s">
        <v>202</v>
      </c>
      <c r="B163" s="29" t="n">
        <v>45264</v>
      </c>
      <c r="C163" s="30" t="n">
        <v>0.375</v>
      </c>
      <c r="D163" s="30" t="n">
        <v>0.415972222222222</v>
      </c>
      <c r="E163" s="31" t="n">
        <v>6</v>
      </c>
    </row>
    <row r="164" customFormat="false" ht="14.25" hidden="false" customHeight="false" outlineLevel="0" collapsed="false">
      <c r="A164" s="28" t="s">
        <v>203</v>
      </c>
      <c r="B164" s="29" t="n">
        <v>45264</v>
      </c>
      <c r="C164" s="30" t="n">
        <v>0.416666666666667</v>
      </c>
      <c r="D164" s="30" t="n">
        <v>0.457638888888889</v>
      </c>
      <c r="E164" s="31" t="n">
        <v>8</v>
      </c>
    </row>
    <row r="165" customFormat="false" ht="14.25" hidden="false" customHeight="false" outlineLevel="0" collapsed="false">
      <c r="A165" s="28" t="s">
        <v>204</v>
      </c>
      <c r="B165" s="29" t="n">
        <v>45264</v>
      </c>
      <c r="C165" s="30" t="n">
        <v>0.458333333333333</v>
      </c>
      <c r="D165" s="30" t="n">
        <v>0.499305555555556</v>
      </c>
      <c r="E165" s="31" t="n">
        <v>6</v>
      </c>
    </row>
    <row r="166" customFormat="false" ht="14.25" hidden="false" customHeight="false" outlineLevel="0" collapsed="false">
      <c r="A166" s="28" t="s">
        <v>205</v>
      </c>
      <c r="B166" s="29" t="n">
        <v>45264</v>
      </c>
      <c r="C166" s="30" t="n">
        <v>0.5</v>
      </c>
      <c r="D166" s="30" t="n">
        <v>0.540972222222222</v>
      </c>
      <c r="E166" s="31" t="n">
        <v>9</v>
      </c>
    </row>
    <row r="167" customFormat="false" ht="14.25" hidden="false" customHeight="false" outlineLevel="0" collapsed="false">
      <c r="A167" s="28" t="s">
        <v>206</v>
      </c>
      <c r="B167" s="29" t="n">
        <v>45264</v>
      </c>
      <c r="C167" s="30" t="n">
        <v>0.541666666666667</v>
      </c>
      <c r="D167" s="30" t="n">
        <v>0.582638888888889</v>
      </c>
      <c r="E167" s="31" t="n">
        <v>4</v>
      </c>
    </row>
    <row r="168" customFormat="false" ht="14.25" hidden="false" customHeight="false" outlineLevel="0" collapsed="false">
      <c r="A168" s="28" t="s">
        <v>207</v>
      </c>
      <c r="B168" s="29" t="n">
        <v>45264</v>
      </c>
      <c r="C168" s="30" t="n">
        <v>0.583333333333333</v>
      </c>
      <c r="D168" s="30" t="n">
        <v>0.624305555555556</v>
      </c>
      <c r="E168" s="31" t="n">
        <v>9</v>
      </c>
    </row>
    <row r="169" customFormat="false" ht="14.25" hidden="false" customHeight="false" outlineLevel="0" collapsed="false">
      <c r="A169" s="28" t="s">
        <v>208</v>
      </c>
      <c r="B169" s="29" t="n">
        <v>45264</v>
      </c>
      <c r="C169" s="30" t="n">
        <v>0.625</v>
      </c>
      <c r="D169" s="30" t="n">
        <v>0.665972222222222</v>
      </c>
      <c r="E169" s="31" t="n">
        <v>6</v>
      </c>
    </row>
    <row r="170" customFormat="false" ht="14.25" hidden="false" customHeight="false" outlineLevel="0" collapsed="false">
      <c r="A170" s="28" t="s">
        <v>209</v>
      </c>
      <c r="B170" s="29" t="n">
        <v>45264</v>
      </c>
      <c r="C170" s="30" t="n">
        <v>0.666666666666667</v>
      </c>
      <c r="D170" s="30" t="n">
        <v>0.707638888888889</v>
      </c>
      <c r="E170" s="31" t="n">
        <v>6</v>
      </c>
    </row>
    <row r="171" customFormat="false" ht="14.25" hidden="false" customHeight="false" outlineLevel="0" collapsed="false">
      <c r="A171" s="32" t="s">
        <v>210</v>
      </c>
      <c r="B171" s="33" t="n">
        <v>45264</v>
      </c>
      <c r="C171" s="34" t="n">
        <v>0.708333333333333</v>
      </c>
      <c r="D171" s="34" t="n">
        <v>0.749305555555556</v>
      </c>
      <c r="E171" s="35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D30:D32 F11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36" width="10.66"/>
  </cols>
  <sheetData>
    <row r="1" customFormat="false" ht="14.25" hidden="false" customHeight="false" outlineLevel="0" collapsed="false">
      <c r="A1" s="37" t="s">
        <v>4</v>
      </c>
      <c r="B1" s="38" t="s">
        <v>38</v>
      </c>
      <c r="C1" s="37" t="s">
        <v>39</v>
      </c>
      <c r="D1" s="37" t="s">
        <v>40</v>
      </c>
      <c r="E1" s="37" t="s">
        <v>33</v>
      </c>
    </row>
    <row r="2" customFormat="false" ht="14.25" hidden="false" customHeight="false" outlineLevel="0" collapsed="false">
      <c r="A2" s="8" t="s">
        <v>41</v>
      </c>
      <c r="B2" s="11" t="n">
        <v>45231</v>
      </c>
      <c r="C2" s="39" t="n">
        <v>0.333333333333333</v>
      </c>
      <c r="D2" s="39" t="n">
        <v>0.374305555555556</v>
      </c>
      <c r="E2" s="8" t="n">
        <v>8</v>
      </c>
    </row>
    <row r="3" customFormat="false" ht="14.25" hidden="false" customHeight="false" outlineLevel="0" collapsed="false">
      <c r="A3" s="3" t="s">
        <v>42</v>
      </c>
      <c r="B3" s="9" t="n">
        <v>45231</v>
      </c>
      <c r="C3" s="40" t="n">
        <v>0.375</v>
      </c>
      <c r="D3" s="40" t="n">
        <v>0.415972222222222</v>
      </c>
      <c r="E3" s="3" t="n">
        <v>7</v>
      </c>
    </row>
    <row r="4" customFormat="false" ht="14.25" hidden="false" customHeight="false" outlineLevel="0" collapsed="false">
      <c r="A4" s="8" t="s">
        <v>43</v>
      </c>
      <c r="B4" s="11" t="n">
        <v>45231</v>
      </c>
      <c r="C4" s="39" t="n">
        <v>0.416666666666667</v>
      </c>
      <c r="D4" s="39" t="n">
        <v>0.457638888888889</v>
      </c>
      <c r="E4" s="8" t="n">
        <v>9</v>
      </c>
    </row>
    <row r="5" customFormat="false" ht="14.25" hidden="false" customHeight="false" outlineLevel="0" collapsed="false">
      <c r="A5" s="3" t="s">
        <v>44</v>
      </c>
      <c r="B5" s="9" t="n">
        <v>45231</v>
      </c>
      <c r="C5" s="40" t="n">
        <v>0.458333333333333</v>
      </c>
      <c r="D5" s="40" t="n">
        <v>0.499305555555556</v>
      </c>
      <c r="E5" s="3" t="n">
        <v>9</v>
      </c>
    </row>
    <row r="6" customFormat="false" ht="14.25" hidden="false" customHeight="false" outlineLevel="0" collapsed="false">
      <c r="A6" s="8" t="s">
        <v>45</v>
      </c>
      <c r="B6" s="11" t="n">
        <v>45231</v>
      </c>
      <c r="C6" s="39" t="n">
        <v>0.5</v>
      </c>
      <c r="D6" s="39" t="n">
        <v>0.540972222222222</v>
      </c>
      <c r="E6" s="8" t="n">
        <v>10</v>
      </c>
    </row>
    <row r="7" customFormat="false" ht="14.25" hidden="false" customHeight="false" outlineLevel="0" collapsed="false">
      <c r="A7" s="3" t="s">
        <v>46</v>
      </c>
      <c r="B7" s="9" t="n">
        <v>45231</v>
      </c>
      <c r="C7" s="40" t="n">
        <v>0.541666666666667</v>
      </c>
      <c r="D7" s="40" t="n">
        <v>0.582638888888889</v>
      </c>
      <c r="E7" s="3" t="n">
        <v>10</v>
      </c>
    </row>
    <row r="8" customFormat="false" ht="14.25" hidden="false" customHeight="false" outlineLevel="0" collapsed="false">
      <c r="A8" s="8" t="s">
        <v>47</v>
      </c>
      <c r="B8" s="11" t="n">
        <v>45231</v>
      </c>
      <c r="C8" s="39" t="n">
        <v>0.583333333333333</v>
      </c>
      <c r="D8" s="39" t="n">
        <v>0.624305555555556</v>
      </c>
      <c r="E8" s="8" t="n">
        <v>8</v>
      </c>
    </row>
    <row r="9" customFormat="false" ht="14.25" hidden="false" customHeight="false" outlineLevel="0" collapsed="false">
      <c r="A9" s="3" t="s">
        <v>48</v>
      </c>
      <c r="B9" s="9" t="n">
        <v>45231</v>
      </c>
      <c r="C9" s="40" t="n">
        <v>0.625</v>
      </c>
      <c r="D9" s="40" t="n">
        <v>0.665972222222222</v>
      </c>
      <c r="E9" s="3" t="n">
        <v>7</v>
      </c>
    </row>
    <row r="10" customFormat="false" ht="14.25" hidden="false" customHeight="false" outlineLevel="0" collapsed="false">
      <c r="A10" s="8" t="s">
        <v>49</v>
      </c>
      <c r="B10" s="11" t="n">
        <v>45231</v>
      </c>
      <c r="C10" s="39" t="n">
        <v>0.666666666666667</v>
      </c>
      <c r="D10" s="39" t="n">
        <v>0.707638888888889</v>
      </c>
      <c r="E10" s="8" t="n">
        <v>6</v>
      </c>
    </row>
    <row r="11" customFormat="false" ht="14.25" hidden="false" customHeight="false" outlineLevel="0" collapsed="false">
      <c r="A11" s="3" t="s">
        <v>50</v>
      </c>
      <c r="B11" s="9" t="n">
        <v>45231</v>
      </c>
      <c r="C11" s="40" t="n">
        <v>0.708333333333333</v>
      </c>
      <c r="D11" s="40" t="n">
        <v>0.75</v>
      </c>
      <c r="E11" s="3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1" sqref="D30:D32 G4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37" t="s">
        <v>4</v>
      </c>
      <c r="B1" s="37" t="s">
        <v>2</v>
      </c>
      <c r="C1" s="38" t="s">
        <v>38</v>
      </c>
      <c r="D1" s="41" t="s">
        <v>39</v>
      </c>
      <c r="E1" s="41" t="s">
        <v>40</v>
      </c>
      <c r="F1" s="37" t="s">
        <v>211</v>
      </c>
      <c r="G1" s="37" t="s">
        <v>212</v>
      </c>
    </row>
    <row r="2" customFormat="false" ht="14.25" hidden="false" customHeight="false" outlineLevel="0" collapsed="false">
      <c r="A2" s="8" t="s">
        <v>213</v>
      </c>
      <c r="B2" s="8" t="s">
        <v>13</v>
      </c>
      <c r="C2" s="11" t="n">
        <v>45243</v>
      </c>
      <c r="D2" s="42" t="n">
        <v>0.333333333333333</v>
      </c>
      <c r="E2" s="43" t="n">
        <v>0.540972222222222</v>
      </c>
      <c r="F2" s="8" t="n">
        <v>300</v>
      </c>
      <c r="G2" s="8" t="str">
        <f aca="false">CHOOSE(WEEKDAY(C2), "Dimanche", "Lundi", "Mardi", "Mercredi", "Jeudi", "Vendredi", "Samedi")</f>
        <v>Lundi</v>
      </c>
    </row>
    <row r="3" customFormat="false" ht="14.25" hidden="false" customHeight="false" outlineLevel="0" collapsed="false">
      <c r="A3" s="8" t="s">
        <v>214</v>
      </c>
      <c r="B3" s="8" t="s">
        <v>13</v>
      </c>
      <c r="C3" s="11" t="n">
        <v>45243</v>
      </c>
      <c r="D3" s="42" t="n">
        <v>0.541666666666667</v>
      </c>
      <c r="E3" s="43" t="n">
        <v>0.582638888888889</v>
      </c>
      <c r="F3" s="8" t="n">
        <v>0</v>
      </c>
      <c r="G3" s="8" t="str">
        <f aca="false">CHOOSE(WEEKDAY(C3), "Dimanche", "Lundi", "Mardi", "Mercredi", "Jeudi", "Vendredi", "Samedi")</f>
        <v>Lundi</v>
      </c>
    </row>
    <row r="4" customFormat="false" ht="14.25" hidden="false" customHeight="false" outlineLevel="0" collapsed="false">
      <c r="A4" s="8" t="s">
        <v>215</v>
      </c>
      <c r="B4" s="3" t="s">
        <v>13</v>
      </c>
      <c r="C4" s="9" t="n">
        <v>45243</v>
      </c>
      <c r="D4" s="44" t="n">
        <v>0.583333333333333</v>
      </c>
      <c r="E4" s="44" t="n">
        <v>0.75</v>
      </c>
      <c r="F4" s="3" t="n">
        <v>280</v>
      </c>
      <c r="G4" s="3" t="str">
        <f aca="false">CHOOSE(WEEKDAY(C4), "Dimanche", "Lundi", "Mardi", "Mercredi", "Jeudi", "Vendredi", "Samedi")</f>
        <v>Lundi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:D32"/>
    </sheetView>
  </sheetViews>
  <sheetFormatPr defaultColWidth="10.54296875" defaultRowHeight="13.8" zeroHeight="false" outlineLevelRow="0" outlineLevelCol="0"/>
  <sheetData>
    <row r="1" customFormat="false" ht="13.8" hidden="false" customHeight="false" outlineLevel="0" collapsed="false">
      <c r="A1" s="37" t="s">
        <v>4</v>
      </c>
      <c r="B1" s="37" t="s">
        <v>1</v>
      </c>
      <c r="C1" s="38" t="s">
        <v>38</v>
      </c>
      <c r="D1" s="41" t="s">
        <v>32</v>
      </c>
    </row>
    <row r="2" customFormat="false" ht="13.8" hidden="false" customHeight="false" outlineLevel="0" collapsed="false">
      <c r="A2" s="8" t="s">
        <v>216</v>
      </c>
      <c r="B2" s="8" t="s">
        <v>11</v>
      </c>
      <c r="C2" s="45" t="n">
        <v>45231</v>
      </c>
      <c r="D2" s="46" t="n">
        <v>0.65625</v>
      </c>
    </row>
    <row r="3" customFormat="false" ht="13.8" hidden="false" customHeight="false" outlineLevel="0" collapsed="false">
      <c r="A3" s="8" t="s">
        <v>217</v>
      </c>
      <c r="B3" s="8" t="s">
        <v>11</v>
      </c>
      <c r="C3" s="45" t="n">
        <v>45232</v>
      </c>
      <c r="D3" s="46" t="n">
        <v>0.6875</v>
      </c>
    </row>
    <row r="4" customFormat="false" ht="13.8" hidden="false" customHeight="false" outlineLevel="0" collapsed="false">
      <c r="A4" s="8" t="s">
        <v>218</v>
      </c>
      <c r="B4" s="8" t="s">
        <v>11</v>
      </c>
      <c r="C4" s="45" t="n">
        <v>45233</v>
      </c>
      <c r="D4" s="46" t="n">
        <v>0.708333333333333</v>
      </c>
    </row>
    <row r="5" customFormat="false" ht="13.8" hidden="false" customHeight="false" outlineLevel="0" collapsed="false">
      <c r="A5" s="8" t="s">
        <v>219</v>
      </c>
      <c r="B5" s="8" t="s">
        <v>11</v>
      </c>
      <c r="C5" s="45" t="n">
        <v>45236</v>
      </c>
      <c r="D5" s="47" t="n">
        <v>0.625</v>
      </c>
    </row>
    <row r="6" customFormat="false" ht="13.8" hidden="false" customHeight="false" outlineLevel="0" collapsed="false">
      <c r="A6" s="8" t="s">
        <v>220</v>
      </c>
      <c r="B6" s="8" t="s">
        <v>11</v>
      </c>
      <c r="C6" s="45" t="n">
        <v>45237</v>
      </c>
      <c r="D6" s="47" t="n">
        <v>0.652777777777778</v>
      </c>
    </row>
    <row r="7" customFormat="false" ht="13.8" hidden="false" customHeight="false" outlineLevel="0" collapsed="false">
      <c r="A7" s="8" t="s">
        <v>221</v>
      </c>
      <c r="B7" s="8" t="s">
        <v>11</v>
      </c>
      <c r="C7" s="45" t="n">
        <v>45238</v>
      </c>
      <c r="D7" s="47" t="n">
        <v>0.65625</v>
      </c>
    </row>
    <row r="8" customFormat="false" ht="13.8" hidden="false" customHeight="false" outlineLevel="0" collapsed="false">
      <c r="A8" s="8" t="s">
        <v>222</v>
      </c>
      <c r="B8" s="8" t="s">
        <v>11</v>
      </c>
      <c r="C8" s="45" t="n">
        <v>45239</v>
      </c>
      <c r="D8" s="47" t="n">
        <v>0.686805555555556</v>
      </c>
    </row>
    <row r="9" customFormat="false" ht="13.8" hidden="false" customHeight="false" outlineLevel="0" collapsed="false">
      <c r="A9" s="8" t="s">
        <v>223</v>
      </c>
      <c r="B9" s="8" t="s">
        <v>11</v>
      </c>
      <c r="C9" s="45" t="n">
        <v>45240</v>
      </c>
      <c r="D9" s="47" t="n">
        <v>0.709027777777778</v>
      </c>
    </row>
    <row r="10" customFormat="false" ht="13.8" hidden="false" customHeight="false" outlineLevel="0" collapsed="false">
      <c r="A10" s="8" t="s">
        <v>224</v>
      </c>
      <c r="B10" s="8" t="s">
        <v>11</v>
      </c>
      <c r="C10" s="45" t="n">
        <v>45243</v>
      </c>
      <c r="D10" s="47" t="n">
        <v>0.626388888888889</v>
      </c>
    </row>
    <row r="11" customFormat="false" ht="13.8" hidden="false" customHeight="false" outlineLevel="0" collapsed="false">
      <c r="A11" s="8" t="s">
        <v>225</v>
      </c>
      <c r="B11" s="8" t="s">
        <v>11</v>
      </c>
      <c r="C11" s="45" t="n">
        <v>45244</v>
      </c>
      <c r="D11" s="47" t="n">
        <v>0.654166666666667</v>
      </c>
    </row>
    <row r="12" customFormat="false" ht="13.8" hidden="false" customHeight="false" outlineLevel="0" collapsed="false">
      <c r="A12" s="8" t="s">
        <v>226</v>
      </c>
      <c r="B12" s="8" t="s">
        <v>11</v>
      </c>
      <c r="C12" s="45" t="n">
        <v>45245</v>
      </c>
      <c r="D12" s="47" t="n">
        <v>0.654861111111111</v>
      </c>
    </row>
    <row r="13" customFormat="false" ht="13.8" hidden="false" customHeight="false" outlineLevel="0" collapsed="false">
      <c r="A13" s="8" t="s">
        <v>227</v>
      </c>
      <c r="B13" s="8" t="s">
        <v>11</v>
      </c>
      <c r="C13" s="45" t="n">
        <v>45246</v>
      </c>
      <c r="D13" s="47" t="n">
        <v>0.688888888888889</v>
      </c>
    </row>
    <row r="14" customFormat="false" ht="13.8" hidden="false" customHeight="false" outlineLevel="0" collapsed="false">
      <c r="A14" s="8" t="s">
        <v>228</v>
      </c>
      <c r="B14" s="8" t="s">
        <v>11</v>
      </c>
      <c r="C14" s="45" t="n">
        <v>45247</v>
      </c>
      <c r="D14" s="47" t="n">
        <v>0.710416666666667</v>
      </c>
    </row>
    <row r="15" customFormat="false" ht="13.8" hidden="false" customHeight="false" outlineLevel="0" collapsed="false">
      <c r="A15" s="8" t="s">
        <v>229</v>
      </c>
      <c r="B15" s="8" t="s">
        <v>11</v>
      </c>
      <c r="C15" s="45" t="n">
        <v>45250</v>
      </c>
      <c r="D15" s="47" t="n">
        <v>0.621527777777778</v>
      </c>
    </row>
    <row r="16" customFormat="false" ht="13.8" hidden="false" customHeight="false" outlineLevel="0" collapsed="false">
      <c r="A16" s="8" t="s">
        <v>230</v>
      </c>
      <c r="B16" s="8" t="s">
        <v>11</v>
      </c>
      <c r="C16" s="45" t="n">
        <v>45251</v>
      </c>
      <c r="D16" s="47" t="n">
        <f aca="false">D2*0.995</f>
        <v>0.65296875</v>
      </c>
    </row>
    <row r="17" customFormat="false" ht="13.8" hidden="false" customHeight="false" outlineLevel="0" collapsed="false">
      <c r="A17" s="8" t="s">
        <v>231</v>
      </c>
      <c r="B17" s="8" t="s">
        <v>11</v>
      </c>
      <c r="C17" s="45" t="n">
        <v>45252</v>
      </c>
      <c r="D17" s="47" t="n">
        <f aca="false">D3*0.995</f>
        <v>0.6840625</v>
      </c>
    </row>
    <row r="18" customFormat="false" ht="13.8" hidden="false" customHeight="false" outlineLevel="0" collapsed="false">
      <c r="A18" s="8" t="s">
        <v>232</v>
      </c>
      <c r="B18" s="8" t="s">
        <v>11</v>
      </c>
      <c r="C18" s="45" t="n">
        <v>45253</v>
      </c>
      <c r="D18" s="47" t="n">
        <f aca="false">D4*0.995</f>
        <v>0.704791666666667</v>
      </c>
    </row>
    <row r="19" customFormat="false" ht="13.8" hidden="false" customHeight="false" outlineLevel="0" collapsed="false">
      <c r="A19" s="8" t="s">
        <v>233</v>
      </c>
      <c r="B19" s="8" t="s">
        <v>11</v>
      </c>
      <c r="C19" s="45" t="n">
        <v>45254</v>
      </c>
      <c r="D19" s="47" t="n">
        <f aca="false">D5*0.995</f>
        <v>0.621875</v>
      </c>
    </row>
    <row r="20" customFormat="false" ht="13.8" hidden="false" customHeight="false" outlineLevel="0" collapsed="false">
      <c r="A20" s="8" t="s">
        <v>234</v>
      </c>
      <c r="B20" s="8" t="s">
        <v>11</v>
      </c>
      <c r="C20" s="45" t="n">
        <v>45257</v>
      </c>
      <c r="D20" s="47" t="n">
        <f aca="false">D13*1.01</f>
        <v>0.695777777777778</v>
      </c>
    </row>
    <row r="21" customFormat="false" ht="13.8" hidden="false" customHeight="false" outlineLevel="0" collapsed="false">
      <c r="A21" s="8" t="s">
        <v>235</v>
      </c>
      <c r="B21" s="8" t="s">
        <v>11</v>
      </c>
      <c r="C21" s="45" t="n">
        <v>45258</v>
      </c>
      <c r="D21" s="47" t="n">
        <f aca="false">D14*1.01</f>
        <v>0.717520833333333</v>
      </c>
    </row>
    <row r="22" customFormat="false" ht="13.8" hidden="false" customHeight="false" outlineLevel="0" collapsed="false">
      <c r="A22" s="8" t="s">
        <v>236</v>
      </c>
      <c r="B22" s="8" t="s">
        <v>11</v>
      </c>
      <c r="C22" s="45" t="n">
        <v>45259</v>
      </c>
      <c r="D22" s="47" t="n">
        <f aca="false">D15*1.01</f>
        <v>0.627743055555556</v>
      </c>
    </row>
    <row r="23" customFormat="false" ht="13.8" hidden="false" customHeight="false" outlineLevel="0" collapsed="false">
      <c r="A23" s="8" t="s">
        <v>237</v>
      </c>
      <c r="B23" s="8" t="s">
        <v>11</v>
      </c>
      <c r="C23" s="45" t="n">
        <v>45260</v>
      </c>
      <c r="D23" s="47" t="n">
        <f aca="false">D16*1.01</f>
        <v>0.6594984375</v>
      </c>
    </row>
    <row r="24" customFormat="false" ht="13.8" hidden="false" customHeight="false" outlineLevel="0" collapsed="false">
      <c r="A24" s="8" t="s">
        <v>238</v>
      </c>
      <c r="B24" s="8" t="s">
        <v>11</v>
      </c>
      <c r="C24" s="45" t="n">
        <v>45261</v>
      </c>
      <c r="D24" s="47" t="n">
        <f aca="false">D17*1.01</f>
        <v>0.690903125</v>
      </c>
    </row>
    <row r="25" customFormat="false" ht="13.8" hidden="false" customHeight="false" outlineLevel="0" collapsed="false">
      <c r="A25" s="8" t="s">
        <v>239</v>
      </c>
      <c r="B25" s="8" t="s">
        <v>11</v>
      </c>
      <c r="C25" s="45" t="n">
        <v>45264</v>
      </c>
      <c r="D25" s="47" t="n">
        <f aca="false">D18*0.995</f>
        <v>0.701267708333333</v>
      </c>
    </row>
    <row r="26" customFormat="false" ht="13.8" hidden="false" customHeight="false" outlineLevel="0" collapsed="false">
      <c r="A26" s="8" t="s">
        <v>240</v>
      </c>
      <c r="B26" s="8" t="s">
        <v>11</v>
      </c>
      <c r="C26" s="45" t="n">
        <v>45265</v>
      </c>
      <c r="D26" s="47" t="n">
        <f aca="false">D19*0.995</f>
        <v>0.618765625</v>
      </c>
    </row>
    <row r="27" customFormat="false" ht="13.8" hidden="false" customHeight="false" outlineLevel="0" collapsed="false">
      <c r="A27" s="8" t="s">
        <v>241</v>
      </c>
      <c r="B27" s="8" t="s">
        <v>11</v>
      </c>
      <c r="C27" s="45" t="n">
        <v>45266</v>
      </c>
      <c r="D27" s="47" t="n">
        <f aca="false">D20*0.995</f>
        <v>0.692298888888889</v>
      </c>
    </row>
    <row r="28" customFormat="false" ht="13.8" hidden="false" customHeight="false" outlineLevel="0" collapsed="false">
      <c r="A28" s="8" t="s">
        <v>242</v>
      </c>
      <c r="B28" s="8" t="s">
        <v>11</v>
      </c>
      <c r="C28" s="45" t="n">
        <v>45267</v>
      </c>
      <c r="D28" s="47" t="n">
        <f aca="false">D21*0.995</f>
        <v>0.713933229166667</v>
      </c>
    </row>
    <row r="29" customFormat="false" ht="13.8" hidden="false" customHeight="false" outlineLevel="0" collapsed="false">
      <c r="A29" s="8" t="s">
        <v>243</v>
      </c>
      <c r="B29" s="8" t="s">
        <v>11</v>
      </c>
      <c r="C29" s="45" t="n">
        <v>45268</v>
      </c>
      <c r="D29" s="47" t="n">
        <f aca="false">D22*0.995</f>
        <v>0.624604340277778</v>
      </c>
    </row>
    <row r="30" customFormat="false" ht="13.8" hidden="false" customHeight="false" outlineLevel="0" collapsed="false">
      <c r="A30" s="8" t="s">
        <v>244</v>
      </c>
      <c r="B30" s="8" t="s">
        <v>11</v>
      </c>
      <c r="C30" s="45" t="n">
        <v>45271</v>
      </c>
      <c r="D30" s="47" t="n">
        <v>0.656944444444444</v>
      </c>
    </row>
    <row r="31" customFormat="false" ht="13.8" hidden="false" customHeight="false" outlineLevel="0" collapsed="false">
      <c r="A31" s="8" t="s">
        <v>245</v>
      </c>
      <c r="B31" s="8" t="s">
        <v>11</v>
      </c>
      <c r="C31" s="45" t="n">
        <v>45272</v>
      </c>
      <c r="D31" s="47" t="n">
        <v>0.688888888888889</v>
      </c>
    </row>
    <row r="32" customFormat="false" ht="13.8" hidden="false" customHeight="false" outlineLevel="0" collapsed="false">
      <c r="A32" s="8" t="s">
        <v>246</v>
      </c>
      <c r="B32" s="8" t="s">
        <v>11</v>
      </c>
      <c r="C32" s="45" t="n">
        <v>45273</v>
      </c>
      <c r="D32" s="47" t="n">
        <v>0.709027777777778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0:D32 A1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23" width="15"/>
    <col collapsed="false" customWidth="true" hidden="false" outlineLevel="0" max="4" min="4" style="36" width="10.66"/>
    <col collapsed="false" customWidth="true" hidden="false" outlineLevel="0" max="5" min="5" style="48" width="10.66"/>
    <col collapsed="false" customWidth="true" hidden="false" outlineLevel="0" max="8" min="8" style="49" width="11.06"/>
  </cols>
  <sheetData>
    <row r="1" customFormat="false" ht="14.25" hidden="false" customHeight="false" outlineLevel="0" collapsed="false">
      <c r="A1" s="24" t="s">
        <v>4</v>
      </c>
      <c r="B1" s="26" t="s">
        <v>1</v>
      </c>
      <c r="C1" s="50" t="s">
        <v>35</v>
      </c>
      <c r="D1" s="25" t="s">
        <v>38</v>
      </c>
      <c r="E1" s="51" t="s">
        <v>32</v>
      </c>
      <c r="F1" s="26" t="s">
        <v>247</v>
      </c>
      <c r="G1" s="27" t="s">
        <v>212</v>
      </c>
      <c r="H1" s="52" t="s">
        <v>248</v>
      </c>
      <c r="I1" s="53" t="s">
        <v>249</v>
      </c>
      <c r="J1" s="53" t="s">
        <v>250</v>
      </c>
      <c r="K1" s="53" t="s">
        <v>251</v>
      </c>
      <c r="L1" s="53" t="s">
        <v>252</v>
      </c>
      <c r="M1" s="53" t="s">
        <v>253</v>
      </c>
    </row>
    <row r="2" customFormat="false" ht="14.25" hidden="false" customHeight="false" outlineLevel="0" collapsed="false">
      <c r="A2" s="3" t="s">
        <v>216</v>
      </c>
      <c r="B2" s="3" t="s">
        <v>11</v>
      </c>
      <c r="C2" s="54" t="n">
        <v>36</v>
      </c>
      <c r="D2" s="29" t="n">
        <v>45243</v>
      </c>
      <c r="E2" s="55" t="n">
        <v>0.511805555555556</v>
      </c>
      <c r="F2" s="3" t="n">
        <v>43.85</v>
      </c>
      <c r="G2" s="3" t="str">
        <f aca="false">CHOOSE(WEEKDAY(D2), "Dimanche", "Lundi", "Mardi", "Mercredi", "Jeudi", "Vendredi", "Samedi")</f>
        <v>Lundi</v>
      </c>
      <c r="H2" s="56" t="n">
        <v>43.85</v>
      </c>
      <c r="I2" s="23" t="n">
        <f aca="false">ABS(Tableau3[[#This Row],[Itération]]-Tableau3[[#This Row],[Dichotomie]])</f>
        <v>0</v>
      </c>
      <c r="J2" s="0" t="n">
        <v>43.8377571906478</v>
      </c>
      <c r="K2" s="23" t="n">
        <f aca="false">ABS(Tableau3[[#This Row],[Dichotomie]]-Tableau3[[#This Row],[Mirindra]])</f>
        <v>0.0122428093522018</v>
      </c>
      <c r="L2" s="0" t="n">
        <v>44</v>
      </c>
      <c r="M2" s="0" t="n">
        <f aca="false">ABS(Tableau3[[#This Row],[Mamisoa]]-Tableau3[[#This Row],[Dichotomie]])</f>
        <v>0.149999999999999</v>
      </c>
    </row>
    <row r="3" customFormat="false" ht="14.25" hidden="false" customHeight="false" outlineLevel="0" collapsed="false">
      <c r="A3" s="3" t="s">
        <v>217</v>
      </c>
      <c r="B3" s="3" t="s">
        <v>11</v>
      </c>
      <c r="C3" s="54" t="n">
        <v>55</v>
      </c>
      <c r="D3" s="29" t="n">
        <v>45244</v>
      </c>
      <c r="E3" s="55" t="n">
        <v>0.451388888888889</v>
      </c>
      <c r="F3" s="3" t="n">
        <v>35.03</v>
      </c>
      <c r="G3" s="3" t="str">
        <f aca="false">CHOOSE(WEEKDAY(D3), "Dimanche", "Lundi", "Mardi", "Mercredi", "Jeudi", "Vendredi", "Samedi")</f>
        <v>Mardi</v>
      </c>
      <c r="H3" s="56" t="n">
        <v>34.89</v>
      </c>
      <c r="I3" s="23" t="n">
        <f aca="false">ABS(Tableau3[[#This Row],[Itération]]-Tableau3[[#This Row],[Dichotomie]])</f>
        <v>0.140000000000001</v>
      </c>
      <c r="J3" s="0" t="n">
        <v>34.8866607715869</v>
      </c>
      <c r="K3" s="23" t="n">
        <f aca="false">ABS(Tableau3[[#This Row],[Dichotomie]]-Tableau3[[#This Row],[Mirindra]])</f>
        <v>0.00333922841310397</v>
      </c>
      <c r="L3" s="0" t="n">
        <v>34.88</v>
      </c>
      <c r="M3" s="0" t="n">
        <f aca="false">ABS(Tableau3[[#This Row],[Mamisoa]]-Tableau3[[#This Row],[Dichotomie]])</f>
        <v>0.00999999999999801</v>
      </c>
    </row>
    <row r="4" customFormat="false" ht="14.25" hidden="false" customHeight="false" outlineLevel="0" collapsed="false">
      <c r="A4" s="3" t="s">
        <v>218</v>
      </c>
      <c r="B4" s="3" t="s">
        <v>11</v>
      </c>
      <c r="C4" s="54" t="n">
        <v>50</v>
      </c>
      <c r="D4" s="29" t="n">
        <v>45245</v>
      </c>
      <c r="E4" s="55" t="n">
        <v>0.43125</v>
      </c>
      <c r="F4" s="3" t="n">
        <v>47.92</v>
      </c>
      <c r="G4" s="3" t="str">
        <f aca="false">CHOOSE(WEEKDAY(D4), "Dimanche", "Lundi", "Mardi", "Mercredi", "Jeudi", "Vendredi", "Samedi")</f>
        <v>Mercredi</v>
      </c>
      <c r="H4" s="56" t="n">
        <v>47.85</v>
      </c>
      <c r="I4" s="23" t="n">
        <f aca="false">ABS(Tableau3[[#This Row],[Itération]]-Tableau3[[#This Row],[Dichotomie]])</f>
        <v>0.0700000000000003</v>
      </c>
      <c r="J4" s="0" t="n">
        <v>47.8444105648456</v>
      </c>
      <c r="K4" s="23" t="n">
        <f aca="false">ABS(Tableau3[[#This Row],[Dichotomie]]-Tableau3[[#This Row],[Mirindra]])</f>
        <v>0.00558943515439836</v>
      </c>
      <c r="L4" s="0" t="n">
        <v>47.84</v>
      </c>
      <c r="M4" s="0" t="n">
        <f aca="false">ABS(Tableau3[[#This Row],[Mamisoa]]-Tableau3[[#This Row],[Dichotomie]])</f>
        <v>0.00999999999999801</v>
      </c>
    </row>
    <row r="5" customFormat="false" ht="14.25" hidden="false" customHeight="false" outlineLevel="0" collapsed="false">
      <c r="A5" s="3" t="s">
        <v>219</v>
      </c>
      <c r="B5" s="3" t="s">
        <v>11</v>
      </c>
      <c r="C5" s="54" t="n">
        <v>30</v>
      </c>
      <c r="D5" s="29" t="n">
        <v>45246</v>
      </c>
      <c r="E5" s="55" t="n">
        <v>0.411111111111111</v>
      </c>
      <c r="F5" s="3" t="n">
        <v>157.74</v>
      </c>
      <c r="G5" s="3" t="str">
        <f aca="false">CHOOSE(WEEKDAY(D5), "Dimanche", "Lundi", "Mardi", "Mercredi", "Jeudi", "Vendredi", "Samedi")</f>
        <v>Jeudi</v>
      </c>
      <c r="H5" s="57" t="n">
        <v>157.74</v>
      </c>
      <c r="I5" s="23" t="n">
        <f aca="false">ABS(Tableau3[[#This Row],[Itération]]-Tableau3[[#This Row],[Dichotomie]])</f>
        <v>0</v>
      </c>
      <c r="J5" s="0" t="n">
        <v>157.727024748286</v>
      </c>
      <c r="K5" s="23" t="n">
        <f aca="false">ABS(Tableau3[[#This Row],[Dichotomie]]-Tableau3[[#This Row],[Mirindra]])</f>
        <v>0.0129752517140105</v>
      </c>
      <c r="L5" s="0" t="n">
        <v>157.73</v>
      </c>
      <c r="M5" s="0" t="n">
        <f aca="false">ABS(Tableau3[[#This Row],[Mamisoa]]-Tableau3[[#This Row],[Dichotomie]])</f>
        <v>0.0100000000000193</v>
      </c>
    </row>
    <row r="6" customFormat="false" ht="14.25" hidden="false" customHeight="false" outlineLevel="0" collapsed="false">
      <c r="A6" s="3" t="s">
        <v>220</v>
      </c>
      <c r="B6" s="3" t="s">
        <v>11</v>
      </c>
      <c r="C6" s="54" t="n">
        <v>50</v>
      </c>
      <c r="D6" s="29" t="n">
        <v>45247</v>
      </c>
      <c r="E6" s="55" t="n">
        <v>0.355555555555556</v>
      </c>
      <c r="F6" s="3" t="n">
        <v>115.4</v>
      </c>
      <c r="G6" s="3" t="str">
        <f aca="false">CHOOSE(WEEKDAY(D6), "Dimanche", "Lundi", "Mardi", "Mercredi", "Jeudi", "Vendredi", "Samedi")</f>
        <v>Vendredi</v>
      </c>
      <c r="H6" s="57" t="n">
        <v>115.39</v>
      </c>
      <c r="I6" s="23" t="n">
        <f aca="false">ABS(Tableau3[[#This Row],[Itération]]-Tableau3[[#This Row],[Dichotomie]])</f>
        <v>0.0100000000000051</v>
      </c>
      <c r="J6" s="0" t="n">
        <v>115.337689704926</v>
      </c>
      <c r="K6" s="23" t="n">
        <f aca="false">ABS(Tableau3[[#This Row],[Dichotomie]]-Tableau3[[#This Row],[Mirindra]])</f>
        <v>0.052310295073994</v>
      </c>
      <c r="L6" s="0" t="n">
        <v>115.38</v>
      </c>
      <c r="M6" s="0" t="n">
        <f aca="false">ABS(Tableau3[[#This Row],[Mamisoa]]-Tableau3[[#This Row],[Dichotomie]])</f>
        <v>0.0100000000000051</v>
      </c>
    </row>
    <row r="7" customFormat="false" ht="14.25" hidden="false" customHeight="false" outlineLevel="0" collapsed="false">
      <c r="A7" s="3" t="s">
        <v>221</v>
      </c>
      <c r="B7" s="3" t="s">
        <v>11</v>
      </c>
      <c r="C7" s="54" t="n">
        <v>78</v>
      </c>
      <c r="D7" s="29" t="n">
        <v>45248</v>
      </c>
      <c r="E7" s="55" t="n">
        <v>0.458333333333333</v>
      </c>
      <c r="F7" s="3" t="n">
        <v>53.41</v>
      </c>
      <c r="G7" s="3" t="str">
        <f aca="false">CHOOSE(WEEKDAY(D7), "Dimanche", "Lundi", "Mardi", "Mercredi", "Jeudi", "Vendredi", "Samedi")</f>
        <v>Samedi</v>
      </c>
      <c r="H7" s="57" t="n">
        <v>53.28</v>
      </c>
      <c r="I7" s="23" t="n">
        <f aca="false">ABS(Tableau3[[#This Row],[Itération]]-Tableau3[[#This Row],[Dichotomie]])</f>
        <v>0.129999999999995</v>
      </c>
      <c r="J7" s="0" t="n">
        <v>53.2700549035602</v>
      </c>
      <c r="K7" s="23" t="n">
        <f aca="false">ABS(Tableau3[[#This Row],[Dichotomie]]-Tableau3[[#This Row],[Mirindra]])</f>
        <v>0.00994509643980024</v>
      </c>
      <c r="L7" s="0" t="n">
        <v>53.27</v>
      </c>
      <c r="M7" s="0" t="n">
        <f aca="false">ABS(Tableau3[[#This Row],[Mamisoa]]-Tableau3[[#This Row],[Dichotomie]])</f>
        <v>0.00999999999999801</v>
      </c>
    </row>
    <row r="8" customFormat="false" ht="14.25" hidden="false" customHeight="false" outlineLevel="0" collapsed="false">
      <c r="A8" s="3" t="s">
        <v>222</v>
      </c>
      <c r="B8" s="3" t="s">
        <v>11</v>
      </c>
      <c r="C8" s="54" t="n">
        <v>95</v>
      </c>
      <c r="D8" s="29" t="n">
        <v>45249</v>
      </c>
      <c r="E8" s="55" t="n">
        <v>0.695138888888889</v>
      </c>
      <c r="F8" s="3" t="n">
        <v>18.31</v>
      </c>
      <c r="G8" s="3" t="str">
        <f aca="false">CHOOSE(WEEKDAY(D8), "Dimanche", "Lundi", "Mardi", "Mercredi", "Jeudi", "Vendredi", "Samedi")</f>
        <v>Dimanche</v>
      </c>
      <c r="H8" s="57" t="n">
        <v>18.31</v>
      </c>
      <c r="I8" s="23" t="n">
        <f aca="false">ABS(Tableau3[[#This Row],[Itération]]-Tableau3[[#This Row],[Dichotomie]])</f>
        <v>0</v>
      </c>
      <c r="J8" s="0" t="n">
        <v>18.3083386590432</v>
      </c>
      <c r="K8" s="23" t="n">
        <f aca="false">ABS(Tableau3[[#This Row],[Dichotomie]]-Tableau3[[#This Row],[Mirindra]])</f>
        <v>0.00166134095679737</v>
      </c>
      <c r="L8" s="0" t="n">
        <v>18.33</v>
      </c>
      <c r="M8" s="0" t="n">
        <f aca="false">ABS(Tableau3[[#This Row],[Mamisoa]]-Tableau3[[#This Row],[Dichotomie]])</f>
        <v>0.0199999999999996</v>
      </c>
    </row>
    <row r="9" customFormat="false" ht="14.25" hidden="false" customHeight="false" outlineLevel="0" collapsed="false">
      <c r="A9" s="3" t="s">
        <v>223</v>
      </c>
      <c r="B9" s="3" t="s">
        <v>11</v>
      </c>
      <c r="C9" s="54" t="n">
        <v>47</v>
      </c>
      <c r="D9" s="29" t="n">
        <v>45250</v>
      </c>
      <c r="E9" s="55" t="n">
        <v>0.5</v>
      </c>
      <c r="F9" s="3" t="n">
        <v>57.11</v>
      </c>
      <c r="G9" s="3" t="str">
        <f aca="false">CHOOSE(WEEKDAY(D9), "Dimanche", "Lundi", "Mardi", "Mercredi", "Jeudi", "Vendredi", "Samedi")</f>
        <v>Lundi</v>
      </c>
      <c r="H9" s="57" t="n">
        <v>57.11</v>
      </c>
      <c r="I9" s="23" t="n">
        <f aca="false">ABS(Tableau3[[#This Row],[Itération]]-Tableau3[[#This Row],[Dichotomie]])</f>
        <v>0</v>
      </c>
      <c r="J9" s="0" t="n">
        <v>57.1043165467877</v>
      </c>
      <c r="K9" s="23" t="n">
        <f aca="false">ABS(Tableau3[[#This Row],[Dichotomie]]-Tableau3[[#This Row],[Mirindra]])</f>
        <v>0.00568345321229913</v>
      </c>
      <c r="L9" s="0" t="n">
        <v>57.1</v>
      </c>
      <c r="M9" s="0" t="n">
        <f aca="false">ABS(Tableau3[[#This Row],[Mamisoa]]-Tableau3[[#This Row],[Dichotomie]])</f>
        <v>0.00999999999999801</v>
      </c>
    </row>
    <row r="10" customFormat="false" ht="14.25" hidden="false" customHeight="false" outlineLevel="0" collapsed="false">
      <c r="A10" s="3" t="s">
        <v>224</v>
      </c>
      <c r="B10" s="3" t="s">
        <v>11</v>
      </c>
      <c r="C10" s="54" t="n">
        <v>99</v>
      </c>
      <c r="D10" s="29" t="n">
        <v>45251</v>
      </c>
      <c r="E10" s="55" t="n">
        <v>0.469444444444445</v>
      </c>
      <c r="F10" s="3" t="n">
        <v>77.16</v>
      </c>
      <c r="G10" s="3" t="str">
        <f aca="false">CHOOSE(WEEKDAY(D10), "Dimanche", "Lundi", "Mardi", "Mercredi", "Jeudi", "Vendredi", "Samedi")</f>
        <v>Mardi</v>
      </c>
      <c r="H10" s="57" t="n">
        <v>76.97</v>
      </c>
      <c r="I10" s="23" t="n">
        <f aca="false">ABS(Tableau3[[#This Row],[Itération]]-Tableau3[[#This Row],[Dichotomie]])</f>
        <v>0.189999999999998</v>
      </c>
      <c r="J10" s="0" t="n">
        <v>76.9574807009298</v>
      </c>
      <c r="K10" s="23" t="n">
        <f aca="false">ABS(Tableau3[[#This Row],[Dichotomie]]-Tableau3[[#This Row],[Mirindra]])</f>
        <v>0.0125192990701919</v>
      </c>
      <c r="L10" s="0" t="n">
        <v>76.96</v>
      </c>
      <c r="M10" s="0" t="n">
        <f aca="false">ABS(Tableau3[[#This Row],[Mamisoa]]-Tableau3[[#This Row],[Dichotomie]])</f>
        <v>0.0100000000000051</v>
      </c>
    </row>
    <row r="11" customFormat="false" ht="14.25" hidden="false" customHeight="false" outlineLevel="0" collapsed="false">
      <c r="A11" s="3" t="s">
        <v>225</v>
      </c>
      <c r="B11" s="3" t="s">
        <v>11</v>
      </c>
      <c r="C11" s="54" t="n">
        <v>51</v>
      </c>
      <c r="D11" s="29" t="n">
        <v>45252</v>
      </c>
      <c r="E11" s="55" t="n">
        <v>0.521527777777778</v>
      </c>
      <c r="F11" s="3" t="n">
        <v>36.91</v>
      </c>
      <c r="G11" s="3" t="str">
        <f aca="false">CHOOSE(WEEKDAY(D11), "Dimanche", "Lundi", "Mardi", "Mercredi", "Jeudi", "Vendredi", "Samedi")</f>
        <v>Mercredi</v>
      </c>
      <c r="H11" s="57" t="n">
        <v>36.76</v>
      </c>
      <c r="I11" s="23" t="n">
        <f aca="false">ABS(Tableau3[[#This Row],[Itération]]-Tableau3[[#This Row],[Dichotomie]])</f>
        <v>0.149999999999999</v>
      </c>
      <c r="J11" s="0" t="n">
        <v>36.7563124622272</v>
      </c>
      <c r="K11" s="23" t="n">
        <f aca="false">ABS(Tableau3[[#This Row],[Dichotomie]]-Tableau3[[#This Row],[Mirindra]])</f>
        <v>0.00368753777279807</v>
      </c>
      <c r="L11" s="0" t="n">
        <v>36.8</v>
      </c>
      <c r="M11" s="0" t="n">
        <f aca="false">ABS(Tableau3[[#This Row],[Mamisoa]]-Tableau3[[#This Row],[Dichotomie]])</f>
        <v>0.0399999999999992</v>
      </c>
    </row>
    <row r="12" customFormat="false" ht="14.25" hidden="false" customHeight="false" outlineLevel="0" collapsed="false">
      <c r="A12" s="3" t="s">
        <v>226</v>
      </c>
      <c r="B12" s="3" t="s">
        <v>11</v>
      </c>
      <c r="C12" s="54" t="n">
        <v>57</v>
      </c>
      <c r="D12" s="29" t="n">
        <v>45253</v>
      </c>
      <c r="E12" s="55" t="n">
        <v>0.548611111111111</v>
      </c>
      <c r="F12" s="3" t="n">
        <v>39.26</v>
      </c>
      <c r="G12" s="3" t="str">
        <f aca="false">CHOOSE(WEEKDAY(D12), "Dimanche", "Lundi", "Mardi", "Mercredi", "Jeudi", "Vendredi", "Samedi")</f>
        <v>Jeudi</v>
      </c>
      <c r="H12" s="57" t="n">
        <v>38.98</v>
      </c>
      <c r="I12" s="23" t="n">
        <f aca="false">ABS(Tableau3[[#This Row],[Itération]]-Tableau3[[#This Row],[Dichotomie]])</f>
        <v>0.280000000000001</v>
      </c>
      <c r="J12" s="0" t="n">
        <v>38.9733078813669</v>
      </c>
      <c r="K12" s="23" t="n">
        <f aca="false">ABS(Tableau3[[#This Row],[Dichotomie]]-Tableau3[[#This Row],[Mirindra]])</f>
        <v>0.00669211863309727</v>
      </c>
      <c r="L12" s="0" t="n">
        <v>39.16</v>
      </c>
      <c r="M12" s="0" t="n">
        <f aca="false">ABS(Tableau3[[#This Row],[Mamisoa]]-Tableau3[[#This Row],[Dichotomie]])</f>
        <v>0.18</v>
      </c>
    </row>
    <row r="13" customFormat="false" ht="14.25" hidden="false" customHeight="false" outlineLevel="0" collapsed="false">
      <c r="A13" s="3" t="s">
        <v>227</v>
      </c>
      <c r="B13" s="3" t="s">
        <v>11</v>
      </c>
      <c r="C13" s="54" t="n">
        <v>90</v>
      </c>
      <c r="D13" s="29" t="n">
        <v>45254</v>
      </c>
      <c r="E13" s="55" t="n">
        <v>0.436111111111111</v>
      </c>
      <c r="F13" s="3" t="n">
        <v>25.33</v>
      </c>
      <c r="G13" s="3" t="str">
        <f aca="false">CHOOSE(WEEKDAY(D13), "Dimanche", "Lundi", "Mardi", "Mercredi", "Jeudi", "Vendredi", "Samedi")</f>
        <v>Vendredi</v>
      </c>
      <c r="H13" s="57" t="n">
        <v>25.33</v>
      </c>
      <c r="I13" s="23" t="n">
        <f aca="false">ABS(Tableau3[[#This Row],[Itération]]-Tableau3[[#This Row],[Dichotomie]])</f>
        <v>0</v>
      </c>
      <c r="J13" s="0" t="n">
        <v>25.3287071037</v>
      </c>
      <c r="K13" s="23" t="n">
        <f aca="false">ABS(Tableau3[[#This Row],[Dichotomie]]-Tableau3[[#This Row],[Mirindra]])</f>
        <v>0.00129289629999718</v>
      </c>
      <c r="L13" s="0" t="n">
        <v>25.32</v>
      </c>
      <c r="M13" s="0" t="n">
        <f aca="false">ABS(Tableau3[[#This Row],[Mamisoa]]-Tableau3[[#This Row],[Dichotomie]])</f>
        <v>0.00999999999999801</v>
      </c>
    </row>
    <row r="14" customFormat="false" ht="14.25" hidden="false" customHeight="false" outlineLevel="0" collapsed="false">
      <c r="A14" s="3" t="s">
        <v>228</v>
      </c>
      <c r="B14" s="3" t="s">
        <v>11</v>
      </c>
      <c r="C14" s="54" t="n">
        <v>63</v>
      </c>
      <c r="D14" s="29" t="n">
        <v>45255</v>
      </c>
      <c r="E14" s="55" t="n">
        <v>0.429861111111111</v>
      </c>
      <c r="F14" s="3" t="n">
        <v>34.51</v>
      </c>
      <c r="G14" s="3" t="str">
        <f aca="false">CHOOSE(WEEKDAY(D14), "Dimanche", "Lundi", "Mardi", "Mercredi", "Jeudi", "Vendredi", "Samedi")</f>
        <v>Samedi</v>
      </c>
      <c r="H14" s="57" t="n">
        <v>34.32</v>
      </c>
      <c r="I14" s="23" t="n">
        <f aca="false">ABS(Tableau3[[#This Row],[Itération]]-Tableau3[[#This Row],[Dichotomie]])</f>
        <v>0.189999999999998</v>
      </c>
      <c r="J14" s="0" t="n">
        <v>34.3128569503825</v>
      </c>
      <c r="K14" s="23" t="n">
        <f aca="false">ABS(Tableau3[[#This Row],[Dichotomie]]-Tableau3[[#This Row],[Mirindra]])</f>
        <v>0.0071430496174969</v>
      </c>
      <c r="L14" s="0" t="n">
        <v>34.31</v>
      </c>
      <c r="M14" s="0" t="n">
        <f aca="false">ABS(Tableau3[[#This Row],[Mamisoa]]-Tableau3[[#This Row],[Dichotomie]])</f>
        <v>0.00999999999999801</v>
      </c>
    </row>
    <row r="15" customFormat="false" ht="14.25" hidden="false" customHeight="false" outlineLevel="0" collapsed="false">
      <c r="A15" s="3" t="s">
        <v>229</v>
      </c>
      <c r="B15" s="3" t="s">
        <v>11</v>
      </c>
      <c r="C15" s="54" t="n">
        <v>30</v>
      </c>
      <c r="D15" s="29" t="n">
        <v>45256</v>
      </c>
      <c r="E15" s="55" t="n">
        <v>0.458333333333333</v>
      </c>
      <c r="F15" s="3" t="n">
        <v>41.43</v>
      </c>
      <c r="G15" s="3" t="str">
        <f aca="false">CHOOSE(WEEKDAY(D15), "Dimanche", "Lundi", "Mardi", "Mercredi", "Jeudi", "Vendredi", "Samedi")</f>
        <v>Dimanche</v>
      </c>
      <c r="H15" s="57" t="n">
        <v>41.43</v>
      </c>
      <c r="I15" s="23" t="n">
        <f aca="false">ABS(Tableau3[[#This Row],[Itération]]-Tableau3[[#This Row],[Dichotomie]])</f>
        <v>0</v>
      </c>
      <c r="J15" s="0" t="n">
        <v>41.4230019493366</v>
      </c>
      <c r="K15" s="23" t="n">
        <f aca="false">ABS(Tableau3[[#This Row],[Dichotomie]]-Tableau3[[#This Row],[Mirindra]])</f>
        <v>0.0069980506633982</v>
      </c>
      <c r="L15" s="0" t="n">
        <v>41.42</v>
      </c>
      <c r="M15" s="0" t="n">
        <f aca="false">ABS(Tableau3[[#This Row],[Mamisoa]]-Tableau3[[#This Row],[Dichotomie]])</f>
        <v>0.00999999999999801</v>
      </c>
    </row>
    <row r="16" customFormat="false" ht="14.25" hidden="false" customHeight="false" outlineLevel="0" collapsed="false">
      <c r="A16" s="3" t="s">
        <v>230</v>
      </c>
      <c r="B16" s="3" t="s">
        <v>11</v>
      </c>
      <c r="C16" s="54" t="n">
        <v>92</v>
      </c>
      <c r="D16" s="29" t="n">
        <v>45257</v>
      </c>
      <c r="E16" s="55" t="n">
        <v>0.704861111111111</v>
      </c>
      <c r="F16" s="3" t="n">
        <v>25.56</v>
      </c>
      <c r="G16" s="3" t="str">
        <f aca="false">CHOOSE(WEEKDAY(D16), "Dimanche", "Lundi", "Mardi", "Mercredi", "Jeudi", "Vendredi", "Samedi")</f>
        <v>Lundi</v>
      </c>
      <c r="H16" s="57" t="n">
        <v>25.51</v>
      </c>
      <c r="I16" s="23" t="n">
        <f aca="false">ABS(Tableau3[[#This Row],[Itération]]-Tableau3[[#This Row],[Dichotomie]])</f>
        <v>0.0499999999999972</v>
      </c>
      <c r="J16" s="0" t="n">
        <v>25.5033458019759</v>
      </c>
      <c r="K16" s="23" t="n">
        <f aca="false">ABS(Tableau3[[#This Row],[Dichotomie]]-Tableau3[[#This Row],[Mirindra]])</f>
        <v>0.00665419802410128</v>
      </c>
      <c r="L16" s="0" t="n">
        <v>25.5</v>
      </c>
      <c r="M16" s="0" t="n">
        <f aca="false">ABS(Tableau3[[#This Row],[Mamisoa]]-Tableau3[[#This Row],[Dichotomie]])</f>
        <v>0.0100000000000016</v>
      </c>
    </row>
    <row r="17" customFormat="false" ht="14.25" hidden="false" customHeight="false" outlineLevel="0" collapsed="false">
      <c r="A17" s="3" t="s">
        <v>231</v>
      </c>
      <c r="B17" s="3" t="s">
        <v>17</v>
      </c>
      <c r="C17" s="54" t="n">
        <v>63</v>
      </c>
      <c r="D17" s="29" t="n">
        <v>45243</v>
      </c>
      <c r="E17" s="55" t="n">
        <v>0.65625</v>
      </c>
      <c r="F17" s="3" t="n">
        <v>25.11</v>
      </c>
      <c r="G17" s="3" t="str">
        <f aca="false">CHOOSE(WEEKDAY(D17), "Dimanche", "Lundi", "Mardi", "Mercredi", "Jeudi", "Vendredi", "Samedi")</f>
        <v>Lundi</v>
      </c>
      <c r="H17" s="57" t="n">
        <v>25.03</v>
      </c>
      <c r="I17" s="23" t="n">
        <f aca="false">ABS(Tableau3[[#This Row],[Itération]]-Tableau3[[#This Row],[Dichotomie]])</f>
        <v>0.0799999999999983</v>
      </c>
      <c r="J17" s="0" t="n">
        <v>19.3037569315457</v>
      </c>
      <c r="K17" s="23" t="n">
        <f aca="false">ABS(Tableau3[[#This Row],[Dichotomie]]-Tableau3[[#This Row],[Mirindra]])</f>
        <v>5.7262430684543</v>
      </c>
      <c r="L17" s="0" t="n">
        <v>25.04</v>
      </c>
      <c r="M17" s="0" t="n">
        <f aca="false">ABS(Tableau3[[#This Row],[Mamisoa]]-Tableau3[[#This Row],[Dichotomie]])</f>
        <v>0.00999999999999801</v>
      </c>
    </row>
    <row r="18" customFormat="false" ht="14.25" hidden="false" customHeight="false" outlineLevel="0" collapsed="false">
      <c r="A18" s="3" t="s">
        <v>232</v>
      </c>
      <c r="B18" s="3" t="s">
        <v>17</v>
      </c>
      <c r="C18" s="54" t="n">
        <v>38</v>
      </c>
      <c r="D18" s="29" t="n">
        <v>45244</v>
      </c>
      <c r="E18" s="55" t="n">
        <v>0.451388888888889</v>
      </c>
      <c r="F18" s="3" t="n">
        <v>82.35</v>
      </c>
      <c r="G18" s="3" t="str">
        <f aca="false">CHOOSE(WEEKDAY(D18), "Dimanche", "Lundi", "Mardi", "Mercredi", "Jeudi", "Vendredi", "Samedi")</f>
        <v>Mardi</v>
      </c>
      <c r="H18" s="57" t="n">
        <v>82.34</v>
      </c>
      <c r="I18" s="23" t="n">
        <f aca="false">ABS(Tableau3[[#This Row],[Itération]]-Tableau3[[#This Row],[Dichotomie]])</f>
        <v>0.00999999999999091</v>
      </c>
      <c r="J18" s="0" t="n">
        <v>64.5074104832765</v>
      </c>
      <c r="K18" s="23" t="n">
        <f aca="false">ABS(Tableau3[[#This Row],[Dichotomie]]-Tableau3[[#This Row],[Mirindra]])</f>
        <v>17.8325895167235</v>
      </c>
      <c r="L18" s="0" t="n">
        <v>82.33</v>
      </c>
      <c r="M18" s="0" t="n">
        <f aca="false">ABS(Tableau3[[#This Row],[Mamisoa]]-Tableau3[[#This Row],[Dichotomie]])</f>
        <v>0.0100000000000051</v>
      </c>
    </row>
    <row r="19" customFormat="false" ht="14.25" hidden="false" customHeight="false" outlineLevel="0" collapsed="false">
      <c r="A19" s="3" t="s">
        <v>233</v>
      </c>
      <c r="B19" s="3" t="s">
        <v>17</v>
      </c>
      <c r="C19" s="54" t="n">
        <v>76</v>
      </c>
      <c r="D19" s="29" t="n">
        <v>45245</v>
      </c>
      <c r="E19" s="55" t="n">
        <v>0.553472222222222</v>
      </c>
      <c r="F19" s="3" t="n">
        <v>28.73</v>
      </c>
      <c r="G19" s="3" t="str">
        <f aca="false">CHOOSE(WEEKDAY(D19), "Dimanche", "Lundi", "Mardi", "Mercredi", "Jeudi", "Vendredi", "Samedi")</f>
        <v>Mercredi</v>
      </c>
      <c r="H19" s="57" t="n">
        <v>28.67</v>
      </c>
      <c r="I19" s="23" t="n">
        <f aca="false">ABS(Tableau3[[#This Row],[Itération]]-Tableau3[[#This Row],[Dichotomie]])</f>
        <v>0.0599999999999987</v>
      </c>
      <c r="J19" s="0" t="n">
        <v>21.968946272235</v>
      </c>
      <c r="K19" s="23" t="n">
        <f aca="false">ABS(Tableau3[[#This Row],[Dichotomie]]-Tableau3[[#This Row],[Mirindra]])</f>
        <v>6.701053727765</v>
      </c>
      <c r="L19" s="0" t="n">
        <v>28.63</v>
      </c>
      <c r="M19" s="0" t="n">
        <f aca="false">ABS(Tableau3[[#This Row],[Mamisoa]]-Tableau3[[#This Row],[Dichotomie]])</f>
        <v>0.0400000000000027</v>
      </c>
    </row>
    <row r="20" customFormat="false" ht="14.25" hidden="false" customHeight="false" outlineLevel="0" collapsed="false">
      <c r="A20" s="3" t="s">
        <v>234</v>
      </c>
      <c r="B20" s="3" t="s">
        <v>17</v>
      </c>
      <c r="C20" s="54" t="n">
        <v>86</v>
      </c>
      <c r="D20" s="29" t="n">
        <v>45246</v>
      </c>
      <c r="E20" s="55" t="n">
        <v>0.375</v>
      </c>
      <c r="F20" s="3" t="n">
        <v>51.39</v>
      </c>
      <c r="G20" s="3" t="str">
        <f aca="false">CHOOSE(WEEKDAY(D20), "Dimanche", "Lundi", "Mardi", "Mercredi", "Jeudi", "Vendredi", "Samedi")</f>
        <v>Jeudi</v>
      </c>
      <c r="H20" s="57" t="n">
        <v>50.87</v>
      </c>
      <c r="I20" s="23" t="n">
        <f aca="false">ABS(Tableau3[[#This Row],[Itération]]-Tableau3[[#This Row],[Dichotomie]])</f>
        <v>0.520000000000003</v>
      </c>
      <c r="J20" s="0" t="n">
        <v>39.6953424159285</v>
      </c>
      <c r="K20" s="23" t="n">
        <f aca="false">ABS(Tableau3[[#This Row],[Dichotomie]]-Tableau3[[#This Row],[Mirindra]])</f>
        <v>11.1746575840715</v>
      </c>
      <c r="L20" s="0" t="n">
        <v>50.86</v>
      </c>
      <c r="M20" s="0" t="n">
        <f aca="false">ABS(Tableau3[[#This Row],[Mamisoa]]-Tableau3[[#This Row],[Dichotomie]])</f>
        <v>0.00999999999999801</v>
      </c>
    </row>
    <row r="21" customFormat="false" ht="14.25" hidden="false" customHeight="false" outlineLevel="0" collapsed="false">
      <c r="A21" s="3" t="s">
        <v>235</v>
      </c>
      <c r="B21" s="3" t="s">
        <v>17</v>
      </c>
      <c r="C21" s="54" t="n">
        <v>66</v>
      </c>
      <c r="D21" s="29" t="n">
        <v>45247</v>
      </c>
      <c r="E21" s="55" t="n">
        <v>0.35625</v>
      </c>
      <c r="F21" s="3" t="n">
        <v>136.07</v>
      </c>
      <c r="G21" s="3" t="str">
        <f aca="false">CHOOSE(WEEKDAY(D21), "Dimanche", "Lundi", "Mardi", "Mercredi", "Jeudi", "Vendredi", "Samedi")</f>
        <v>Vendredi</v>
      </c>
      <c r="H21" s="57" t="n">
        <v>136.06</v>
      </c>
      <c r="I21" s="23" t="n">
        <f aca="false">ABS(Tableau3[[#This Row],[Itération]]-Tableau3[[#This Row],[Dichotomie]])</f>
        <v>0.00999999999999091</v>
      </c>
      <c r="J21" s="0" t="n">
        <v>107.197437440564</v>
      </c>
      <c r="K21" s="23" t="n">
        <f aca="false">ABS(Tableau3[[#This Row],[Dichotomie]]-Tableau3[[#This Row],[Mirindra]])</f>
        <v>28.862562559436</v>
      </c>
      <c r="L21" s="0" t="n">
        <v>136.05</v>
      </c>
      <c r="M21" s="0" t="n">
        <f aca="false">ABS(Tableau3[[#This Row],[Mamisoa]]-Tableau3[[#This Row],[Dichotomie]])</f>
        <v>0.00999999999999091</v>
      </c>
    </row>
    <row r="22" customFormat="false" ht="14.25" hidden="false" customHeight="false" outlineLevel="0" collapsed="false">
      <c r="A22" s="3" t="s">
        <v>236</v>
      </c>
      <c r="B22" s="3" t="s">
        <v>17</v>
      </c>
      <c r="C22" s="54" t="n">
        <v>52</v>
      </c>
      <c r="D22" s="29" t="n">
        <v>45248</v>
      </c>
      <c r="E22" s="55" t="n">
        <v>0.634027777777778</v>
      </c>
      <c r="F22" s="58" t="n">
        <v>52</v>
      </c>
      <c r="G22" s="3" t="str">
        <f aca="false">CHOOSE(WEEKDAY(D22), "Dimanche", "Lundi", "Mardi", "Mercredi", "Jeudi", "Vendredi", "Samedi")</f>
        <v>Samedi</v>
      </c>
      <c r="H22" s="57" t="n">
        <v>18.02</v>
      </c>
      <c r="I22" s="23" t="n">
        <f aca="false">ABS(Tableau3[[#This Row],[Itération]]-Tableau3[[#This Row],[Dichotomie]])</f>
        <v>33.98</v>
      </c>
      <c r="J22" s="0" t="n">
        <v>13.8440860215105</v>
      </c>
      <c r="K22" s="23" t="n">
        <f aca="false">ABS(Tableau3[[#This Row],[Dichotomie]]-Tableau3[[#This Row],[Mirindra]])</f>
        <v>4.1759139784895</v>
      </c>
      <c r="L22" s="0" t="n">
        <v>17.99</v>
      </c>
      <c r="M22" s="0" t="n">
        <f aca="false">ABS(Tableau3[[#This Row],[Mamisoa]]-Tableau3[[#This Row],[Dichotomie]])</f>
        <v>0.0300000000000011</v>
      </c>
    </row>
    <row r="23" customFormat="false" ht="14.25" hidden="false" customHeight="false" outlineLevel="0" collapsed="false">
      <c r="A23" s="3" t="s">
        <v>237</v>
      </c>
      <c r="B23" s="3" t="s">
        <v>17</v>
      </c>
      <c r="C23" s="54" t="n">
        <v>64</v>
      </c>
      <c r="D23" s="29" t="n">
        <v>45249</v>
      </c>
      <c r="E23" s="55" t="n">
        <v>0.69375</v>
      </c>
      <c r="F23" s="58" t="n">
        <v>64</v>
      </c>
      <c r="G23" s="3" t="str">
        <f aca="false">CHOOSE(WEEKDAY(D23), "Dimanche", "Lundi", "Mardi", "Mercredi", "Jeudi", "Vendredi", "Samedi")</f>
        <v>Dimanche</v>
      </c>
      <c r="H23" s="57" t="n">
        <v>13.82</v>
      </c>
      <c r="I23" s="23" t="n">
        <f aca="false">ABS(Tableau3[[#This Row],[Itération]]-Tableau3[[#This Row],[Dichotomie]])</f>
        <v>50.18</v>
      </c>
      <c r="J23" s="0" t="n">
        <v>10.7078483996936</v>
      </c>
      <c r="K23" s="23" t="n">
        <f aca="false">ABS(Tableau3[[#This Row],[Dichotomie]]-Tableau3[[#This Row],[Mirindra]])</f>
        <v>3.1121516003064</v>
      </c>
      <c r="L23" s="0" t="n">
        <v>13.81</v>
      </c>
      <c r="M23" s="0" t="n">
        <f aca="false">ABS(Tableau3[[#This Row],[Mamisoa]]-Tableau3[[#This Row],[Dichotomie]])</f>
        <v>0.00999999999999979</v>
      </c>
    </row>
    <row r="24" customFormat="false" ht="14.25" hidden="false" customHeight="false" outlineLevel="0" collapsed="false">
      <c r="A24" s="3" t="s">
        <v>238</v>
      </c>
      <c r="B24" s="3" t="s">
        <v>17</v>
      </c>
      <c r="C24" s="54" t="n">
        <v>63</v>
      </c>
      <c r="D24" s="29" t="n">
        <v>45250</v>
      </c>
      <c r="E24" s="55" t="n">
        <v>0.419444444444444</v>
      </c>
      <c r="F24" s="3" t="n">
        <v>48.12</v>
      </c>
      <c r="G24" s="3" t="str">
        <f aca="false">CHOOSE(WEEKDAY(D24), "Dimanche", "Lundi", "Mardi", "Mercredi", "Jeudi", "Vendredi", "Samedi")</f>
        <v>Lundi</v>
      </c>
      <c r="H24" s="57" t="n">
        <v>47.89</v>
      </c>
      <c r="I24" s="23" t="n">
        <f aca="false">ABS(Tableau3[[#This Row],[Itération]]-Tableau3[[#This Row],[Dichotomie]])</f>
        <v>0.229999999999997</v>
      </c>
      <c r="J24" s="0" t="n">
        <v>36.9502644548269</v>
      </c>
      <c r="K24" s="23" t="n">
        <f aca="false">ABS(Tableau3[[#This Row],[Dichotomie]]-Tableau3[[#This Row],[Mirindra]])</f>
        <v>10.9397355451731</v>
      </c>
      <c r="L24" s="0" t="n">
        <v>47.88</v>
      </c>
      <c r="M24" s="0" t="n">
        <f aca="false">ABS(Tableau3[[#This Row],[Mamisoa]]-Tableau3[[#This Row],[Dichotomie]])</f>
        <v>0.00999999999999801</v>
      </c>
    </row>
    <row r="25" customFormat="false" ht="14.25" hidden="false" customHeight="false" outlineLevel="0" collapsed="false">
      <c r="A25" s="3" t="s">
        <v>239</v>
      </c>
      <c r="B25" s="3" t="s">
        <v>17</v>
      </c>
      <c r="C25" s="54" t="n">
        <v>36</v>
      </c>
      <c r="D25" s="29" t="n">
        <v>45251</v>
      </c>
      <c r="E25" s="55" t="n">
        <v>0.391666666666667</v>
      </c>
      <c r="F25" s="3" t="n">
        <v>38.42</v>
      </c>
      <c r="G25" s="3" t="str">
        <f aca="false">CHOOSE(WEEKDAY(D25), "Dimanche", "Lundi", "Mardi", "Mercredi", "Jeudi", "Vendredi", "Samedi")</f>
        <v>Mardi</v>
      </c>
      <c r="H25" s="57" t="n">
        <v>38.42</v>
      </c>
      <c r="I25" s="23" t="n">
        <f aca="false">ABS(Tableau3[[#This Row],[Itération]]-Tableau3[[#This Row],[Dichotomie]])</f>
        <v>0</v>
      </c>
      <c r="J25" s="0" t="n">
        <v>30.1063258028655</v>
      </c>
      <c r="K25" s="23" t="n">
        <f aca="false">ABS(Tableau3[[#This Row],[Dichotomie]]-Tableau3[[#This Row],[Mirindra]])</f>
        <v>8.3136741971345</v>
      </c>
      <c r="L25" s="0" t="n">
        <v>38.41</v>
      </c>
      <c r="M25" s="0" t="n">
        <f aca="false">ABS(Tableau3[[#This Row],[Mamisoa]]-Tableau3[[#This Row],[Dichotomie]])</f>
        <v>0.0100000000000051</v>
      </c>
    </row>
    <row r="26" customFormat="false" ht="14.25" hidden="false" customHeight="false" outlineLevel="0" collapsed="false">
      <c r="A26" s="3" t="s">
        <v>240</v>
      </c>
      <c r="B26" s="3" t="s">
        <v>17</v>
      </c>
      <c r="C26" s="54" t="n">
        <v>61</v>
      </c>
      <c r="D26" s="29" t="n">
        <v>45252</v>
      </c>
      <c r="E26" s="55" t="n">
        <v>0.424305555555556</v>
      </c>
      <c r="F26" s="3" t="n">
        <v>38.17</v>
      </c>
      <c r="G26" s="3" t="str">
        <f aca="false">CHOOSE(WEEKDAY(D26), "Dimanche", "Lundi", "Mardi", "Mercredi", "Jeudi", "Vendredi", "Samedi")</f>
        <v>Mercredi</v>
      </c>
      <c r="H26" s="57" t="n">
        <v>38.07</v>
      </c>
      <c r="I26" s="23" t="n">
        <f aca="false">ABS(Tableau3[[#This Row],[Itération]]-Tableau3[[#This Row],[Dichotomie]])</f>
        <v>0.100000000000001</v>
      </c>
      <c r="J26" s="0" t="n">
        <v>29.2869782129834</v>
      </c>
      <c r="K26" s="23" t="n">
        <f aca="false">ABS(Tableau3[[#This Row],[Dichotomie]]-Tableau3[[#This Row],[Mirindra]])</f>
        <v>8.7830217870166</v>
      </c>
      <c r="L26" s="0" t="n">
        <v>38.06</v>
      </c>
      <c r="M26" s="0" t="n">
        <f aca="false">ABS(Tableau3[[#This Row],[Mamisoa]]-Tableau3[[#This Row],[Dichotomie]])</f>
        <v>0.00999999999999801</v>
      </c>
    </row>
    <row r="27" customFormat="false" ht="14.25" hidden="false" customHeight="false" outlineLevel="0" collapsed="false">
      <c r="A27" s="3" t="s">
        <v>241</v>
      </c>
      <c r="B27" s="3" t="s">
        <v>17</v>
      </c>
      <c r="C27" s="54" t="n">
        <v>90</v>
      </c>
      <c r="D27" s="29" t="n">
        <v>45253</v>
      </c>
      <c r="E27" s="55" t="n">
        <v>0.397916666666667</v>
      </c>
      <c r="F27" s="3" t="n">
        <v>104.88</v>
      </c>
      <c r="G27" s="3" t="str">
        <f aca="false">CHOOSE(WEEKDAY(D27), "Dimanche", "Lundi", "Mardi", "Mercredi", "Jeudi", "Vendredi", "Samedi")</f>
        <v>Jeudi</v>
      </c>
      <c r="H27" s="57" t="n">
        <v>104.87</v>
      </c>
      <c r="I27" s="23" t="n">
        <f aca="false">ABS(Tableau3[[#This Row],[Itération]]-Tableau3[[#This Row],[Dichotomie]])</f>
        <v>0.00999999999999091</v>
      </c>
      <c r="J27" s="0" t="n">
        <v>81.4949510043128</v>
      </c>
      <c r="K27" s="23" t="n">
        <f aca="false">ABS(Tableau3[[#This Row],[Dichotomie]]-Tableau3[[#This Row],[Mirindra]])</f>
        <v>23.3750489956872</v>
      </c>
      <c r="L27" s="0" t="n">
        <v>104.86</v>
      </c>
      <c r="M27" s="0" t="n">
        <f aca="false">ABS(Tableau3[[#This Row],[Mamisoa]]-Tableau3[[#This Row],[Dichotomie]])</f>
        <v>0.0100000000000051</v>
      </c>
    </row>
    <row r="28" customFormat="false" ht="14.25" hidden="false" customHeight="false" outlineLevel="0" collapsed="false">
      <c r="A28" s="3" t="s">
        <v>242</v>
      </c>
      <c r="B28" s="3" t="s">
        <v>17</v>
      </c>
      <c r="C28" s="54" t="n">
        <v>95</v>
      </c>
      <c r="D28" s="29" t="n">
        <v>45254</v>
      </c>
      <c r="E28" s="55" t="n">
        <v>0.445833333333333</v>
      </c>
      <c r="F28" s="58" t="n">
        <v>95</v>
      </c>
      <c r="G28" s="3" t="str">
        <f aca="false">CHOOSE(WEEKDAY(D28), "Dimanche", "Lundi", "Mardi", "Mercredi", "Jeudi", "Vendredi", "Samedi")</f>
        <v>Vendredi</v>
      </c>
      <c r="H28" s="57" t="n">
        <v>57.06</v>
      </c>
      <c r="I28" s="23" t="n">
        <f aca="false">ABS(Tableau3[[#This Row],[Itération]]-Tableau3[[#This Row],[Dichotomie]])</f>
        <v>37.94</v>
      </c>
      <c r="J28" s="0" t="n">
        <v>44.2256662754481</v>
      </c>
      <c r="K28" s="23" t="n">
        <f aca="false">ABS(Tableau3[[#This Row],[Dichotomie]]-Tableau3[[#This Row],[Mirindra]])</f>
        <v>12.8343337245519</v>
      </c>
      <c r="L28" s="0" t="n">
        <v>57.05</v>
      </c>
      <c r="M28" s="0" t="n">
        <f aca="false">ABS(Tableau3[[#This Row],[Mamisoa]]-Tableau3[[#This Row],[Dichotomie]])</f>
        <v>0.0100000000000051</v>
      </c>
    </row>
    <row r="29" customFormat="false" ht="14.25" hidden="false" customHeight="false" outlineLevel="0" collapsed="false">
      <c r="A29" s="3" t="s">
        <v>243</v>
      </c>
      <c r="B29" s="3" t="s">
        <v>17</v>
      </c>
      <c r="C29" s="54" t="n">
        <v>71</v>
      </c>
      <c r="D29" s="29" t="n">
        <v>45255</v>
      </c>
      <c r="E29" s="55" t="n">
        <v>0.6875</v>
      </c>
      <c r="F29" s="3" t="n">
        <v>15.4</v>
      </c>
      <c r="G29" s="3" t="str">
        <f aca="false">CHOOSE(WEEKDAY(D29), "Dimanche", "Lundi", "Mardi", "Mercredi", "Jeudi", "Vendredi", "Samedi")</f>
        <v>Samedi</v>
      </c>
      <c r="H29" s="57" t="n">
        <v>15.37</v>
      </c>
      <c r="I29" s="23" t="n">
        <f aca="false">ABS(Tableau3[[#This Row],[Itération]]-Tableau3[[#This Row],[Dichotomie]])</f>
        <v>0.0300000000000011</v>
      </c>
      <c r="J29" s="0" t="n">
        <v>11.9422037479743</v>
      </c>
      <c r="K29" s="23" t="n">
        <f aca="false">ABS(Tableau3[[#This Row],[Dichotomie]]-Tableau3[[#This Row],[Mirindra]])</f>
        <v>3.4277962520257</v>
      </c>
      <c r="L29" s="0" t="n">
        <v>15.36</v>
      </c>
      <c r="M29" s="0" t="n">
        <f aca="false">ABS(Tableau3[[#This Row],[Mamisoa]]-Tableau3[[#This Row],[Dichotomie]])</f>
        <v>0.00999999999999979</v>
      </c>
    </row>
    <row r="30" customFormat="false" ht="14.25" hidden="false" customHeight="false" outlineLevel="0" collapsed="false">
      <c r="A30" s="3" t="s">
        <v>244</v>
      </c>
      <c r="B30" s="3" t="s">
        <v>17</v>
      </c>
      <c r="C30" s="54" t="n">
        <v>31</v>
      </c>
      <c r="D30" s="29" t="n">
        <v>45256</v>
      </c>
      <c r="E30" s="55" t="n">
        <v>0.488194444444444</v>
      </c>
      <c r="F30" s="58" t="n">
        <v>31</v>
      </c>
      <c r="G30" s="3" t="str">
        <f aca="false">CHOOSE(WEEKDAY(D30), "Dimanche", "Lundi", "Mardi", "Mercredi", "Jeudi", "Vendredi", "Samedi")</f>
        <v>Dimanche</v>
      </c>
      <c r="H30" s="57" t="n">
        <v>30.16</v>
      </c>
      <c r="I30" s="23" t="n">
        <f aca="false">ABS(Tableau3[[#This Row],[Itération]]-Tableau3[[#This Row],[Dichotomie]])</f>
        <v>0.84</v>
      </c>
      <c r="J30" s="0" t="n">
        <v>23.3004385965251</v>
      </c>
      <c r="K30" s="23" t="n">
        <f aca="false">ABS(Tableau3[[#This Row],[Dichotomie]]-Tableau3[[#This Row],[Mirindra]])</f>
        <v>6.8595614034749</v>
      </c>
      <c r="L30" s="0" t="n">
        <v>30.15</v>
      </c>
      <c r="M30" s="0" t="n">
        <f aca="false">ABS(Tableau3[[#This Row],[Mamisoa]]-Tableau3[[#This Row],[Dichotomie]])</f>
        <v>0.0100000000000016</v>
      </c>
    </row>
    <row r="31" customFormat="false" ht="14.25" hidden="false" customHeight="false" outlineLevel="0" collapsed="false">
      <c r="A31" s="3" t="s">
        <v>245</v>
      </c>
      <c r="B31" s="3" t="s">
        <v>17</v>
      </c>
      <c r="C31" s="54" t="n">
        <v>73</v>
      </c>
      <c r="D31" s="29" t="n">
        <v>45257</v>
      </c>
      <c r="E31" s="55" t="n">
        <v>0.4375</v>
      </c>
      <c r="F31" s="3" t="n">
        <v>22.49</v>
      </c>
      <c r="G31" s="3" t="str">
        <f aca="false">CHOOSE(WEEKDAY(D31), "Dimanche", "Lundi", "Mardi", "Mercredi", "Jeudi", "Vendredi", "Samedi")</f>
        <v>Lundi</v>
      </c>
      <c r="H31" s="57" t="n">
        <v>22.46</v>
      </c>
      <c r="I31" s="23" t="n">
        <f aca="false">ABS(Tableau3[[#This Row],[Itération]]-Tableau3[[#This Row],[Dichotomie]])</f>
        <v>0.0299999999999976</v>
      </c>
      <c r="J31" s="0" t="n">
        <v>17.512982811727</v>
      </c>
      <c r="K31" s="23" t="n">
        <f aca="false">ABS(Tableau3[[#This Row],[Dichotomie]]-Tableau3[[#This Row],[Mirindra]])</f>
        <v>4.947017188273</v>
      </c>
      <c r="L31" s="0" t="n">
        <v>22.451</v>
      </c>
      <c r="M31" s="0" t="n">
        <f aca="false">ABS(Tableau3[[#This Row],[Mamisoa]]-Tableau3[[#This Row],[Dichotomie]])</f>
        <v>0.00900000000000034</v>
      </c>
    </row>
    <row r="32" customFormat="false" ht="14.25" hidden="false" customHeight="false" outlineLevel="0" collapsed="false">
      <c r="A32" s="59" t="s">
        <v>254</v>
      </c>
      <c r="B32" s="59" t="n">
        <f aca="false">SUBTOTAL(109,Tableau3[Secteur])</f>
        <v>0</v>
      </c>
      <c r="C32" s="60" t="n">
        <f aca="false">SUBTOTAL(109,Tableau3[Consommation])</f>
        <v>1888</v>
      </c>
      <c r="D32" s="33" t="n">
        <f aca="false">SUBTOTAL(109,Tableau3[Date])</f>
        <v>1357500</v>
      </c>
      <c r="E32" s="61" t="n">
        <f aca="false">SUBTOTAL(109,Tableau3[Heure])</f>
        <v>14.7958333333333</v>
      </c>
      <c r="F32" s="62" t="n">
        <f aca="false">SUBTOTAL(109,Tableau3[Itération])</f>
        <v>1642.06</v>
      </c>
      <c r="G32" s="59" t="n">
        <f aca="false">SUBTOTAL(109,Tableau3[Jour])</f>
        <v>0</v>
      </c>
      <c r="H32" s="63" t="n">
        <f aca="false">SUBTOTAL(109,Tableau3[Dichotomie])</f>
        <v>1516.83</v>
      </c>
      <c r="I32" s="64" t="n">
        <f aca="false">SUBTOTAL(109,Tableau3[Difference])</f>
        <v>125.23</v>
      </c>
      <c r="J32" s="65" t="n">
        <f aca="false">SUBTOTAL(109,Tableau3[Mirindra])</f>
        <v>1359.61590481102</v>
      </c>
      <c r="K32" s="64" t="n">
        <f aca="false">SUBTOTAL(109,Tableau3[Difference2])</f>
        <v>157.214095188981</v>
      </c>
      <c r="L32" s="65"/>
      <c r="M32" s="65" t="n">
        <f aca="false">SUBTOTAL(109,Tableau3[Difference3])</f>
        <v>0.699000000000023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19"/>
  <sheetViews>
    <sheetView showFormulas="false" showGridLines="true" showRowColHeaders="true" showZeros="true" rightToLeft="false" tabSelected="false" showOutlineSymbols="true" defaultGridColor="true" view="normal" topLeftCell="A2" colorId="64" zoomScale="94" zoomScaleNormal="94" zoomScalePageLayoutView="100" workbookViewId="0">
      <selection pane="topLeft" activeCell="D16" activeCellId="1" sqref="D30:D32 D1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18.26"/>
  </cols>
  <sheetData>
    <row r="3" customFormat="false" ht="14.25" hidden="false" customHeight="false" outlineLevel="0" collapsed="false">
      <c r="A3" s="66" t="s">
        <v>2</v>
      </c>
      <c r="B3" s="67" t="s">
        <v>212</v>
      </c>
      <c r="C3" s="67" t="s">
        <v>38</v>
      </c>
      <c r="D3" s="68" t="s">
        <v>255</v>
      </c>
    </row>
    <row r="4" customFormat="false" ht="14.25" hidden="false" customHeight="false" outlineLevel="0" collapsed="false">
      <c r="A4" s="69" t="s">
        <v>13</v>
      </c>
      <c r="B4" s="70"/>
      <c r="C4" s="71"/>
      <c r="D4" s="72" t="n">
        <v>185.633333333333</v>
      </c>
    </row>
    <row r="5" customFormat="false" ht="14.25" hidden="false" customHeight="false" outlineLevel="0" collapsed="false">
      <c r="A5" s="73"/>
      <c r="B5" s="74" t="s">
        <v>256</v>
      </c>
      <c r="C5" s="75"/>
      <c r="D5" s="76" t="n">
        <v>181.833333333333</v>
      </c>
    </row>
    <row r="6" customFormat="false" ht="14.25" hidden="false" customHeight="false" outlineLevel="0" collapsed="false">
      <c r="A6" s="73"/>
      <c r="B6" s="77"/>
      <c r="C6" s="78" t="n">
        <v>45243</v>
      </c>
      <c r="D6" s="79" t="n">
        <v>258</v>
      </c>
    </row>
    <row r="7" customFormat="false" ht="14.25" hidden="false" customHeight="false" outlineLevel="0" collapsed="false">
      <c r="A7" s="73"/>
      <c r="B7" s="77"/>
      <c r="C7" s="78" t="n">
        <v>45250</v>
      </c>
      <c r="D7" s="79" t="n">
        <v>87.5</v>
      </c>
    </row>
    <row r="8" customFormat="false" ht="14.25" hidden="false" customHeight="false" outlineLevel="0" collapsed="false">
      <c r="A8" s="73"/>
      <c r="B8" s="80"/>
      <c r="C8" s="81" t="n">
        <v>45257</v>
      </c>
      <c r="D8" s="82" t="n">
        <v>200</v>
      </c>
    </row>
    <row r="9" customFormat="false" ht="14.25" hidden="false" customHeight="false" outlineLevel="0" collapsed="false">
      <c r="A9" s="73"/>
      <c r="B9" s="74" t="s">
        <v>257</v>
      </c>
      <c r="C9" s="75"/>
      <c r="D9" s="76" t="n">
        <v>197.25</v>
      </c>
    </row>
    <row r="10" customFormat="false" ht="14.25" hidden="false" customHeight="false" outlineLevel="0" collapsed="false">
      <c r="A10" s="73"/>
      <c r="B10" s="77"/>
      <c r="C10" s="78" t="n">
        <v>45244</v>
      </c>
      <c r="D10" s="79" t="n">
        <v>228</v>
      </c>
    </row>
    <row r="11" customFormat="false" ht="14.25" hidden="false" customHeight="false" outlineLevel="0" collapsed="false">
      <c r="A11" s="73"/>
      <c r="B11" s="80"/>
      <c r="C11" s="81" t="n">
        <v>45251</v>
      </c>
      <c r="D11" s="82" t="n">
        <v>166.5</v>
      </c>
    </row>
    <row r="12" customFormat="false" ht="14.25" hidden="false" customHeight="false" outlineLevel="0" collapsed="false">
      <c r="A12" s="73"/>
      <c r="B12" s="74" t="s">
        <v>258</v>
      </c>
      <c r="C12" s="75"/>
      <c r="D12" s="76" t="n">
        <v>193.5</v>
      </c>
    </row>
    <row r="13" customFormat="false" ht="14.25" hidden="false" customHeight="false" outlineLevel="0" collapsed="false">
      <c r="A13" s="73"/>
      <c r="B13" s="77"/>
      <c r="C13" s="78" t="n">
        <v>45245</v>
      </c>
      <c r="D13" s="79" t="n">
        <v>128</v>
      </c>
    </row>
    <row r="14" customFormat="false" ht="14.25" hidden="false" customHeight="false" outlineLevel="0" collapsed="false">
      <c r="A14" s="73"/>
      <c r="B14" s="80"/>
      <c r="C14" s="81" t="n">
        <v>45252</v>
      </c>
      <c r="D14" s="82" t="n">
        <v>259</v>
      </c>
    </row>
    <row r="15" customFormat="false" ht="14.25" hidden="false" customHeight="false" outlineLevel="0" collapsed="false">
      <c r="A15" s="73"/>
      <c r="B15" s="74" t="s">
        <v>259</v>
      </c>
      <c r="C15" s="75"/>
      <c r="D15" s="76" t="n">
        <v>178</v>
      </c>
    </row>
    <row r="16" customFormat="false" ht="14.25" hidden="false" customHeight="false" outlineLevel="0" collapsed="false">
      <c r="A16" s="73"/>
      <c r="B16" s="77"/>
      <c r="C16" s="78" t="n">
        <v>45246</v>
      </c>
      <c r="D16" s="79" t="n">
        <v>138</v>
      </c>
    </row>
    <row r="17" customFormat="false" ht="14.25" hidden="false" customHeight="false" outlineLevel="0" collapsed="false">
      <c r="A17" s="73"/>
      <c r="B17" s="80"/>
      <c r="C17" s="81" t="n">
        <v>45253</v>
      </c>
      <c r="D17" s="82" t="n">
        <v>218</v>
      </c>
    </row>
    <row r="18" customFormat="false" ht="14.25" hidden="false" customHeight="false" outlineLevel="0" collapsed="false">
      <c r="A18" s="73"/>
      <c r="B18" s="74" t="s">
        <v>260</v>
      </c>
      <c r="C18" s="75"/>
      <c r="D18" s="76" t="n">
        <v>208.5</v>
      </c>
    </row>
    <row r="19" customFormat="false" ht="14.25" hidden="false" customHeight="false" outlineLevel="0" collapsed="false">
      <c r="A19" s="73"/>
      <c r="B19" s="77"/>
      <c r="C19" s="78" t="n">
        <v>45247</v>
      </c>
      <c r="D19" s="79" t="n">
        <v>131</v>
      </c>
    </row>
    <row r="20" customFormat="false" ht="14.25" hidden="false" customHeight="false" outlineLevel="0" collapsed="false">
      <c r="A20" s="73"/>
      <c r="B20" s="80"/>
      <c r="C20" s="81" t="n">
        <v>45254</v>
      </c>
      <c r="D20" s="82" t="n">
        <v>286</v>
      </c>
    </row>
    <row r="21" customFormat="false" ht="14.25" hidden="false" customHeight="false" outlineLevel="0" collapsed="false">
      <c r="A21" s="73"/>
      <c r="B21" s="74" t="s">
        <v>261</v>
      </c>
      <c r="C21" s="75"/>
      <c r="D21" s="76" t="n">
        <v>135.5</v>
      </c>
    </row>
    <row r="22" customFormat="false" ht="14.25" hidden="false" customHeight="false" outlineLevel="0" collapsed="false">
      <c r="A22" s="73"/>
      <c r="B22" s="77"/>
      <c r="C22" s="78" t="n">
        <v>45248</v>
      </c>
      <c r="D22" s="79" t="n">
        <v>122.5</v>
      </c>
    </row>
    <row r="23" customFormat="false" ht="14.25" hidden="false" customHeight="false" outlineLevel="0" collapsed="false">
      <c r="A23" s="73"/>
      <c r="B23" s="80"/>
      <c r="C23" s="81" t="n">
        <v>45255</v>
      </c>
      <c r="D23" s="82" t="n">
        <v>148.5</v>
      </c>
    </row>
    <row r="24" customFormat="false" ht="14.25" hidden="false" customHeight="false" outlineLevel="0" collapsed="false">
      <c r="A24" s="73"/>
      <c r="B24" s="74" t="s">
        <v>262</v>
      </c>
      <c r="C24" s="75"/>
      <c r="D24" s="76" t="n">
        <v>206.75</v>
      </c>
    </row>
    <row r="25" customFormat="false" ht="14.25" hidden="false" customHeight="false" outlineLevel="0" collapsed="false">
      <c r="A25" s="73"/>
      <c r="B25" s="77"/>
      <c r="C25" s="78" t="n">
        <v>45249</v>
      </c>
      <c r="D25" s="79" t="n">
        <v>176</v>
      </c>
    </row>
    <row r="26" customFormat="false" ht="14.25" hidden="false" customHeight="false" outlineLevel="0" collapsed="false">
      <c r="A26" s="83"/>
      <c r="B26" s="80"/>
      <c r="C26" s="81" t="n">
        <v>45256</v>
      </c>
      <c r="D26" s="82" t="n">
        <v>237.5</v>
      </c>
    </row>
    <row r="27" customFormat="false" ht="14.25" hidden="false" customHeight="false" outlineLevel="0" collapsed="false">
      <c r="A27" s="69" t="s">
        <v>19</v>
      </c>
      <c r="B27" s="70"/>
      <c r="C27" s="71"/>
      <c r="D27" s="72" t="n">
        <v>163.566666666667</v>
      </c>
    </row>
    <row r="28" customFormat="false" ht="14.25" hidden="false" customHeight="false" outlineLevel="0" collapsed="false">
      <c r="A28" s="73"/>
      <c r="B28" s="74" t="s">
        <v>256</v>
      </c>
      <c r="C28" s="75"/>
      <c r="D28" s="76" t="n">
        <v>106.333333333333</v>
      </c>
    </row>
    <row r="29" customFormat="false" ht="14.25" hidden="false" customHeight="false" outlineLevel="0" collapsed="false">
      <c r="A29" s="73"/>
      <c r="B29" s="77"/>
      <c r="C29" s="78" t="n">
        <v>45243</v>
      </c>
      <c r="D29" s="79" t="n">
        <v>108</v>
      </c>
    </row>
    <row r="30" customFormat="false" ht="14.25" hidden="false" customHeight="false" outlineLevel="0" collapsed="false">
      <c r="A30" s="73"/>
      <c r="B30" s="77"/>
      <c r="C30" s="78" t="n">
        <v>45250</v>
      </c>
      <c r="D30" s="79" t="n">
        <v>75</v>
      </c>
    </row>
    <row r="31" customFormat="false" ht="14.25" hidden="false" customHeight="false" outlineLevel="0" collapsed="false">
      <c r="A31" s="73"/>
      <c r="B31" s="80"/>
      <c r="C31" s="81" t="n">
        <v>45257</v>
      </c>
      <c r="D31" s="82" t="n">
        <v>136</v>
      </c>
    </row>
    <row r="32" customFormat="false" ht="14.25" hidden="false" customHeight="false" outlineLevel="0" collapsed="false">
      <c r="A32" s="73"/>
      <c r="B32" s="74" t="s">
        <v>257</v>
      </c>
      <c r="C32" s="75"/>
      <c r="D32" s="76" t="n">
        <v>127</v>
      </c>
    </row>
    <row r="33" customFormat="false" ht="14.25" hidden="false" customHeight="false" outlineLevel="0" collapsed="false">
      <c r="A33" s="73"/>
      <c r="B33" s="77"/>
      <c r="C33" s="78" t="n">
        <v>45244</v>
      </c>
      <c r="D33" s="79" t="n">
        <v>230.5</v>
      </c>
    </row>
    <row r="34" customFormat="false" ht="14.25" hidden="false" customHeight="false" outlineLevel="0" collapsed="false">
      <c r="A34" s="73"/>
      <c r="B34" s="80"/>
      <c r="C34" s="81" t="n">
        <v>45251</v>
      </c>
      <c r="D34" s="82" t="n">
        <v>23.5</v>
      </c>
    </row>
    <row r="35" customFormat="false" ht="14.25" hidden="false" customHeight="false" outlineLevel="0" collapsed="false">
      <c r="A35" s="73"/>
      <c r="B35" s="74" t="s">
        <v>258</v>
      </c>
      <c r="C35" s="75"/>
      <c r="D35" s="76" t="n">
        <v>218</v>
      </c>
    </row>
    <row r="36" customFormat="false" ht="14.25" hidden="false" customHeight="false" outlineLevel="0" collapsed="false">
      <c r="A36" s="73"/>
      <c r="B36" s="77"/>
      <c r="C36" s="78" t="n">
        <v>45245</v>
      </c>
      <c r="D36" s="79" t="n">
        <v>190.5</v>
      </c>
    </row>
    <row r="37" customFormat="false" ht="14.25" hidden="false" customHeight="false" outlineLevel="0" collapsed="false">
      <c r="A37" s="73"/>
      <c r="B37" s="80"/>
      <c r="C37" s="81" t="n">
        <v>45252</v>
      </c>
      <c r="D37" s="82" t="n">
        <v>245.5</v>
      </c>
    </row>
    <row r="38" customFormat="false" ht="14.25" hidden="false" customHeight="false" outlineLevel="0" collapsed="false">
      <c r="A38" s="73"/>
      <c r="B38" s="74" t="s">
        <v>259</v>
      </c>
      <c r="C38" s="75"/>
      <c r="D38" s="76" t="n">
        <v>158.75</v>
      </c>
    </row>
    <row r="39" customFormat="false" ht="14.25" hidden="false" customHeight="false" outlineLevel="0" collapsed="false">
      <c r="A39" s="73"/>
      <c r="B39" s="77"/>
      <c r="C39" s="78" t="n">
        <v>45246</v>
      </c>
      <c r="D39" s="79" t="n">
        <v>112.5</v>
      </c>
    </row>
    <row r="40" customFormat="false" ht="14.25" hidden="false" customHeight="false" outlineLevel="0" collapsed="false">
      <c r="A40" s="73"/>
      <c r="B40" s="80"/>
      <c r="C40" s="81" t="n">
        <v>45253</v>
      </c>
      <c r="D40" s="82" t="n">
        <v>205</v>
      </c>
    </row>
    <row r="41" customFormat="false" ht="14.25" hidden="false" customHeight="false" outlineLevel="0" collapsed="false">
      <c r="A41" s="73"/>
      <c r="B41" s="74" t="s">
        <v>260</v>
      </c>
      <c r="C41" s="75"/>
      <c r="D41" s="76" t="n">
        <v>271.25</v>
      </c>
    </row>
    <row r="42" customFormat="false" ht="14.25" hidden="false" customHeight="false" outlineLevel="0" collapsed="false">
      <c r="A42" s="73"/>
      <c r="B42" s="77"/>
      <c r="C42" s="78" t="n">
        <v>45247</v>
      </c>
      <c r="D42" s="79" t="n">
        <v>228</v>
      </c>
    </row>
    <row r="43" customFormat="false" ht="14.25" hidden="false" customHeight="false" outlineLevel="0" collapsed="false">
      <c r="A43" s="73"/>
      <c r="B43" s="80"/>
      <c r="C43" s="81" t="n">
        <v>45254</v>
      </c>
      <c r="D43" s="82" t="n">
        <v>314.5</v>
      </c>
    </row>
    <row r="44" customFormat="false" ht="14.25" hidden="false" customHeight="false" outlineLevel="0" collapsed="false">
      <c r="A44" s="73"/>
      <c r="B44" s="74" t="s">
        <v>261</v>
      </c>
      <c r="C44" s="75"/>
      <c r="D44" s="76" t="n">
        <v>158.5</v>
      </c>
    </row>
    <row r="45" customFormat="false" ht="14.25" hidden="false" customHeight="false" outlineLevel="0" collapsed="false">
      <c r="A45" s="73"/>
      <c r="B45" s="77"/>
      <c r="C45" s="78" t="n">
        <v>45248</v>
      </c>
      <c r="D45" s="79" t="n">
        <v>42</v>
      </c>
    </row>
    <row r="46" customFormat="false" ht="14.25" hidden="false" customHeight="false" outlineLevel="0" collapsed="false">
      <c r="A46" s="73"/>
      <c r="B46" s="80"/>
      <c r="C46" s="81" t="n">
        <v>45255</v>
      </c>
      <c r="D46" s="82" t="n">
        <v>275</v>
      </c>
    </row>
    <row r="47" customFormat="false" ht="14.25" hidden="false" customHeight="false" outlineLevel="0" collapsed="false">
      <c r="A47" s="73"/>
      <c r="B47" s="74" t="s">
        <v>262</v>
      </c>
      <c r="C47" s="75"/>
      <c r="D47" s="76" t="n">
        <v>133.75</v>
      </c>
    </row>
    <row r="48" customFormat="false" ht="14.25" hidden="false" customHeight="false" outlineLevel="0" collapsed="false">
      <c r="A48" s="73"/>
      <c r="B48" s="77"/>
      <c r="C48" s="78" t="n">
        <v>45249</v>
      </c>
      <c r="D48" s="79" t="n">
        <v>213</v>
      </c>
    </row>
    <row r="49" customFormat="false" ht="14.25" hidden="false" customHeight="false" outlineLevel="0" collapsed="false">
      <c r="A49" s="83"/>
      <c r="B49" s="80"/>
      <c r="C49" s="81" t="n">
        <v>45256</v>
      </c>
      <c r="D49" s="82" t="n">
        <v>54.5</v>
      </c>
    </row>
    <row r="50" customFormat="false" ht="14.25" hidden="false" customHeight="false" outlineLevel="0" collapsed="false">
      <c r="A50" s="69" t="s">
        <v>21</v>
      </c>
      <c r="B50" s="70"/>
      <c r="C50" s="71"/>
      <c r="D50" s="72" t="n">
        <v>217.266666666667</v>
      </c>
    </row>
    <row r="51" customFormat="false" ht="14.25" hidden="false" customHeight="false" outlineLevel="0" collapsed="false">
      <c r="A51" s="73"/>
      <c r="B51" s="74" t="s">
        <v>256</v>
      </c>
      <c r="C51" s="75"/>
      <c r="D51" s="76" t="n">
        <v>192.166666666667</v>
      </c>
    </row>
    <row r="52" customFormat="false" ht="14.25" hidden="false" customHeight="false" outlineLevel="0" collapsed="false">
      <c r="A52" s="73"/>
      <c r="B52" s="77"/>
      <c r="C52" s="78" t="n">
        <v>45243</v>
      </c>
      <c r="D52" s="79" t="n">
        <v>112.5</v>
      </c>
    </row>
    <row r="53" customFormat="false" ht="14.25" hidden="false" customHeight="false" outlineLevel="0" collapsed="false">
      <c r="A53" s="73"/>
      <c r="B53" s="77"/>
      <c r="C53" s="78" t="n">
        <v>45250</v>
      </c>
      <c r="D53" s="79" t="n">
        <v>202.5</v>
      </c>
    </row>
    <row r="54" customFormat="false" ht="14.25" hidden="false" customHeight="false" outlineLevel="0" collapsed="false">
      <c r="A54" s="73"/>
      <c r="B54" s="80"/>
      <c r="C54" s="81" t="n">
        <v>45257</v>
      </c>
      <c r="D54" s="82" t="n">
        <v>261.5</v>
      </c>
    </row>
    <row r="55" customFormat="false" ht="14.25" hidden="false" customHeight="false" outlineLevel="0" collapsed="false">
      <c r="A55" s="73"/>
      <c r="B55" s="74" t="s">
        <v>257</v>
      </c>
      <c r="C55" s="75"/>
      <c r="D55" s="76" t="n">
        <v>199</v>
      </c>
    </row>
    <row r="56" customFormat="false" ht="14.25" hidden="false" customHeight="false" outlineLevel="0" collapsed="false">
      <c r="A56" s="73"/>
      <c r="B56" s="77"/>
      <c r="C56" s="78" t="n">
        <v>45244</v>
      </c>
      <c r="D56" s="79" t="n">
        <v>171.5</v>
      </c>
    </row>
    <row r="57" customFormat="false" ht="14.25" hidden="false" customHeight="false" outlineLevel="0" collapsed="false">
      <c r="A57" s="73"/>
      <c r="B57" s="80"/>
      <c r="C57" s="81" t="n">
        <v>45251</v>
      </c>
      <c r="D57" s="82" t="n">
        <v>226.5</v>
      </c>
    </row>
    <row r="58" customFormat="false" ht="14.25" hidden="false" customHeight="false" outlineLevel="0" collapsed="false">
      <c r="A58" s="73"/>
      <c r="B58" s="74" t="s">
        <v>258</v>
      </c>
      <c r="C58" s="75"/>
      <c r="D58" s="76" t="n">
        <v>274.5</v>
      </c>
    </row>
    <row r="59" customFormat="false" ht="14.25" hidden="false" customHeight="false" outlineLevel="0" collapsed="false">
      <c r="A59" s="73"/>
      <c r="B59" s="77"/>
      <c r="C59" s="78" t="n">
        <v>45245</v>
      </c>
      <c r="D59" s="79" t="n">
        <v>310.5</v>
      </c>
    </row>
    <row r="60" customFormat="false" ht="14.25" hidden="false" customHeight="false" outlineLevel="0" collapsed="false">
      <c r="A60" s="73"/>
      <c r="B60" s="80"/>
      <c r="C60" s="81" t="n">
        <v>45252</v>
      </c>
      <c r="D60" s="82" t="n">
        <v>238.5</v>
      </c>
    </row>
    <row r="61" customFormat="false" ht="14.25" hidden="false" customHeight="false" outlineLevel="0" collapsed="false">
      <c r="A61" s="73"/>
      <c r="B61" s="74" t="s">
        <v>259</v>
      </c>
      <c r="C61" s="75"/>
      <c r="D61" s="76" t="n">
        <v>178.25</v>
      </c>
    </row>
    <row r="62" customFormat="false" ht="14.25" hidden="false" customHeight="false" outlineLevel="0" collapsed="false">
      <c r="A62" s="73"/>
      <c r="B62" s="77"/>
      <c r="C62" s="78" t="n">
        <v>45246</v>
      </c>
      <c r="D62" s="79" t="n">
        <v>154</v>
      </c>
    </row>
    <row r="63" customFormat="false" ht="14.25" hidden="false" customHeight="false" outlineLevel="0" collapsed="false">
      <c r="A63" s="73"/>
      <c r="B63" s="80"/>
      <c r="C63" s="81" t="n">
        <v>45253</v>
      </c>
      <c r="D63" s="82" t="n">
        <v>202.5</v>
      </c>
    </row>
    <row r="64" customFormat="false" ht="14.25" hidden="false" customHeight="false" outlineLevel="0" collapsed="false">
      <c r="A64" s="73"/>
      <c r="B64" s="74" t="s">
        <v>260</v>
      </c>
      <c r="C64" s="75"/>
      <c r="D64" s="76" t="n">
        <v>170.75</v>
      </c>
    </row>
    <row r="65" customFormat="false" ht="14.25" hidden="false" customHeight="false" outlineLevel="0" collapsed="false">
      <c r="A65" s="73"/>
      <c r="B65" s="77"/>
      <c r="C65" s="78" t="n">
        <v>45247</v>
      </c>
      <c r="D65" s="79" t="n">
        <v>107</v>
      </c>
    </row>
    <row r="66" customFormat="false" ht="14.25" hidden="false" customHeight="false" outlineLevel="0" collapsed="false">
      <c r="A66" s="73"/>
      <c r="B66" s="80"/>
      <c r="C66" s="81" t="n">
        <v>45254</v>
      </c>
      <c r="D66" s="82" t="n">
        <v>234.5</v>
      </c>
    </row>
    <row r="67" customFormat="false" ht="14.25" hidden="false" customHeight="false" outlineLevel="0" collapsed="false">
      <c r="A67" s="73"/>
      <c r="B67" s="74" t="s">
        <v>261</v>
      </c>
      <c r="C67" s="75"/>
      <c r="D67" s="76" t="n">
        <v>223.25</v>
      </c>
    </row>
    <row r="68" customFormat="false" ht="14.25" hidden="false" customHeight="false" outlineLevel="0" collapsed="false">
      <c r="A68" s="73"/>
      <c r="B68" s="77"/>
      <c r="C68" s="78" t="n">
        <v>45248</v>
      </c>
      <c r="D68" s="79" t="n">
        <v>241</v>
      </c>
    </row>
    <row r="69" customFormat="false" ht="14.25" hidden="false" customHeight="false" outlineLevel="0" collapsed="false">
      <c r="A69" s="73"/>
      <c r="B69" s="80"/>
      <c r="C69" s="81" t="n">
        <v>45255</v>
      </c>
      <c r="D69" s="82" t="n">
        <v>205.5</v>
      </c>
    </row>
    <row r="70" customFormat="false" ht="14.25" hidden="false" customHeight="false" outlineLevel="0" collapsed="false">
      <c r="A70" s="73"/>
      <c r="B70" s="74" t="s">
        <v>262</v>
      </c>
      <c r="C70" s="75"/>
      <c r="D70" s="76" t="n">
        <v>295.5</v>
      </c>
    </row>
    <row r="71" customFormat="false" ht="14.25" hidden="false" customHeight="false" outlineLevel="0" collapsed="false">
      <c r="A71" s="73"/>
      <c r="B71" s="77"/>
      <c r="C71" s="78" t="n">
        <v>45249</v>
      </c>
      <c r="D71" s="79" t="n">
        <v>302.5</v>
      </c>
    </row>
    <row r="72" customFormat="false" ht="14.25" hidden="false" customHeight="false" outlineLevel="0" collapsed="false">
      <c r="A72" s="83"/>
      <c r="B72" s="80"/>
      <c r="C72" s="81" t="n">
        <v>45256</v>
      </c>
      <c r="D72" s="82" t="n">
        <v>288.5</v>
      </c>
    </row>
    <row r="73" customFormat="false" ht="14.25" hidden="false" customHeight="false" outlineLevel="0" collapsed="false">
      <c r="A73" s="69" t="s">
        <v>23</v>
      </c>
      <c r="B73" s="70"/>
      <c r="C73" s="71"/>
      <c r="D73" s="72" t="n">
        <v>190.966666666667</v>
      </c>
    </row>
    <row r="74" customFormat="false" ht="14.25" hidden="false" customHeight="false" outlineLevel="0" collapsed="false">
      <c r="A74" s="73"/>
      <c r="B74" s="74" t="s">
        <v>256</v>
      </c>
      <c r="C74" s="75"/>
      <c r="D74" s="76" t="n">
        <v>244</v>
      </c>
    </row>
    <row r="75" customFormat="false" ht="14.25" hidden="false" customHeight="false" outlineLevel="0" collapsed="false">
      <c r="A75" s="73"/>
      <c r="B75" s="77"/>
      <c r="C75" s="78" t="n">
        <v>45243</v>
      </c>
      <c r="D75" s="79" t="n">
        <v>223</v>
      </c>
      <c r="E75" s="0" t="n">
        <f aca="false">C52+C75+C98</f>
        <v>161.166666666667</v>
      </c>
    </row>
    <row r="76" customFormat="false" ht="14.25" hidden="false" customHeight="false" outlineLevel="0" collapsed="false">
      <c r="A76" s="73"/>
      <c r="B76" s="77"/>
      <c r="C76" s="78" t="n">
        <v>45250</v>
      </c>
      <c r="D76" s="79" t="n">
        <v>289.5</v>
      </c>
      <c r="E76" s="0" t="n">
        <f aca="false">C53+C76+C99</f>
        <v>196.5</v>
      </c>
    </row>
    <row r="77" customFormat="false" ht="14.25" hidden="false" customHeight="false" outlineLevel="0" collapsed="false">
      <c r="A77" s="73"/>
      <c r="B77" s="80"/>
      <c r="C77" s="81" t="n">
        <v>45257</v>
      </c>
      <c r="D77" s="82" t="n">
        <v>219.5</v>
      </c>
      <c r="E77" s="0" t="n">
        <f aca="false">C54+C77+C100</f>
        <v>135771</v>
      </c>
    </row>
    <row r="78" customFormat="false" ht="14.25" hidden="false" customHeight="false" outlineLevel="0" collapsed="false">
      <c r="A78" s="73"/>
      <c r="B78" s="74" t="s">
        <v>257</v>
      </c>
      <c r="C78" s="75"/>
      <c r="D78" s="76" t="n">
        <v>170.5</v>
      </c>
      <c r="E78" s="0" t="n">
        <f aca="false">AVERAGE(E75:E77)</f>
        <v>202.555555555556</v>
      </c>
    </row>
    <row r="79" customFormat="false" ht="14.25" hidden="false" customHeight="false" outlineLevel="0" collapsed="false">
      <c r="A79" s="73"/>
      <c r="B79" s="77"/>
      <c r="C79" s="78" t="n">
        <v>45244</v>
      </c>
      <c r="D79" s="79" t="n">
        <v>118</v>
      </c>
    </row>
    <row r="80" customFormat="false" ht="14.25" hidden="false" customHeight="false" outlineLevel="0" collapsed="false">
      <c r="A80" s="73"/>
      <c r="B80" s="80"/>
      <c r="C80" s="81" t="n">
        <v>45251</v>
      </c>
      <c r="D80" s="82" t="n">
        <v>223</v>
      </c>
    </row>
    <row r="81" customFormat="false" ht="14.25" hidden="false" customHeight="false" outlineLevel="0" collapsed="false">
      <c r="A81" s="73"/>
      <c r="B81" s="74" t="s">
        <v>258</v>
      </c>
      <c r="C81" s="75"/>
      <c r="D81" s="76" t="n">
        <v>189.5</v>
      </c>
    </row>
    <row r="82" customFormat="false" ht="14.25" hidden="false" customHeight="false" outlineLevel="0" collapsed="false">
      <c r="A82" s="73"/>
      <c r="B82" s="77"/>
      <c r="C82" s="78" t="n">
        <v>45245</v>
      </c>
      <c r="D82" s="79" t="n">
        <v>124.5</v>
      </c>
    </row>
    <row r="83" customFormat="false" ht="14.25" hidden="false" customHeight="false" outlineLevel="0" collapsed="false">
      <c r="A83" s="73"/>
      <c r="B83" s="80"/>
      <c r="C83" s="81" t="n">
        <v>45252</v>
      </c>
      <c r="D83" s="82" t="n">
        <v>254.5</v>
      </c>
      <c r="G83" s="0" t="s">
        <v>263</v>
      </c>
    </row>
    <row r="84" customFormat="false" ht="14.25" hidden="false" customHeight="false" outlineLevel="0" collapsed="false">
      <c r="A84" s="73"/>
      <c r="B84" s="74" t="s">
        <v>259</v>
      </c>
      <c r="C84" s="75"/>
      <c r="D84" s="76" t="n">
        <v>225.75</v>
      </c>
    </row>
    <row r="85" customFormat="false" ht="14.25" hidden="false" customHeight="false" outlineLevel="0" collapsed="false">
      <c r="A85" s="73"/>
      <c r="B85" s="77"/>
      <c r="C85" s="78" t="n">
        <v>45246</v>
      </c>
      <c r="D85" s="79" t="n">
        <v>276.5</v>
      </c>
    </row>
    <row r="86" customFormat="false" ht="14.25" hidden="false" customHeight="false" outlineLevel="0" collapsed="false">
      <c r="A86" s="73"/>
      <c r="B86" s="80"/>
      <c r="C86" s="81" t="n">
        <v>45253</v>
      </c>
      <c r="D86" s="82" t="n">
        <v>175</v>
      </c>
    </row>
    <row r="87" customFormat="false" ht="14.25" hidden="false" customHeight="false" outlineLevel="0" collapsed="false">
      <c r="A87" s="73"/>
      <c r="B87" s="74" t="s">
        <v>260</v>
      </c>
      <c r="C87" s="75"/>
      <c r="D87" s="76" t="n">
        <v>143.5</v>
      </c>
    </row>
    <row r="88" customFormat="false" ht="14.25" hidden="false" customHeight="false" outlineLevel="0" collapsed="false">
      <c r="A88" s="73"/>
      <c r="B88" s="77"/>
      <c r="C88" s="78" t="n">
        <v>45247</v>
      </c>
      <c r="D88" s="79" t="n">
        <v>173.5</v>
      </c>
    </row>
    <row r="89" customFormat="false" ht="14.25" hidden="false" customHeight="false" outlineLevel="0" collapsed="false">
      <c r="A89" s="73"/>
      <c r="B89" s="80"/>
      <c r="C89" s="81" t="n">
        <v>45254</v>
      </c>
      <c r="D89" s="82" t="n">
        <v>113.5</v>
      </c>
    </row>
    <row r="90" customFormat="false" ht="14.25" hidden="false" customHeight="false" outlineLevel="0" collapsed="false">
      <c r="A90" s="73"/>
      <c r="B90" s="74" t="s">
        <v>261</v>
      </c>
      <c r="C90" s="75"/>
      <c r="D90" s="76" t="n">
        <v>190.75</v>
      </c>
    </row>
    <row r="91" customFormat="false" ht="14.25" hidden="false" customHeight="false" outlineLevel="0" collapsed="false">
      <c r="A91" s="73"/>
      <c r="B91" s="77"/>
      <c r="C91" s="78" t="n">
        <v>45248</v>
      </c>
      <c r="D91" s="79" t="n">
        <v>185</v>
      </c>
    </row>
    <row r="92" customFormat="false" ht="14.25" hidden="false" customHeight="false" outlineLevel="0" collapsed="false">
      <c r="A92" s="73"/>
      <c r="B92" s="80"/>
      <c r="C92" s="81" t="n">
        <v>45255</v>
      </c>
      <c r="D92" s="82" t="n">
        <v>196.5</v>
      </c>
    </row>
    <row r="93" customFormat="false" ht="14.25" hidden="false" customHeight="false" outlineLevel="0" collapsed="false">
      <c r="A93" s="73"/>
      <c r="B93" s="74" t="s">
        <v>262</v>
      </c>
      <c r="C93" s="75"/>
      <c r="D93" s="76" t="n">
        <v>146.25</v>
      </c>
    </row>
    <row r="94" customFormat="false" ht="14.25" hidden="false" customHeight="false" outlineLevel="0" collapsed="false">
      <c r="A94" s="73"/>
      <c r="B94" s="77"/>
      <c r="C94" s="78" t="n">
        <v>45249</v>
      </c>
      <c r="D94" s="79" t="n">
        <v>181.5</v>
      </c>
    </row>
    <row r="95" customFormat="false" ht="14.25" hidden="false" customHeight="false" outlineLevel="0" collapsed="false">
      <c r="A95" s="83"/>
      <c r="B95" s="80"/>
      <c r="C95" s="81" t="n">
        <v>45256</v>
      </c>
      <c r="D95" s="82" t="n">
        <v>111</v>
      </c>
    </row>
    <row r="96" customFormat="false" ht="14.25" hidden="false" customHeight="false" outlineLevel="0" collapsed="false">
      <c r="A96" s="69" t="s">
        <v>25</v>
      </c>
      <c r="B96" s="70"/>
      <c r="C96" s="71"/>
      <c r="D96" s="72" t="n">
        <v>190.266666666667</v>
      </c>
    </row>
    <row r="97" customFormat="false" ht="14.25" hidden="false" customHeight="false" outlineLevel="0" collapsed="false">
      <c r="A97" s="73"/>
      <c r="B97" s="74" t="s">
        <v>256</v>
      </c>
      <c r="C97" s="75"/>
      <c r="D97" s="76" t="n">
        <v>171.5</v>
      </c>
    </row>
    <row r="98" customFormat="false" ht="14.25" hidden="false" customHeight="false" outlineLevel="0" collapsed="false">
      <c r="A98" s="73"/>
      <c r="B98" s="77"/>
      <c r="C98" s="78" t="n">
        <v>45243</v>
      </c>
      <c r="D98" s="79" t="n">
        <v>148</v>
      </c>
    </row>
    <row r="99" customFormat="false" ht="14.25" hidden="false" customHeight="false" outlineLevel="0" collapsed="false">
      <c r="A99" s="73"/>
      <c r="B99" s="77"/>
      <c r="C99" s="78" t="n">
        <v>45250</v>
      </c>
      <c r="D99" s="79" t="n">
        <v>97.5</v>
      </c>
    </row>
    <row r="100" customFormat="false" ht="14.25" hidden="false" customHeight="false" outlineLevel="0" collapsed="false">
      <c r="A100" s="73"/>
      <c r="B100" s="80"/>
      <c r="C100" s="81" t="n">
        <v>45257</v>
      </c>
      <c r="D100" s="82" t="n">
        <v>269</v>
      </c>
    </row>
    <row r="101" customFormat="false" ht="14.25" hidden="false" customHeight="false" outlineLevel="0" collapsed="false">
      <c r="A101" s="73"/>
      <c r="B101" s="74" t="s">
        <v>257</v>
      </c>
      <c r="C101" s="75"/>
      <c r="D101" s="76" t="n">
        <v>149</v>
      </c>
    </row>
    <row r="102" customFormat="false" ht="14.25" hidden="false" customHeight="false" outlineLevel="0" collapsed="false">
      <c r="A102" s="73"/>
      <c r="B102" s="77"/>
      <c r="C102" s="78" t="n">
        <v>45244</v>
      </c>
      <c r="D102" s="79" t="n">
        <v>148</v>
      </c>
    </row>
    <row r="103" customFormat="false" ht="14.25" hidden="false" customHeight="false" outlineLevel="0" collapsed="false">
      <c r="A103" s="73"/>
      <c r="B103" s="80"/>
      <c r="C103" s="81" t="n">
        <v>45251</v>
      </c>
      <c r="D103" s="82" t="n">
        <v>150</v>
      </c>
    </row>
    <row r="104" customFormat="false" ht="14.25" hidden="false" customHeight="false" outlineLevel="0" collapsed="false">
      <c r="A104" s="73"/>
      <c r="B104" s="74" t="s">
        <v>258</v>
      </c>
      <c r="C104" s="75"/>
      <c r="D104" s="76" t="n">
        <v>225.5</v>
      </c>
    </row>
    <row r="105" customFormat="false" ht="14.25" hidden="false" customHeight="false" outlineLevel="0" collapsed="false">
      <c r="A105" s="73"/>
      <c r="B105" s="77"/>
      <c r="C105" s="78" t="n">
        <v>45245</v>
      </c>
      <c r="D105" s="79" t="n">
        <v>155</v>
      </c>
    </row>
    <row r="106" customFormat="false" ht="14.25" hidden="false" customHeight="false" outlineLevel="0" collapsed="false">
      <c r="A106" s="73"/>
      <c r="B106" s="80"/>
      <c r="C106" s="81" t="n">
        <v>45252</v>
      </c>
      <c r="D106" s="82" t="n">
        <v>296</v>
      </c>
    </row>
    <row r="107" customFormat="false" ht="14.25" hidden="false" customHeight="false" outlineLevel="0" collapsed="false">
      <c r="A107" s="73"/>
      <c r="B107" s="74" t="s">
        <v>259</v>
      </c>
      <c r="C107" s="75"/>
      <c r="D107" s="76" t="n">
        <v>251</v>
      </c>
    </row>
    <row r="108" customFormat="false" ht="14.25" hidden="false" customHeight="false" outlineLevel="0" collapsed="false">
      <c r="A108" s="73"/>
      <c r="B108" s="77"/>
      <c r="C108" s="78" t="n">
        <v>45246</v>
      </c>
      <c r="D108" s="79" t="n">
        <v>261.5</v>
      </c>
    </row>
    <row r="109" customFormat="false" ht="14.25" hidden="false" customHeight="false" outlineLevel="0" collapsed="false">
      <c r="A109" s="73"/>
      <c r="B109" s="80"/>
      <c r="C109" s="81" t="n">
        <v>45253</v>
      </c>
      <c r="D109" s="82" t="n">
        <v>240.5</v>
      </c>
    </row>
    <row r="110" customFormat="false" ht="14.25" hidden="false" customHeight="false" outlineLevel="0" collapsed="false">
      <c r="A110" s="73"/>
      <c r="B110" s="74" t="s">
        <v>260</v>
      </c>
      <c r="C110" s="75"/>
      <c r="D110" s="76" t="n">
        <v>151</v>
      </c>
    </row>
    <row r="111" customFormat="false" ht="14.25" hidden="false" customHeight="false" outlineLevel="0" collapsed="false">
      <c r="A111" s="73"/>
      <c r="B111" s="77"/>
      <c r="C111" s="78" t="n">
        <v>45247</v>
      </c>
      <c r="D111" s="79" t="n">
        <v>216.5</v>
      </c>
    </row>
    <row r="112" customFormat="false" ht="14.25" hidden="false" customHeight="false" outlineLevel="0" collapsed="false">
      <c r="A112" s="73"/>
      <c r="B112" s="80"/>
      <c r="C112" s="81" t="n">
        <v>45254</v>
      </c>
      <c r="D112" s="82" t="n">
        <v>85.5</v>
      </c>
    </row>
    <row r="113" customFormat="false" ht="14.25" hidden="false" customHeight="false" outlineLevel="0" collapsed="false">
      <c r="A113" s="73"/>
      <c r="B113" s="74" t="s">
        <v>261</v>
      </c>
      <c r="C113" s="75"/>
      <c r="D113" s="76" t="n">
        <v>107</v>
      </c>
    </row>
    <row r="114" customFormat="false" ht="14.25" hidden="false" customHeight="false" outlineLevel="0" collapsed="false">
      <c r="A114" s="73"/>
      <c r="B114" s="77"/>
      <c r="C114" s="78" t="n">
        <v>45248</v>
      </c>
      <c r="D114" s="79" t="n">
        <v>153</v>
      </c>
    </row>
    <row r="115" customFormat="false" ht="14.25" hidden="false" customHeight="false" outlineLevel="0" collapsed="false">
      <c r="A115" s="73"/>
      <c r="B115" s="80"/>
      <c r="C115" s="81" t="n">
        <v>45255</v>
      </c>
      <c r="D115" s="82" t="n">
        <v>61</v>
      </c>
    </row>
    <row r="116" customFormat="false" ht="14.25" hidden="false" customHeight="false" outlineLevel="0" collapsed="false">
      <c r="A116" s="73"/>
      <c r="B116" s="74" t="s">
        <v>262</v>
      </c>
      <c r="C116" s="75"/>
      <c r="D116" s="76" t="n">
        <v>286.25</v>
      </c>
    </row>
    <row r="117" customFormat="false" ht="14.25" hidden="false" customHeight="false" outlineLevel="0" collapsed="false">
      <c r="A117" s="73"/>
      <c r="B117" s="77"/>
      <c r="C117" s="78" t="n">
        <v>45249</v>
      </c>
      <c r="D117" s="79" t="n">
        <v>285</v>
      </c>
    </row>
    <row r="118" customFormat="false" ht="14.25" hidden="false" customHeight="false" outlineLevel="0" collapsed="false">
      <c r="A118" s="83"/>
      <c r="B118" s="80"/>
      <c r="C118" s="81" t="n">
        <v>45256</v>
      </c>
      <c r="D118" s="82" t="n">
        <v>287.5</v>
      </c>
    </row>
    <row r="119" customFormat="false" ht="14.25" hidden="false" customHeight="false" outlineLevel="0" collapsed="false">
      <c r="A119" s="84" t="s">
        <v>264</v>
      </c>
      <c r="B119" s="85"/>
      <c r="C119" s="86"/>
      <c r="D119" s="87" t="n">
        <v>189.54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7"/>
  <sheetViews>
    <sheetView showFormulas="false" showGridLines="true" showRowColHeaders="true" showZeros="true" rightToLeft="false" tabSelected="false" showOutlineSymbols="true" defaultGridColor="true" view="normal" topLeftCell="A2" colorId="64" zoomScale="113" zoomScaleNormal="113" zoomScalePageLayoutView="100" workbookViewId="0">
      <selection pane="topLeft" activeCell="D5" activeCellId="1" sqref="D30:D32 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06"/>
    <col collapsed="false" customWidth="true" hidden="false" outlineLevel="0" max="2" min="2" style="0" width="21.06"/>
    <col collapsed="false" customWidth="true" hidden="false" outlineLevel="0" max="3" min="3" style="0" width="18.67"/>
    <col collapsed="false" customWidth="true" hidden="false" outlineLevel="0" max="4" min="4" style="0" width="11.33"/>
  </cols>
  <sheetData>
    <row r="3" customFormat="false" ht="14.25" hidden="false" customHeight="false" outlineLevel="0" collapsed="false">
      <c r="A3" s="88"/>
      <c r="B3" s="67" t="s">
        <v>265</v>
      </c>
      <c r="C3" s="89"/>
    </row>
    <row r="4" customFormat="false" ht="14.25" hidden="false" customHeight="false" outlineLevel="0" collapsed="false">
      <c r="A4" s="90" t="s">
        <v>1</v>
      </c>
      <c r="B4" s="91" t="s">
        <v>266</v>
      </c>
      <c r="C4" s="92" t="s">
        <v>267</v>
      </c>
    </row>
    <row r="5" customFormat="false" ht="14.25" hidden="false" customHeight="false" outlineLevel="0" collapsed="false">
      <c r="A5" s="69" t="s">
        <v>11</v>
      </c>
      <c r="B5" s="93" t="n">
        <v>53.848</v>
      </c>
      <c r="C5" s="94" t="n">
        <v>53.9286666666667</v>
      </c>
    </row>
    <row r="6" customFormat="false" ht="14.25" hidden="false" customHeight="false" outlineLevel="0" collapsed="false">
      <c r="A6" s="73" t="s">
        <v>17</v>
      </c>
      <c r="B6" s="95" t="n">
        <v>47.274</v>
      </c>
      <c r="C6" s="96" t="n">
        <v>55.542</v>
      </c>
    </row>
    <row r="7" customFormat="false" ht="14.25" hidden="false" customHeight="false" outlineLevel="0" collapsed="false">
      <c r="A7" s="97" t="s">
        <v>264</v>
      </c>
      <c r="B7" s="98" t="n">
        <v>50.561</v>
      </c>
      <c r="C7" s="99" t="n">
        <v>54.7353333333333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0:D32 A1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36" width="10.66"/>
    <col collapsed="false" customWidth="true" hidden="false" outlineLevel="0" max="5" min="4" style="48" width="10.66"/>
  </cols>
  <sheetData>
    <row r="1" customFormat="false" ht="14.25" hidden="false" customHeight="false" outlineLevel="0" collapsed="false">
      <c r="A1" s="24" t="s">
        <v>4</v>
      </c>
      <c r="B1" s="26" t="s">
        <v>2</v>
      </c>
      <c r="C1" s="25" t="s">
        <v>38</v>
      </c>
      <c r="D1" s="51" t="s">
        <v>39</v>
      </c>
      <c r="E1" s="51" t="s">
        <v>40</v>
      </c>
      <c r="F1" s="26" t="s">
        <v>211</v>
      </c>
      <c r="G1" s="27" t="s">
        <v>212</v>
      </c>
    </row>
    <row r="2" customFormat="false" ht="14.25" hidden="false" customHeight="false" outlineLevel="0" collapsed="false">
      <c r="A2" s="28" t="s">
        <v>213</v>
      </c>
      <c r="B2" s="3" t="s">
        <v>13</v>
      </c>
      <c r="C2" s="29" t="n">
        <v>45243</v>
      </c>
      <c r="D2" s="16" t="n">
        <v>0.333333333333333</v>
      </c>
      <c r="E2" s="55" t="n">
        <v>0.499305555555556</v>
      </c>
      <c r="F2" s="3" t="n">
        <v>185</v>
      </c>
      <c r="G2" s="31" t="str">
        <f aca="false">CHOOSE(WEEKDAY(C2), "Dimanche", "Lundi", "Mardi", "Mercredi", "Jeudi", "Vendredi", "Samedi")</f>
        <v>Lundi</v>
      </c>
    </row>
    <row r="3" customFormat="false" ht="14.25" hidden="false" customHeight="false" outlineLevel="0" collapsed="false">
      <c r="A3" s="28" t="s">
        <v>214</v>
      </c>
      <c r="B3" s="3" t="s">
        <v>13</v>
      </c>
      <c r="C3" s="29" t="n">
        <v>45243</v>
      </c>
      <c r="D3" s="55" t="n">
        <v>0.5</v>
      </c>
      <c r="E3" s="55" t="n">
        <v>0.708333333333333</v>
      </c>
      <c r="F3" s="3" t="n">
        <v>331</v>
      </c>
      <c r="G3" s="31" t="str">
        <f aca="false">CHOOSE(WEEKDAY(C3), "Dimanche", "Lundi", "Mardi", "Mercredi", "Jeudi", "Vendredi", "Samedi")</f>
        <v>Lundi</v>
      </c>
    </row>
    <row r="4" customFormat="false" ht="14.25" hidden="false" customHeight="false" outlineLevel="0" collapsed="false">
      <c r="A4" s="28" t="s">
        <v>215</v>
      </c>
      <c r="B4" s="3" t="s">
        <v>19</v>
      </c>
      <c r="C4" s="29" t="n">
        <v>45243</v>
      </c>
      <c r="D4" s="55" t="n">
        <v>0.333333333333333</v>
      </c>
      <c r="E4" s="55" t="n">
        <v>0.499305555555556</v>
      </c>
      <c r="F4" s="3" t="n">
        <v>81</v>
      </c>
      <c r="G4" s="31" t="str">
        <f aca="false">CHOOSE(WEEKDAY(C4), "Dimanche", "Lundi", "Mardi", "Mercredi", "Jeudi", "Vendredi", "Samedi")</f>
        <v>Lundi</v>
      </c>
    </row>
    <row r="5" customFormat="false" ht="14.25" hidden="false" customHeight="false" outlineLevel="0" collapsed="false">
      <c r="A5" s="28" t="s">
        <v>268</v>
      </c>
      <c r="B5" s="3" t="s">
        <v>19</v>
      </c>
      <c r="C5" s="29" t="n">
        <v>45243</v>
      </c>
      <c r="D5" s="55" t="n">
        <v>0.5</v>
      </c>
      <c r="E5" s="55" t="n">
        <v>0.708333333333333</v>
      </c>
      <c r="F5" s="3" t="n">
        <v>135</v>
      </c>
      <c r="G5" s="31" t="str">
        <f aca="false">CHOOSE(WEEKDAY(C5), "Dimanche", "Lundi", "Mardi", "Mercredi", "Jeudi", "Vendredi", "Samedi")</f>
        <v>Lundi</v>
      </c>
    </row>
    <row r="6" customFormat="false" ht="14.25" hidden="false" customHeight="false" outlineLevel="0" collapsed="false">
      <c r="A6" s="28" t="s">
        <v>269</v>
      </c>
      <c r="B6" s="3" t="s">
        <v>21</v>
      </c>
      <c r="C6" s="29" t="n">
        <v>45243</v>
      </c>
      <c r="D6" s="16" t="n">
        <v>0.333333333333333</v>
      </c>
      <c r="E6" s="55" t="n">
        <v>0.499305555555556</v>
      </c>
      <c r="F6" s="3" t="n">
        <v>91</v>
      </c>
      <c r="G6" s="31" t="str">
        <f aca="false">CHOOSE(WEEKDAY(C6), "Dimanche", "Lundi", "Mardi", "Mercredi", "Jeudi", "Vendredi", "Samedi")</f>
        <v>Lundi</v>
      </c>
    </row>
    <row r="7" customFormat="false" ht="14.25" hidden="false" customHeight="false" outlineLevel="0" collapsed="false">
      <c r="A7" s="28" t="s">
        <v>270</v>
      </c>
      <c r="B7" s="3" t="s">
        <v>21</v>
      </c>
      <c r="C7" s="29" t="n">
        <v>45243</v>
      </c>
      <c r="D7" s="55" t="n">
        <v>0.5</v>
      </c>
      <c r="E7" s="55" t="n">
        <v>0.708333333333333</v>
      </c>
      <c r="F7" s="3" t="n">
        <v>134</v>
      </c>
      <c r="G7" s="31" t="str">
        <f aca="false">CHOOSE(WEEKDAY(C7), "Dimanche", "Lundi", "Mardi", "Mercredi", "Jeudi", "Vendredi", "Samedi")</f>
        <v>Lundi</v>
      </c>
    </row>
    <row r="8" customFormat="false" ht="14.25" hidden="false" customHeight="false" outlineLevel="0" collapsed="false">
      <c r="A8" s="28" t="s">
        <v>271</v>
      </c>
      <c r="B8" s="3" t="s">
        <v>23</v>
      </c>
      <c r="C8" s="29" t="n">
        <v>45243</v>
      </c>
      <c r="D8" s="55" t="n">
        <v>0.333333333333333</v>
      </c>
      <c r="E8" s="55" t="n">
        <v>0.499305555555556</v>
      </c>
      <c r="F8" s="3" t="n">
        <v>226</v>
      </c>
      <c r="G8" s="31" t="str">
        <f aca="false">CHOOSE(WEEKDAY(C8), "Dimanche", "Lundi", "Mardi", "Mercredi", "Jeudi", "Vendredi", "Samedi")</f>
        <v>Lundi</v>
      </c>
    </row>
    <row r="9" customFormat="false" ht="14.25" hidden="false" customHeight="false" outlineLevel="0" collapsed="false">
      <c r="A9" s="28" t="s">
        <v>272</v>
      </c>
      <c r="B9" s="3" t="s">
        <v>23</v>
      </c>
      <c r="C9" s="29" t="n">
        <v>45243</v>
      </c>
      <c r="D9" s="55" t="n">
        <v>0.5</v>
      </c>
      <c r="E9" s="55" t="n">
        <v>0.708333333333333</v>
      </c>
      <c r="F9" s="3" t="n">
        <v>220</v>
      </c>
      <c r="G9" s="31" t="str">
        <f aca="false">CHOOSE(WEEKDAY(C9), "Dimanche", "Lundi", "Mardi", "Mercredi", "Jeudi", "Vendredi", "Samedi")</f>
        <v>Lundi</v>
      </c>
    </row>
    <row r="10" customFormat="false" ht="14.25" hidden="false" customHeight="false" outlineLevel="0" collapsed="false">
      <c r="A10" s="28" t="s">
        <v>273</v>
      </c>
      <c r="B10" s="3" t="s">
        <v>25</v>
      </c>
      <c r="C10" s="29" t="n">
        <v>45243</v>
      </c>
      <c r="D10" s="16" t="n">
        <v>0.333333333333333</v>
      </c>
      <c r="E10" s="55" t="n">
        <v>0.499305555555556</v>
      </c>
      <c r="F10" s="3" t="n">
        <v>112</v>
      </c>
      <c r="G10" s="31" t="str">
        <f aca="false">CHOOSE(WEEKDAY(C10), "Dimanche", "Lundi", "Mardi", "Mercredi", "Jeudi", "Vendredi", "Samedi")</f>
        <v>Lundi</v>
      </c>
    </row>
    <row r="11" customFormat="false" ht="14.25" hidden="false" customHeight="false" outlineLevel="0" collapsed="false">
      <c r="A11" s="28" t="s">
        <v>274</v>
      </c>
      <c r="B11" s="3" t="s">
        <v>25</v>
      </c>
      <c r="C11" s="29" t="n">
        <v>45243</v>
      </c>
      <c r="D11" s="55" t="n">
        <v>0.5</v>
      </c>
      <c r="E11" s="55" t="n">
        <v>0.708333333333333</v>
      </c>
      <c r="F11" s="3" t="n">
        <v>184</v>
      </c>
      <c r="G11" s="31" t="str">
        <f aca="false">CHOOSE(WEEKDAY(C11), "Dimanche", "Lundi", "Mardi", "Mercredi", "Jeudi", "Vendredi", "Samedi")</f>
        <v>Lundi</v>
      </c>
    </row>
    <row r="12" customFormat="false" ht="14.25" hidden="false" customHeight="false" outlineLevel="0" collapsed="false">
      <c r="A12" s="28" t="s">
        <v>275</v>
      </c>
      <c r="B12" s="3" t="s">
        <v>13</v>
      </c>
      <c r="C12" s="29" t="n">
        <v>45244</v>
      </c>
      <c r="D12" s="55" t="n">
        <v>0.333333333333333</v>
      </c>
      <c r="E12" s="55" t="n">
        <v>0.499305555555556</v>
      </c>
      <c r="F12" s="3" t="n">
        <v>122</v>
      </c>
      <c r="G12" s="31" t="str">
        <f aca="false">CHOOSE(WEEKDAY(C12), "Dimanche", "Lundi", "Mardi", "Mercredi", "Jeudi", "Vendredi", "Samedi")</f>
        <v>Mardi</v>
      </c>
    </row>
    <row r="13" customFormat="false" ht="14.25" hidden="false" customHeight="false" outlineLevel="0" collapsed="false">
      <c r="A13" s="28" t="s">
        <v>276</v>
      </c>
      <c r="B13" s="3" t="s">
        <v>13</v>
      </c>
      <c r="C13" s="29" t="n">
        <v>45244</v>
      </c>
      <c r="D13" s="55" t="n">
        <v>0.5</v>
      </c>
      <c r="E13" s="55" t="n">
        <v>0.708333333333333</v>
      </c>
      <c r="F13" s="3" t="n">
        <v>334</v>
      </c>
      <c r="G13" s="31" t="str">
        <f aca="false">CHOOSE(WEEKDAY(C13), "Dimanche", "Lundi", "Mardi", "Mercredi", "Jeudi", "Vendredi", "Samedi")</f>
        <v>Mardi</v>
      </c>
    </row>
    <row r="14" customFormat="false" ht="14.25" hidden="false" customHeight="false" outlineLevel="0" collapsed="false">
      <c r="A14" s="28" t="s">
        <v>277</v>
      </c>
      <c r="B14" s="3" t="s">
        <v>19</v>
      </c>
      <c r="C14" s="29" t="n">
        <v>45244</v>
      </c>
      <c r="D14" s="16" t="n">
        <v>0.333333333333333</v>
      </c>
      <c r="E14" s="55" t="n">
        <v>0.499305555555556</v>
      </c>
      <c r="F14" s="3" t="n">
        <v>270</v>
      </c>
      <c r="G14" s="31" t="str">
        <f aca="false">CHOOSE(WEEKDAY(C14), "Dimanche", "Lundi", "Mardi", "Mercredi", "Jeudi", "Vendredi", "Samedi")</f>
        <v>Mardi</v>
      </c>
    </row>
    <row r="15" customFormat="false" ht="14.25" hidden="false" customHeight="false" outlineLevel="0" collapsed="false">
      <c r="A15" s="28" t="s">
        <v>278</v>
      </c>
      <c r="B15" s="3" t="s">
        <v>19</v>
      </c>
      <c r="C15" s="29" t="n">
        <v>45244</v>
      </c>
      <c r="D15" s="55" t="n">
        <v>0.5</v>
      </c>
      <c r="E15" s="55" t="n">
        <v>0.708333333333333</v>
      </c>
      <c r="F15" s="3" t="n">
        <v>191</v>
      </c>
      <c r="G15" s="31" t="str">
        <f aca="false">CHOOSE(WEEKDAY(C15), "Dimanche", "Lundi", "Mardi", "Mercredi", "Jeudi", "Vendredi", "Samedi")</f>
        <v>Mardi</v>
      </c>
    </row>
    <row r="16" customFormat="false" ht="14.25" hidden="false" customHeight="false" outlineLevel="0" collapsed="false">
      <c r="A16" s="28" t="s">
        <v>279</v>
      </c>
      <c r="B16" s="3" t="s">
        <v>21</v>
      </c>
      <c r="C16" s="29" t="n">
        <v>45244</v>
      </c>
      <c r="D16" s="55" t="n">
        <v>0.333333333333333</v>
      </c>
      <c r="E16" s="55" t="n">
        <v>0.499305555555556</v>
      </c>
      <c r="F16" s="3" t="n">
        <v>136</v>
      </c>
      <c r="G16" s="31" t="str">
        <f aca="false">CHOOSE(WEEKDAY(C16), "Dimanche", "Lundi", "Mardi", "Mercredi", "Jeudi", "Vendredi", "Samedi")</f>
        <v>Mardi</v>
      </c>
    </row>
    <row r="17" customFormat="false" ht="14.25" hidden="false" customHeight="false" outlineLevel="0" collapsed="false">
      <c r="A17" s="28" t="s">
        <v>280</v>
      </c>
      <c r="B17" s="3" t="s">
        <v>21</v>
      </c>
      <c r="C17" s="29" t="n">
        <v>45244</v>
      </c>
      <c r="D17" s="55" t="n">
        <v>0.5</v>
      </c>
      <c r="E17" s="55" t="n">
        <v>0.708333333333333</v>
      </c>
      <c r="F17" s="3" t="n">
        <v>207</v>
      </c>
      <c r="G17" s="31" t="str">
        <f aca="false">CHOOSE(WEEKDAY(C17), "Dimanche", "Lundi", "Mardi", "Mercredi", "Jeudi", "Vendredi", "Samedi")</f>
        <v>Mardi</v>
      </c>
    </row>
    <row r="18" customFormat="false" ht="14.25" hidden="false" customHeight="false" outlineLevel="0" collapsed="false">
      <c r="A18" s="28" t="s">
        <v>281</v>
      </c>
      <c r="B18" s="3" t="s">
        <v>23</v>
      </c>
      <c r="C18" s="29" t="n">
        <v>45244</v>
      </c>
      <c r="D18" s="16" t="n">
        <v>0.333333333333333</v>
      </c>
      <c r="E18" s="55" t="n">
        <v>0.499305555555556</v>
      </c>
      <c r="F18" s="3" t="n">
        <v>37</v>
      </c>
      <c r="G18" s="31" t="str">
        <f aca="false">CHOOSE(WEEKDAY(C18), "Dimanche", "Lundi", "Mardi", "Mercredi", "Jeudi", "Vendredi", "Samedi")</f>
        <v>Mardi</v>
      </c>
    </row>
    <row r="19" customFormat="false" ht="14.25" hidden="false" customHeight="false" outlineLevel="0" collapsed="false">
      <c r="A19" s="28" t="s">
        <v>282</v>
      </c>
      <c r="B19" s="3" t="s">
        <v>23</v>
      </c>
      <c r="C19" s="29" t="n">
        <v>45244</v>
      </c>
      <c r="D19" s="55" t="n">
        <v>0.5</v>
      </c>
      <c r="E19" s="55" t="n">
        <v>0.708333333333333</v>
      </c>
      <c r="F19" s="3" t="n">
        <v>199</v>
      </c>
      <c r="G19" s="31" t="str">
        <f aca="false">CHOOSE(WEEKDAY(C19), "Dimanche", "Lundi", "Mardi", "Mercredi", "Jeudi", "Vendredi", "Samedi")</f>
        <v>Mardi</v>
      </c>
    </row>
    <row r="20" customFormat="false" ht="14.25" hidden="false" customHeight="false" outlineLevel="0" collapsed="false">
      <c r="A20" s="28" t="s">
        <v>283</v>
      </c>
      <c r="B20" s="3" t="s">
        <v>25</v>
      </c>
      <c r="C20" s="29" t="n">
        <v>45244</v>
      </c>
      <c r="D20" s="55" t="n">
        <v>0.333333333333333</v>
      </c>
      <c r="E20" s="55" t="n">
        <v>0.499305555555556</v>
      </c>
      <c r="F20" s="3" t="n">
        <v>39</v>
      </c>
      <c r="G20" s="31" t="str">
        <f aca="false">CHOOSE(WEEKDAY(C20), "Dimanche", "Lundi", "Mardi", "Mercredi", "Jeudi", "Vendredi", "Samedi")</f>
        <v>Mardi</v>
      </c>
    </row>
    <row r="21" customFormat="false" ht="14.25" hidden="false" customHeight="false" outlineLevel="0" collapsed="false">
      <c r="A21" s="28" t="s">
        <v>284</v>
      </c>
      <c r="B21" s="3" t="s">
        <v>25</v>
      </c>
      <c r="C21" s="29" t="n">
        <v>45244</v>
      </c>
      <c r="D21" s="55" t="n">
        <v>0.5</v>
      </c>
      <c r="E21" s="55" t="n">
        <v>0.708333333333333</v>
      </c>
      <c r="F21" s="3" t="n">
        <v>257</v>
      </c>
      <c r="G21" s="31" t="str">
        <f aca="false">CHOOSE(WEEKDAY(C21), "Dimanche", "Lundi", "Mardi", "Mercredi", "Jeudi", "Vendredi", "Samedi")</f>
        <v>Mardi</v>
      </c>
    </row>
    <row r="22" customFormat="false" ht="14.25" hidden="false" customHeight="false" outlineLevel="0" collapsed="false">
      <c r="A22" s="28" t="s">
        <v>285</v>
      </c>
      <c r="B22" s="3" t="s">
        <v>13</v>
      </c>
      <c r="C22" s="29" t="n">
        <v>45245</v>
      </c>
      <c r="D22" s="16" t="n">
        <v>0.333333333333333</v>
      </c>
      <c r="E22" s="55" t="n">
        <v>0.499305555555556</v>
      </c>
      <c r="F22" s="3" t="n">
        <v>193</v>
      </c>
      <c r="G22" s="31" t="str">
        <f aca="false">CHOOSE(WEEKDAY(C22), "Dimanche", "Lundi", "Mardi", "Mercredi", "Jeudi", "Vendredi", "Samedi")</f>
        <v>Mercredi</v>
      </c>
    </row>
    <row r="23" customFormat="false" ht="14.25" hidden="false" customHeight="false" outlineLevel="0" collapsed="false">
      <c r="A23" s="28" t="s">
        <v>286</v>
      </c>
      <c r="B23" s="3" t="s">
        <v>13</v>
      </c>
      <c r="C23" s="29" t="n">
        <v>45245</v>
      </c>
      <c r="D23" s="55" t="n">
        <v>0.5</v>
      </c>
      <c r="E23" s="55" t="n">
        <v>0.708333333333333</v>
      </c>
      <c r="F23" s="3" t="n">
        <v>63</v>
      </c>
      <c r="G23" s="31" t="str">
        <f aca="false">CHOOSE(WEEKDAY(C23), "Dimanche", "Lundi", "Mardi", "Mercredi", "Jeudi", "Vendredi", "Samedi")</f>
        <v>Mercredi</v>
      </c>
    </row>
    <row r="24" customFormat="false" ht="14.25" hidden="false" customHeight="false" outlineLevel="0" collapsed="false">
      <c r="A24" s="28" t="s">
        <v>287</v>
      </c>
      <c r="B24" s="3" t="s">
        <v>19</v>
      </c>
      <c r="C24" s="29" t="n">
        <v>45245</v>
      </c>
      <c r="D24" s="55" t="n">
        <v>0.333333333333333</v>
      </c>
      <c r="E24" s="55" t="n">
        <v>0.499305555555556</v>
      </c>
      <c r="F24" s="3" t="n">
        <v>205</v>
      </c>
      <c r="G24" s="31" t="str">
        <f aca="false">CHOOSE(WEEKDAY(C24), "Dimanche", "Lundi", "Mardi", "Mercredi", "Jeudi", "Vendredi", "Samedi")</f>
        <v>Mercredi</v>
      </c>
    </row>
    <row r="25" customFormat="false" ht="14.25" hidden="false" customHeight="false" outlineLevel="0" collapsed="false">
      <c r="A25" s="28" t="s">
        <v>288</v>
      </c>
      <c r="B25" s="3" t="s">
        <v>19</v>
      </c>
      <c r="C25" s="29" t="n">
        <v>45245</v>
      </c>
      <c r="D25" s="55" t="n">
        <v>0.5</v>
      </c>
      <c r="E25" s="55" t="n">
        <v>0.708333333333333</v>
      </c>
      <c r="F25" s="3" t="n">
        <v>176</v>
      </c>
      <c r="G25" s="31" t="str">
        <f aca="false">CHOOSE(WEEKDAY(C25), "Dimanche", "Lundi", "Mardi", "Mercredi", "Jeudi", "Vendredi", "Samedi")</f>
        <v>Mercredi</v>
      </c>
    </row>
    <row r="26" customFormat="false" ht="14.25" hidden="false" customHeight="false" outlineLevel="0" collapsed="false">
      <c r="A26" s="28" t="s">
        <v>289</v>
      </c>
      <c r="B26" s="3" t="s">
        <v>21</v>
      </c>
      <c r="C26" s="29" t="n">
        <v>45245</v>
      </c>
      <c r="D26" s="16" t="n">
        <v>0.333333333333333</v>
      </c>
      <c r="E26" s="55" t="n">
        <v>0.499305555555556</v>
      </c>
      <c r="F26" s="3" t="n">
        <v>313</v>
      </c>
      <c r="G26" s="31" t="str">
        <f aca="false">CHOOSE(WEEKDAY(C26), "Dimanche", "Lundi", "Mardi", "Mercredi", "Jeudi", "Vendredi", "Samedi")</f>
        <v>Mercredi</v>
      </c>
    </row>
    <row r="27" customFormat="false" ht="14.25" hidden="false" customHeight="false" outlineLevel="0" collapsed="false">
      <c r="A27" s="28" t="s">
        <v>290</v>
      </c>
      <c r="B27" s="3" t="s">
        <v>21</v>
      </c>
      <c r="C27" s="29" t="n">
        <v>45245</v>
      </c>
      <c r="D27" s="55" t="n">
        <v>0.5</v>
      </c>
      <c r="E27" s="55" t="n">
        <v>0.708333333333333</v>
      </c>
      <c r="F27" s="3" t="n">
        <v>308</v>
      </c>
      <c r="G27" s="31" t="str">
        <f aca="false">CHOOSE(WEEKDAY(C27), "Dimanche", "Lundi", "Mardi", "Mercredi", "Jeudi", "Vendredi", "Samedi")</f>
        <v>Mercredi</v>
      </c>
    </row>
    <row r="28" customFormat="false" ht="14.25" hidden="false" customHeight="false" outlineLevel="0" collapsed="false">
      <c r="A28" s="28" t="s">
        <v>291</v>
      </c>
      <c r="B28" s="3" t="s">
        <v>23</v>
      </c>
      <c r="C28" s="29" t="n">
        <v>45245</v>
      </c>
      <c r="D28" s="55" t="n">
        <v>0.333333333333333</v>
      </c>
      <c r="E28" s="55" t="n">
        <v>0.499305555555556</v>
      </c>
      <c r="F28" s="3" t="n">
        <v>128</v>
      </c>
      <c r="G28" s="31" t="str">
        <f aca="false">CHOOSE(WEEKDAY(C28), "Dimanche", "Lundi", "Mardi", "Mercredi", "Jeudi", "Vendredi", "Samedi")</f>
        <v>Mercredi</v>
      </c>
    </row>
    <row r="29" customFormat="false" ht="14.25" hidden="false" customHeight="false" outlineLevel="0" collapsed="false">
      <c r="A29" s="28" t="s">
        <v>292</v>
      </c>
      <c r="B29" s="3" t="s">
        <v>23</v>
      </c>
      <c r="C29" s="29" t="n">
        <v>45245</v>
      </c>
      <c r="D29" s="55" t="n">
        <v>0.5</v>
      </c>
      <c r="E29" s="55" t="n">
        <v>0.708333333333333</v>
      </c>
      <c r="F29" s="3" t="n">
        <v>121</v>
      </c>
      <c r="G29" s="31" t="str">
        <f aca="false">CHOOSE(WEEKDAY(C29), "Dimanche", "Lundi", "Mardi", "Mercredi", "Jeudi", "Vendredi", "Samedi")</f>
        <v>Mercredi</v>
      </c>
    </row>
    <row r="30" customFormat="false" ht="14.25" hidden="false" customHeight="false" outlineLevel="0" collapsed="false">
      <c r="A30" s="28" t="s">
        <v>293</v>
      </c>
      <c r="B30" s="3" t="s">
        <v>25</v>
      </c>
      <c r="C30" s="29" t="n">
        <v>45245</v>
      </c>
      <c r="D30" s="16" t="n">
        <v>0.333333333333333</v>
      </c>
      <c r="E30" s="55" t="n">
        <v>0.499305555555556</v>
      </c>
      <c r="F30" s="3" t="n">
        <v>224</v>
      </c>
      <c r="G30" s="31" t="str">
        <f aca="false">CHOOSE(WEEKDAY(C30), "Dimanche", "Lundi", "Mardi", "Mercredi", "Jeudi", "Vendredi", "Samedi")</f>
        <v>Mercredi</v>
      </c>
    </row>
    <row r="31" customFormat="false" ht="14.25" hidden="false" customHeight="false" outlineLevel="0" collapsed="false">
      <c r="A31" s="28" t="s">
        <v>294</v>
      </c>
      <c r="B31" s="3" t="s">
        <v>25</v>
      </c>
      <c r="C31" s="29" t="n">
        <v>45245</v>
      </c>
      <c r="D31" s="55" t="n">
        <v>0.5</v>
      </c>
      <c r="E31" s="55" t="n">
        <v>0.708333333333333</v>
      </c>
      <c r="F31" s="3" t="n">
        <v>86</v>
      </c>
      <c r="G31" s="31" t="str">
        <f aca="false">CHOOSE(WEEKDAY(C31), "Dimanche", "Lundi", "Mardi", "Mercredi", "Jeudi", "Vendredi", "Samedi")</f>
        <v>Mercredi</v>
      </c>
    </row>
    <row r="32" customFormat="false" ht="14.25" hidden="false" customHeight="false" outlineLevel="0" collapsed="false">
      <c r="A32" s="28" t="s">
        <v>295</v>
      </c>
      <c r="B32" s="3" t="s">
        <v>13</v>
      </c>
      <c r="C32" s="29" t="n">
        <v>45246</v>
      </c>
      <c r="D32" s="55" t="n">
        <v>0.333333333333333</v>
      </c>
      <c r="E32" s="55" t="n">
        <v>0.499305555555556</v>
      </c>
      <c r="F32" s="3" t="n">
        <v>130</v>
      </c>
      <c r="G32" s="31" t="str">
        <f aca="false">CHOOSE(WEEKDAY(C32), "Dimanche", "Lundi", "Mardi", "Mercredi", "Jeudi", "Vendredi", "Samedi")</f>
        <v>Jeudi</v>
      </c>
    </row>
    <row r="33" customFormat="false" ht="14.25" hidden="false" customHeight="false" outlineLevel="0" collapsed="false">
      <c r="A33" s="28" t="s">
        <v>296</v>
      </c>
      <c r="B33" s="3" t="s">
        <v>13</v>
      </c>
      <c r="C33" s="29" t="n">
        <v>45246</v>
      </c>
      <c r="D33" s="55" t="n">
        <v>0.5</v>
      </c>
      <c r="E33" s="55" t="n">
        <v>0.708333333333333</v>
      </c>
      <c r="F33" s="3" t="n">
        <v>146</v>
      </c>
      <c r="G33" s="31" t="str">
        <f aca="false">CHOOSE(WEEKDAY(C33), "Dimanche", "Lundi", "Mardi", "Mercredi", "Jeudi", "Vendredi", "Samedi")</f>
        <v>Jeudi</v>
      </c>
    </row>
    <row r="34" customFormat="false" ht="14.25" hidden="false" customHeight="false" outlineLevel="0" collapsed="false">
      <c r="A34" s="28" t="s">
        <v>297</v>
      </c>
      <c r="B34" s="3" t="s">
        <v>19</v>
      </c>
      <c r="C34" s="29" t="n">
        <v>45246</v>
      </c>
      <c r="D34" s="16" t="n">
        <v>0.333333333333333</v>
      </c>
      <c r="E34" s="55" t="n">
        <v>0.499305555555556</v>
      </c>
      <c r="F34" s="3" t="n">
        <v>14</v>
      </c>
      <c r="G34" s="31" t="str">
        <f aca="false">CHOOSE(WEEKDAY(C34), "Dimanche", "Lundi", "Mardi", "Mercredi", "Jeudi", "Vendredi", "Samedi")</f>
        <v>Jeudi</v>
      </c>
    </row>
    <row r="35" customFormat="false" ht="14.25" hidden="false" customHeight="false" outlineLevel="0" collapsed="false">
      <c r="A35" s="28" t="s">
        <v>298</v>
      </c>
      <c r="B35" s="3" t="s">
        <v>19</v>
      </c>
      <c r="C35" s="29" t="n">
        <v>45246</v>
      </c>
      <c r="D35" s="55" t="n">
        <v>0.5</v>
      </c>
      <c r="E35" s="55" t="n">
        <v>0.708333333333333</v>
      </c>
      <c r="F35" s="3" t="n">
        <v>211</v>
      </c>
      <c r="G35" s="31" t="str">
        <f aca="false">CHOOSE(WEEKDAY(C35), "Dimanche", "Lundi", "Mardi", "Mercredi", "Jeudi", "Vendredi", "Samedi")</f>
        <v>Jeudi</v>
      </c>
    </row>
    <row r="36" customFormat="false" ht="14.25" hidden="false" customHeight="false" outlineLevel="0" collapsed="false">
      <c r="A36" s="28" t="s">
        <v>299</v>
      </c>
      <c r="B36" s="3" t="s">
        <v>21</v>
      </c>
      <c r="C36" s="29" t="n">
        <v>45246</v>
      </c>
      <c r="D36" s="55" t="n">
        <v>0.333333333333333</v>
      </c>
      <c r="E36" s="55" t="n">
        <v>0.499305555555556</v>
      </c>
      <c r="F36" s="3" t="n">
        <v>156</v>
      </c>
      <c r="G36" s="31" t="str">
        <f aca="false">CHOOSE(WEEKDAY(C36), "Dimanche", "Lundi", "Mardi", "Mercredi", "Jeudi", "Vendredi", "Samedi")</f>
        <v>Jeudi</v>
      </c>
    </row>
    <row r="37" customFormat="false" ht="14.25" hidden="false" customHeight="false" outlineLevel="0" collapsed="false">
      <c r="A37" s="28" t="s">
        <v>300</v>
      </c>
      <c r="B37" s="3" t="s">
        <v>21</v>
      </c>
      <c r="C37" s="29" t="n">
        <v>45246</v>
      </c>
      <c r="D37" s="55" t="n">
        <v>0.5</v>
      </c>
      <c r="E37" s="55" t="n">
        <v>0.708333333333333</v>
      </c>
      <c r="F37" s="3" t="n">
        <v>152</v>
      </c>
      <c r="G37" s="31" t="str">
        <f aca="false">CHOOSE(WEEKDAY(C37), "Dimanche", "Lundi", "Mardi", "Mercredi", "Jeudi", "Vendredi", "Samedi")</f>
        <v>Jeudi</v>
      </c>
    </row>
    <row r="38" customFormat="false" ht="14.25" hidden="false" customHeight="false" outlineLevel="0" collapsed="false">
      <c r="A38" s="28" t="s">
        <v>301</v>
      </c>
      <c r="B38" s="3" t="s">
        <v>23</v>
      </c>
      <c r="C38" s="29" t="n">
        <v>45246</v>
      </c>
      <c r="D38" s="16" t="n">
        <v>0.333333333333333</v>
      </c>
      <c r="E38" s="55" t="n">
        <v>0.499305555555556</v>
      </c>
      <c r="F38" s="3" t="n">
        <v>343</v>
      </c>
      <c r="G38" s="31" t="str">
        <f aca="false">CHOOSE(WEEKDAY(C38), "Dimanche", "Lundi", "Mardi", "Mercredi", "Jeudi", "Vendredi", "Samedi")</f>
        <v>Jeudi</v>
      </c>
    </row>
    <row r="39" customFormat="false" ht="14.25" hidden="false" customHeight="false" outlineLevel="0" collapsed="false">
      <c r="A39" s="28" t="s">
        <v>302</v>
      </c>
      <c r="B39" s="3" t="s">
        <v>23</v>
      </c>
      <c r="C39" s="29" t="n">
        <v>45246</v>
      </c>
      <c r="D39" s="55" t="n">
        <v>0.5</v>
      </c>
      <c r="E39" s="55" t="n">
        <v>0.708333333333333</v>
      </c>
      <c r="F39" s="3" t="n">
        <v>210</v>
      </c>
      <c r="G39" s="31" t="str">
        <f aca="false">CHOOSE(WEEKDAY(C39), "Dimanche", "Lundi", "Mardi", "Mercredi", "Jeudi", "Vendredi", "Samedi")</f>
        <v>Jeudi</v>
      </c>
    </row>
    <row r="40" customFormat="false" ht="14.25" hidden="false" customHeight="false" outlineLevel="0" collapsed="false">
      <c r="A40" s="28" t="s">
        <v>303</v>
      </c>
      <c r="B40" s="3" t="s">
        <v>25</v>
      </c>
      <c r="C40" s="29" t="n">
        <v>45246</v>
      </c>
      <c r="D40" s="55" t="n">
        <v>0.333333333333333</v>
      </c>
      <c r="E40" s="55" t="n">
        <v>0.499305555555556</v>
      </c>
      <c r="F40" s="3" t="n">
        <v>307</v>
      </c>
      <c r="G40" s="31" t="str">
        <f aca="false">CHOOSE(WEEKDAY(C40), "Dimanche", "Lundi", "Mardi", "Mercredi", "Jeudi", "Vendredi", "Samedi")</f>
        <v>Jeudi</v>
      </c>
    </row>
    <row r="41" customFormat="false" ht="14.25" hidden="false" customHeight="false" outlineLevel="0" collapsed="false">
      <c r="A41" s="28" t="s">
        <v>304</v>
      </c>
      <c r="B41" s="3" t="s">
        <v>25</v>
      </c>
      <c r="C41" s="29" t="n">
        <v>45246</v>
      </c>
      <c r="D41" s="55" t="n">
        <v>0.5</v>
      </c>
      <c r="E41" s="55" t="n">
        <v>0.708333333333333</v>
      </c>
      <c r="F41" s="3" t="n">
        <v>216</v>
      </c>
      <c r="G41" s="31" t="str">
        <f aca="false">CHOOSE(WEEKDAY(C41), "Dimanche", "Lundi", "Mardi", "Mercredi", "Jeudi", "Vendredi", "Samedi")</f>
        <v>Jeudi</v>
      </c>
    </row>
    <row r="42" customFormat="false" ht="14.25" hidden="false" customHeight="false" outlineLevel="0" collapsed="false">
      <c r="A42" s="28" t="s">
        <v>305</v>
      </c>
      <c r="B42" s="3" t="s">
        <v>13</v>
      </c>
      <c r="C42" s="29" t="n">
        <v>45247</v>
      </c>
      <c r="D42" s="16" t="n">
        <v>0.333333333333333</v>
      </c>
      <c r="E42" s="55" t="n">
        <v>0.499305555555556</v>
      </c>
      <c r="F42" s="3" t="n">
        <v>229</v>
      </c>
      <c r="G42" s="31" t="str">
        <f aca="false">CHOOSE(WEEKDAY(C42), "Dimanche", "Lundi", "Mardi", "Mercredi", "Jeudi", "Vendredi", "Samedi")</f>
        <v>Vendredi</v>
      </c>
    </row>
    <row r="43" customFormat="false" ht="14.25" hidden="false" customHeight="false" outlineLevel="0" collapsed="false">
      <c r="A43" s="28" t="s">
        <v>306</v>
      </c>
      <c r="B43" s="3" t="s">
        <v>13</v>
      </c>
      <c r="C43" s="29" t="n">
        <v>45247</v>
      </c>
      <c r="D43" s="55" t="n">
        <v>0.5</v>
      </c>
      <c r="E43" s="55" t="n">
        <v>0.708333333333333</v>
      </c>
      <c r="F43" s="3" t="n">
        <v>33</v>
      </c>
      <c r="G43" s="31" t="str">
        <f aca="false">CHOOSE(WEEKDAY(C43), "Dimanche", "Lundi", "Mardi", "Mercredi", "Jeudi", "Vendredi", "Samedi")</f>
        <v>Vendredi</v>
      </c>
    </row>
    <row r="44" customFormat="false" ht="14.25" hidden="false" customHeight="false" outlineLevel="0" collapsed="false">
      <c r="A44" s="28" t="s">
        <v>307</v>
      </c>
      <c r="B44" s="3" t="s">
        <v>19</v>
      </c>
      <c r="C44" s="29" t="n">
        <v>45247</v>
      </c>
      <c r="D44" s="55" t="n">
        <v>0.333333333333333</v>
      </c>
      <c r="E44" s="55" t="n">
        <v>0.499305555555556</v>
      </c>
      <c r="F44" s="3" t="n">
        <v>187</v>
      </c>
      <c r="G44" s="31" t="str">
        <f aca="false">CHOOSE(WEEKDAY(C44), "Dimanche", "Lundi", "Mardi", "Mercredi", "Jeudi", "Vendredi", "Samedi")</f>
        <v>Vendredi</v>
      </c>
    </row>
    <row r="45" customFormat="false" ht="14.25" hidden="false" customHeight="false" outlineLevel="0" collapsed="false">
      <c r="A45" s="28" t="s">
        <v>308</v>
      </c>
      <c r="B45" s="3" t="s">
        <v>19</v>
      </c>
      <c r="C45" s="29" t="n">
        <v>45247</v>
      </c>
      <c r="D45" s="55" t="n">
        <v>0.5</v>
      </c>
      <c r="E45" s="55" t="n">
        <v>0.708333333333333</v>
      </c>
      <c r="F45" s="3" t="n">
        <v>269</v>
      </c>
      <c r="G45" s="31" t="str">
        <f aca="false">CHOOSE(WEEKDAY(C45), "Dimanche", "Lundi", "Mardi", "Mercredi", "Jeudi", "Vendredi", "Samedi")</f>
        <v>Vendredi</v>
      </c>
    </row>
    <row r="46" customFormat="false" ht="14.25" hidden="false" customHeight="false" outlineLevel="0" collapsed="false">
      <c r="A46" s="28" t="s">
        <v>309</v>
      </c>
      <c r="B46" s="3" t="s">
        <v>21</v>
      </c>
      <c r="C46" s="29" t="n">
        <v>45247</v>
      </c>
      <c r="D46" s="16" t="n">
        <v>0.333333333333333</v>
      </c>
      <c r="E46" s="55" t="n">
        <v>0.499305555555556</v>
      </c>
      <c r="F46" s="3" t="n">
        <v>152</v>
      </c>
      <c r="G46" s="31" t="str">
        <f aca="false">CHOOSE(WEEKDAY(C46), "Dimanche", "Lundi", "Mardi", "Mercredi", "Jeudi", "Vendredi", "Samedi")</f>
        <v>Vendredi</v>
      </c>
    </row>
    <row r="47" customFormat="false" ht="14.25" hidden="false" customHeight="false" outlineLevel="0" collapsed="false">
      <c r="A47" s="28" t="s">
        <v>310</v>
      </c>
      <c r="B47" s="3" t="s">
        <v>21</v>
      </c>
      <c r="C47" s="29" t="n">
        <v>45247</v>
      </c>
      <c r="D47" s="55" t="n">
        <v>0.5</v>
      </c>
      <c r="E47" s="55" t="n">
        <v>0.708333333333333</v>
      </c>
      <c r="F47" s="3" t="n">
        <v>62</v>
      </c>
      <c r="G47" s="31" t="str">
        <f aca="false">CHOOSE(WEEKDAY(C47), "Dimanche", "Lundi", "Mardi", "Mercredi", "Jeudi", "Vendredi", "Samedi")</f>
        <v>Vendredi</v>
      </c>
    </row>
    <row r="48" customFormat="false" ht="14.25" hidden="false" customHeight="false" outlineLevel="0" collapsed="false">
      <c r="A48" s="28" t="s">
        <v>311</v>
      </c>
      <c r="B48" s="3" t="s">
        <v>23</v>
      </c>
      <c r="C48" s="29" t="n">
        <v>45247</v>
      </c>
      <c r="D48" s="55" t="n">
        <v>0.333333333333333</v>
      </c>
      <c r="E48" s="55" t="n">
        <v>0.499305555555556</v>
      </c>
      <c r="F48" s="3" t="n">
        <v>60</v>
      </c>
      <c r="G48" s="31" t="str">
        <f aca="false">CHOOSE(WEEKDAY(C48), "Dimanche", "Lundi", "Mardi", "Mercredi", "Jeudi", "Vendredi", "Samedi")</f>
        <v>Vendredi</v>
      </c>
    </row>
    <row r="49" customFormat="false" ht="14.25" hidden="false" customHeight="false" outlineLevel="0" collapsed="false">
      <c r="A49" s="28" t="s">
        <v>312</v>
      </c>
      <c r="B49" s="3" t="s">
        <v>23</v>
      </c>
      <c r="C49" s="29" t="n">
        <v>45247</v>
      </c>
      <c r="D49" s="55" t="n">
        <v>0.5</v>
      </c>
      <c r="E49" s="55" t="n">
        <v>0.708333333333333</v>
      </c>
      <c r="F49" s="3" t="n">
        <v>287</v>
      </c>
      <c r="G49" s="31" t="str">
        <f aca="false">CHOOSE(WEEKDAY(C49), "Dimanche", "Lundi", "Mardi", "Mercredi", "Jeudi", "Vendredi", "Samedi")</f>
        <v>Vendredi</v>
      </c>
    </row>
    <row r="50" customFormat="false" ht="14.25" hidden="false" customHeight="false" outlineLevel="0" collapsed="false">
      <c r="A50" s="28" t="s">
        <v>313</v>
      </c>
      <c r="B50" s="3" t="s">
        <v>25</v>
      </c>
      <c r="C50" s="29" t="n">
        <v>45247</v>
      </c>
      <c r="D50" s="16" t="n">
        <v>0.333333333333333</v>
      </c>
      <c r="E50" s="55" t="n">
        <v>0.499305555555556</v>
      </c>
      <c r="F50" s="3" t="n">
        <v>225</v>
      </c>
      <c r="G50" s="31" t="str">
        <f aca="false">CHOOSE(WEEKDAY(C50), "Dimanche", "Lundi", "Mardi", "Mercredi", "Jeudi", "Vendredi", "Samedi")</f>
        <v>Vendredi</v>
      </c>
    </row>
    <row r="51" customFormat="false" ht="14.25" hidden="false" customHeight="false" outlineLevel="0" collapsed="false">
      <c r="A51" s="28" t="s">
        <v>314</v>
      </c>
      <c r="B51" s="3" t="s">
        <v>25</v>
      </c>
      <c r="C51" s="29" t="n">
        <v>45247</v>
      </c>
      <c r="D51" s="55" t="n">
        <v>0.5</v>
      </c>
      <c r="E51" s="55" t="n">
        <v>0.708333333333333</v>
      </c>
      <c r="F51" s="3" t="n">
        <v>208</v>
      </c>
      <c r="G51" s="31" t="str">
        <f aca="false">CHOOSE(WEEKDAY(C51), "Dimanche", "Lundi", "Mardi", "Mercredi", "Jeudi", "Vendredi", "Samedi")</f>
        <v>Vendredi</v>
      </c>
    </row>
    <row r="52" customFormat="false" ht="14.25" hidden="false" customHeight="false" outlineLevel="0" collapsed="false">
      <c r="A52" s="28" t="s">
        <v>315</v>
      </c>
      <c r="B52" s="3" t="s">
        <v>13</v>
      </c>
      <c r="C52" s="29" t="n">
        <v>45248</v>
      </c>
      <c r="D52" s="55" t="n">
        <v>0.333333333333333</v>
      </c>
      <c r="E52" s="55" t="n">
        <v>0.499305555555556</v>
      </c>
      <c r="F52" s="3" t="n">
        <v>205</v>
      </c>
      <c r="G52" s="31" t="str">
        <f aca="false">CHOOSE(WEEKDAY(C52), "Dimanche", "Lundi", "Mardi", "Mercredi", "Jeudi", "Vendredi", "Samedi")</f>
        <v>Samedi</v>
      </c>
    </row>
    <row r="53" customFormat="false" ht="14.25" hidden="false" customHeight="false" outlineLevel="0" collapsed="false">
      <c r="A53" s="28" t="s">
        <v>316</v>
      </c>
      <c r="B53" s="3" t="s">
        <v>13</v>
      </c>
      <c r="C53" s="29" t="n">
        <v>45248</v>
      </c>
      <c r="D53" s="55" t="n">
        <v>0.5</v>
      </c>
      <c r="E53" s="55" t="n">
        <v>0.708333333333333</v>
      </c>
      <c r="F53" s="3" t="n">
        <v>40</v>
      </c>
      <c r="G53" s="31" t="str">
        <f aca="false">CHOOSE(WEEKDAY(C53), "Dimanche", "Lundi", "Mardi", "Mercredi", "Jeudi", "Vendredi", "Samedi")</f>
        <v>Samedi</v>
      </c>
    </row>
    <row r="54" customFormat="false" ht="14.25" hidden="false" customHeight="false" outlineLevel="0" collapsed="false">
      <c r="A54" s="28" t="s">
        <v>317</v>
      </c>
      <c r="B54" s="3" t="s">
        <v>19</v>
      </c>
      <c r="C54" s="29" t="n">
        <v>45248</v>
      </c>
      <c r="D54" s="16" t="n">
        <v>0.333333333333333</v>
      </c>
      <c r="E54" s="55" t="n">
        <v>0.499305555555556</v>
      </c>
      <c r="F54" s="3" t="n">
        <v>14</v>
      </c>
      <c r="G54" s="31" t="str">
        <f aca="false">CHOOSE(WEEKDAY(C54), "Dimanche", "Lundi", "Mardi", "Mercredi", "Jeudi", "Vendredi", "Samedi")</f>
        <v>Samedi</v>
      </c>
    </row>
    <row r="55" customFormat="false" ht="14.25" hidden="false" customHeight="false" outlineLevel="0" collapsed="false">
      <c r="A55" s="28" t="s">
        <v>318</v>
      </c>
      <c r="B55" s="3" t="s">
        <v>19</v>
      </c>
      <c r="C55" s="29" t="n">
        <v>45248</v>
      </c>
      <c r="D55" s="55" t="n">
        <v>0.5</v>
      </c>
      <c r="E55" s="55" t="n">
        <v>0.708333333333333</v>
      </c>
      <c r="F55" s="3" t="n">
        <v>70</v>
      </c>
      <c r="G55" s="31" t="str">
        <f aca="false">CHOOSE(WEEKDAY(C55), "Dimanche", "Lundi", "Mardi", "Mercredi", "Jeudi", "Vendredi", "Samedi")</f>
        <v>Samedi</v>
      </c>
    </row>
    <row r="56" customFormat="false" ht="14.25" hidden="false" customHeight="false" outlineLevel="0" collapsed="false">
      <c r="A56" s="28" t="s">
        <v>319</v>
      </c>
      <c r="B56" s="3" t="s">
        <v>21</v>
      </c>
      <c r="C56" s="29" t="n">
        <v>45248</v>
      </c>
      <c r="D56" s="55" t="n">
        <v>0.333333333333333</v>
      </c>
      <c r="E56" s="55" t="n">
        <v>0.499305555555556</v>
      </c>
      <c r="F56" s="3" t="n">
        <v>275</v>
      </c>
      <c r="G56" s="31" t="str">
        <f aca="false">CHOOSE(WEEKDAY(C56), "Dimanche", "Lundi", "Mardi", "Mercredi", "Jeudi", "Vendredi", "Samedi")</f>
        <v>Samedi</v>
      </c>
    </row>
    <row r="57" customFormat="false" ht="14.25" hidden="false" customHeight="false" outlineLevel="0" collapsed="false">
      <c r="A57" s="28" t="s">
        <v>320</v>
      </c>
      <c r="B57" s="3" t="s">
        <v>21</v>
      </c>
      <c r="C57" s="29" t="n">
        <v>45248</v>
      </c>
      <c r="D57" s="55" t="n">
        <v>0.5</v>
      </c>
      <c r="E57" s="55" t="n">
        <v>0.708333333333333</v>
      </c>
      <c r="F57" s="3" t="n">
        <v>207</v>
      </c>
      <c r="G57" s="31" t="str">
        <f aca="false">CHOOSE(WEEKDAY(C57), "Dimanche", "Lundi", "Mardi", "Mercredi", "Jeudi", "Vendredi", "Samedi")</f>
        <v>Samedi</v>
      </c>
    </row>
    <row r="58" customFormat="false" ht="14.25" hidden="false" customHeight="false" outlineLevel="0" collapsed="false">
      <c r="A58" s="28" t="s">
        <v>321</v>
      </c>
      <c r="B58" s="3" t="s">
        <v>23</v>
      </c>
      <c r="C58" s="29" t="n">
        <v>45248</v>
      </c>
      <c r="D58" s="16" t="n">
        <v>0.333333333333333</v>
      </c>
      <c r="E58" s="55" t="n">
        <v>0.499305555555556</v>
      </c>
      <c r="F58" s="3" t="n">
        <v>253</v>
      </c>
      <c r="G58" s="31" t="str">
        <f aca="false">CHOOSE(WEEKDAY(C58), "Dimanche", "Lundi", "Mardi", "Mercredi", "Jeudi", "Vendredi", "Samedi")</f>
        <v>Samedi</v>
      </c>
    </row>
    <row r="59" customFormat="false" ht="14.25" hidden="false" customHeight="false" outlineLevel="0" collapsed="false">
      <c r="A59" s="28" t="s">
        <v>322</v>
      </c>
      <c r="B59" s="3" t="s">
        <v>23</v>
      </c>
      <c r="C59" s="29" t="n">
        <v>45248</v>
      </c>
      <c r="D59" s="55" t="n">
        <v>0.5</v>
      </c>
      <c r="E59" s="55" t="n">
        <v>0.708333333333333</v>
      </c>
      <c r="F59" s="3" t="n">
        <v>117</v>
      </c>
      <c r="G59" s="31" t="str">
        <f aca="false">CHOOSE(WEEKDAY(C59), "Dimanche", "Lundi", "Mardi", "Mercredi", "Jeudi", "Vendredi", "Samedi")</f>
        <v>Samedi</v>
      </c>
    </row>
    <row r="60" customFormat="false" ht="14.25" hidden="false" customHeight="false" outlineLevel="0" collapsed="false">
      <c r="A60" s="28" t="s">
        <v>323</v>
      </c>
      <c r="B60" s="3" t="s">
        <v>25</v>
      </c>
      <c r="C60" s="29" t="n">
        <v>45248</v>
      </c>
      <c r="D60" s="55" t="n">
        <v>0.333333333333333</v>
      </c>
      <c r="E60" s="55" t="n">
        <v>0.499305555555556</v>
      </c>
      <c r="F60" s="3" t="n">
        <v>174</v>
      </c>
      <c r="G60" s="31" t="str">
        <f aca="false">CHOOSE(WEEKDAY(C60), "Dimanche", "Lundi", "Mardi", "Mercredi", "Jeudi", "Vendredi", "Samedi")</f>
        <v>Samedi</v>
      </c>
    </row>
    <row r="61" customFormat="false" ht="14.25" hidden="false" customHeight="false" outlineLevel="0" collapsed="false">
      <c r="A61" s="28" t="s">
        <v>324</v>
      </c>
      <c r="B61" s="3" t="s">
        <v>25</v>
      </c>
      <c r="C61" s="29" t="n">
        <v>45248</v>
      </c>
      <c r="D61" s="55" t="n">
        <v>0.5</v>
      </c>
      <c r="E61" s="55" t="n">
        <v>0.708333333333333</v>
      </c>
      <c r="F61" s="3" t="n">
        <v>132</v>
      </c>
      <c r="G61" s="31" t="str">
        <f aca="false">CHOOSE(WEEKDAY(C61), "Dimanche", "Lundi", "Mardi", "Mercredi", "Jeudi", "Vendredi", "Samedi")</f>
        <v>Samedi</v>
      </c>
    </row>
    <row r="62" customFormat="false" ht="14.25" hidden="false" customHeight="false" outlineLevel="0" collapsed="false">
      <c r="A62" s="28" t="s">
        <v>325</v>
      </c>
      <c r="B62" s="3" t="s">
        <v>13</v>
      </c>
      <c r="C62" s="29" t="n">
        <v>45249</v>
      </c>
      <c r="D62" s="55" t="n">
        <v>0.333333333333333</v>
      </c>
      <c r="E62" s="55" t="n">
        <v>0.499305555555556</v>
      </c>
      <c r="F62" s="3" t="n">
        <v>48</v>
      </c>
      <c r="G62" s="31" t="str">
        <f aca="false">CHOOSE(WEEKDAY(C62), "Dimanche", "Lundi", "Mardi", "Mercredi", "Jeudi", "Vendredi", "Samedi")</f>
        <v>Dimanche</v>
      </c>
    </row>
    <row r="63" customFormat="false" ht="14.25" hidden="false" customHeight="false" outlineLevel="0" collapsed="false">
      <c r="A63" s="28" t="s">
        <v>326</v>
      </c>
      <c r="B63" s="3" t="s">
        <v>13</v>
      </c>
      <c r="C63" s="29" t="n">
        <v>45249</v>
      </c>
      <c r="D63" s="55" t="n">
        <v>0.5</v>
      </c>
      <c r="E63" s="55" t="n">
        <v>0.708333333333333</v>
      </c>
      <c r="F63" s="3" t="n">
        <v>304</v>
      </c>
      <c r="G63" s="31" t="str">
        <f aca="false">CHOOSE(WEEKDAY(C63), "Dimanche", "Lundi", "Mardi", "Mercredi", "Jeudi", "Vendredi", "Samedi")</f>
        <v>Dimanche</v>
      </c>
    </row>
    <row r="64" customFormat="false" ht="14.25" hidden="false" customHeight="false" outlineLevel="0" collapsed="false">
      <c r="A64" s="28" t="s">
        <v>327</v>
      </c>
      <c r="B64" s="3" t="s">
        <v>19</v>
      </c>
      <c r="C64" s="29" t="n">
        <v>45249</v>
      </c>
      <c r="D64" s="55" t="n">
        <v>0.333333333333333</v>
      </c>
      <c r="E64" s="55" t="n">
        <v>0.499305555555556</v>
      </c>
      <c r="F64" s="3" t="n">
        <v>235</v>
      </c>
      <c r="G64" s="31" t="str">
        <f aca="false">CHOOSE(WEEKDAY(C64), "Dimanche", "Lundi", "Mardi", "Mercredi", "Jeudi", "Vendredi", "Samedi")</f>
        <v>Dimanche</v>
      </c>
    </row>
    <row r="65" customFormat="false" ht="14.25" hidden="false" customHeight="false" outlineLevel="0" collapsed="false">
      <c r="A65" s="28" t="s">
        <v>328</v>
      </c>
      <c r="B65" s="3" t="s">
        <v>19</v>
      </c>
      <c r="C65" s="29" t="n">
        <v>45249</v>
      </c>
      <c r="D65" s="55" t="n">
        <v>0.5</v>
      </c>
      <c r="E65" s="55" t="n">
        <v>0.708333333333333</v>
      </c>
      <c r="F65" s="3" t="n">
        <v>191</v>
      </c>
      <c r="G65" s="31" t="str">
        <f aca="false">CHOOSE(WEEKDAY(C65), "Dimanche", "Lundi", "Mardi", "Mercredi", "Jeudi", "Vendredi", "Samedi")</f>
        <v>Dimanche</v>
      </c>
    </row>
    <row r="66" customFormat="false" ht="14.25" hidden="false" customHeight="false" outlineLevel="0" collapsed="false">
      <c r="A66" s="28" t="s">
        <v>329</v>
      </c>
      <c r="B66" s="3" t="s">
        <v>21</v>
      </c>
      <c r="C66" s="29" t="n">
        <v>45249</v>
      </c>
      <c r="D66" s="55" t="n">
        <v>0.333333333333333</v>
      </c>
      <c r="E66" s="55" t="n">
        <v>0.499305555555556</v>
      </c>
      <c r="F66" s="3" t="n">
        <v>342</v>
      </c>
      <c r="G66" s="31" t="str">
        <f aca="false">CHOOSE(WEEKDAY(C66), "Dimanche", "Lundi", "Mardi", "Mercredi", "Jeudi", "Vendredi", "Samedi")</f>
        <v>Dimanche</v>
      </c>
    </row>
    <row r="67" customFormat="false" ht="14.25" hidden="false" customHeight="false" outlineLevel="0" collapsed="false">
      <c r="A67" s="28" t="s">
        <v>330</v>
      </c>
      <c r="B67" s="3" t="s">
        <v>21</v>
      </c>
      <c r="C67" s="29" t="n">
        <v>45249</v>
      </c>
      <c r="D67" s="55" t="n">
        <v>0.5</v>
      </c>
      <c r="E67" s="55" t="n">
        <v>0.708333333333333</v>
      </c>
      <c r="F67" s="3" t="n">
        <v>263</v>
      </c>
      <c r="G67" s="31" t="str">
        <f aca="false">CHOOSE(WEEKDAY(C67), "Dimanche", "Lundi", "Mardi", "Mercredi", "Jeudi", "Vendredi", "Samedi")</f>
        <v>Dimanche</v>
      </c>
    </row>
    <row r="68" customFormat="false" ht="14.25" hidden="false" customHeight="false" outlineLevel="0" collapsed="false">
      <c r="A68" s="28" t="s">
        <v>331</v>
      </c>
      <c r="B68" s="3" t="s">
        <v>23</v>
      </c>
      <c r="C68" s="29" t="n">
        <v>45249</v>
      </c>
      <c r="D68" s="55" t="n">
        <v>0.333333333333333</v>
      </c>
      <c r="E68" s="55" t="n">
        <v>0.499305555555556</v>
      </c>
      <c r="F68" s="3" t="n">
        <v>141</v>
      </c>
      <c r="G68" s="31" t="str">
        <f aca="false">CHOOSE(WEEKDAY(C68), "Dimanche", "Lundi", "Mardi", "Mercredi", "Jeudi", "Vendredi", "Samedi")</f>
        <v>Dimanche</v>
      </c>
    </row>
    <row r="69" customFormat="false" ht="14.25" hidden="false" customHeight="false" outlineLevel="0" collapsed="false">
      <c r="A69" s="28" t="s">
        <v>332</v>
      </c>
      <c r="B69" s="3" t="s">
        <v>23</v>
      </c>
      <c r="C69" s="29" t="n">
        <v>45249</v>
      </c>
      <c r="D69" s="55" t="n">
        <v>0.5</v>
      </c>
      <c r="E69" s="55" t="n">
        <v>0.708333333333333</v>
      </c>
      <c r="F69" s="3" t="n">
        <v>222</v>
      </c>
      <c r="G69" s="31" t="str">
        <f aca="false">CHOOSE(WEEKDAY(C69), "Dimanche", "Lundi", "Mardi", "Mercredi", "Jeudi", "Vendredi", "Samedi")</f>
        <v>Dimanche</v>
      </c>
    </row>
    <row r="70" customFormat="false" ht="14.25" hidden="false" customHeight="false" outlineLevel="0" collapsed="false">
      <c r="A70" s="28" t="s">
        <v>333</v>
      </c>
      <c r="B70" s="3" t="s">
        <v>25</v>
      </c>
      <c r="C70" s="29" t="n">
        <v>45249</v>
      </c>
      <c r="D70" s="55" t="n">
        <v>0.333333333333333</v>
      </c>
      <c r="E70" s="55" t="n">
        <v>0.499305555555556</v>
      </c>
      <c r="F70" s="3" t="n">
        <v>283</v>
      </c>
      <c r="G70" s="31" t="str">
        <f aca="false">CHOOSE(WEEKDAY(C70), "Dimanche", "Lundi", "Mardi", "Mercredi", "Jeudi", "Vendredi", "Samedi")</f>
        <v>Dimanche</v>
      </c>
    </row>
    <row r="71" customFormat="false" ht="14.25" hidden="false" customHeight="false" outlineLevel="0" collapsed="false">
      <c r="A71" s="28" t="s">
        <v>334</v>
      </c>
      <c r="B71" s="3" t="s">
        <v>25</v>
      </c>
      <c r="C71" s="29" t="n">
        <v>45249</v>
      </c>
      <c r="D71" s="55" t="n">
        <v>0.5</v>
      </c>
      <c r="E71" s="55" t="n">
        <v>0.708333333333333</v>
      </c>
      <c r="F71" s="3" t="n">
        <v>287</v>
      </c>
      <c r="G71" s="31" t="str">
        <f aca="false">CHOOSE(WEEKDAY(C71), "Dimanche", "Lundi", "Mardi", "Mercredi", "Jeudi", "Vendredi", "Samedi")</f>
        <v>Dimanche</v>
      </c>
    </row>
    <row r="72" customFormat="false" ht="14.25" hidden="false" customHeight="false" outlineLevel="0" collapsed="false">
      <c r="A72" s="28" t="s">
        <v>335</v>
      </c>
      <c r="B72" s="3" t="s">
        <v>13</v>
      </c>
      <c r="C72" s="29" t="n">
        <v>45250</v>
      </c>
      <c r="D72" s="55" t="n">
        <v>0.333333333333333</v>
      </c>
      <c r="E72" s="55" t="n">
        <v>0.499305555555556</v>
      </c>
      <c r="F72" s="3" t="n">
        <v>150</v>
      </c>
      <c r="G72" s="31" t="str">
        <f aca="false">CHOOSE(WEEKDAY(C72), "Dimanche", "Lundi", "Mardi", "Mercredi", "Jeudi", "Vendredi", "Samedi")</f>
        <v>Lundi</v>
      </c>
    </row>
    <row r="73" customFormat="false" ht="14.25" hidden="false" customHeight="false" outlineLevel="0" collapsed="false">
      <c r="A73" s="28" t="s">
        <v>336</v>
      </c>
      <c r="B73" s="3" t="s">
        <v>13</v>
      </c>
      <c r="C73" s="29" t="n">
        <v>45250</v>
      </c>
      <c r="D73" s="55" t="n">
        <v>0.5</v>
      </c>
      <c r="E73" s="55" t="n">
        <v>0.708333333333333</v>
      </c>
      <c r="F73" s="3" t="n">
        <v>25</v>
      </c>
      <c r="G73" s="31" t="str">
        <f aca="false">CHOOSE(WEEKDAY(C73), "Dimanche", "Lundi", "Mardi", "Mercredi", "Jeudi", "Vendredi", "Samedi")</f>
        <v>Lundi</v>
      </c>
    </row>
    <row r="74" customFormat="false" ht="14.25" hidden="false" customHeight="false" outlineLevel="0" collapsed="false">
      <c r="A74" s="28" t="s">
        <v>337</v>
      </c>
      <c r="B74" s="3" t="s">
        <v>19</v>
      </c>
      <c r="C74" s="29" t="n">
        <v>45250</v>
      </c>
      <c r="D74" s="55" t="n">
        <v>0.333333333333333</v>
      </c>
      <c r="E74" s="55" t="n">
        <v>0.499305555555556</v>
      </c>
      <c r="F74" s="3" t="n">
        <v>128</v>
      </c>
      <c r="G74" s="31" t="str">
        <f aca="false">CHOOSE(WEEKDAY(C74), "Dimanche", "Lundi", "Mardi", "Mercredi", "Jeudi", "Vendredi", "Samedi")</f>
        <v>Lundi</v>
      </c>
    </row>
    <row r="75" customFormat="false" ht="14.25" hidden="false" customHeight="false" outlineLevel="0" collapsed="false">
      <c r="A75" s="28" t="s">
        <v>338</v>
      </c>
      <c r="B75" s="3" t="s">
        <v>19</v>
      </c>
      <c r="C75" s="29" t="n">
        <v>45250</v>
      </c>
      <c r="D75" s="55" t="n">
        <v>0.5</v>
      </c>
      <c r="E75" s="55" t="n">
        <v>0.708333333333333</v>
      </c>
      <c r="F75" s="3" t="n">
        <v>22</v>
      </c>
      <c r="G75" s="31" t="str">
        <f aca="false">CHOOSE(WEEKDAY(C75), "Dimanche", "Lundi", "Mardi", "Mercredi", "Jeudi", "Vendredi", "Samedi")</f>
        <v>Lundi</v>
      </c>
    </row>
    <row r="76" customFormat="false" ht="14.25" hidden="false" customHeight="false" outlineLevel="0" collapsed="false">
      <c r="A76" s="28" t="s">
        <v>339</v>
      </c>
      <c r="B76" s="3" t="s">
        <v>21</v>
      </c>
      <c r="C76" s="29" t="n">
        <v>45250</v>
      </c>
      <c r="D76" s="55" t="n">
        <v>0.333333333333333</v>
      </c>
      <c r="E76" s="55" t="n">
        <v>0.499305555555556</v>
      </c>
      <c r="F76" s="3" t="n">
        <v>248</v>
      </c>
      <c r="G76" s="31" t="str">
        <f aca="false">CHOOSE(WEEKDAY(C76), "Dimanche", "Lundi", "Mardi", "Mercredi", "Jeudi", "Vendredi", "Samedi")</f>
        <v>Lundi</v>
      </c>
    </row>
    <row r="77" customFormat="false" ht="14.25" hidden="false" customHeight="false" outlineLevel="0" collapsed="false">
      <c r="A77" s="28" t="s">
        <v>340</v>
      </c>
      <c r="B77" s="3" t="s">
        <v>21</v>
      </c>
      <c r="C77" s="29" t="n">
        <v>45250</v>
      </c>
      <c r="D77" s="55" t="n">
        <v>0.5</v>
      </c>
      <c r="E77" s="55" t="n">
        <v>0.708333333333333</v>
      </c>
      <c r="F77" s="3" t="n">
        <v>157</v>
      </c>
      <c r="G77" s="31" t="str">
        <f aca="false">CHOOSE(WEEKDAY(C77), "Dimanche", "Lundi", "Mardi", "Mercredi", "Jeudi", "Vendredi", "Samedi")</f>
        <v>Lundi</v>
      </c>
    </row>
    <row r="78" customFormat="false" ht="14.25" hidden="false" customHeight="false" outlineLevel="0" collapsed="false">
      <c r="A78" s="28" t="s">
        <v>341</v>
      </c>
      <c r="B78" s="3" t="s">
        <v>23</v>
      </c>
      <c r="C78" s="29" t="n">
        <v>45250</v>
      </c>
      <c r="D78" s="55" t="n">
        <v>0.333333333333333</v>
      </c>
      <c r="E78" s="55" t="n">
        <v>0.499305555555556</v>
      </c>
      <c r="F78" s="3" t="n">
        <v>265</v>
      </c>
      <c r="G78" s="31" t="str">
        <f aca="false">CHOOSE(WEEKDAY(C78), "Dimanche", "Lundi", "Mardi", "Mercredi", "Jeudi", "Vendredi", "Samedi")</f>
        <v>Lundi</v>
      </c>
    </row>
    <row r="79" customFormat="false" ht="14.25" hidden="false" customHeight="false" outlineLevel="0" collapsed="false">
      <c r="A79" s="28" t="s">
        <v>342</v>
      </c>
      <c r="B79" s="3" t="s">
        <v>23</v>
      </c>
      <c r="C79" s="29" t="n">
        <v>45250</v>
      </c>
      <c r="D79" s="55" t="n">
        <v>0.5</v>
      </c>
      <c r="E79" s="55" t="n">
        <v>0.708333333333333</v>
      </c>
      <c r="F79" s="3" t="n">
        <v>314</v>
      </c>
      <c r="G79" s="31" t="str">
        <f aca="false">CHOOSE(WEEKDAY(C79), "Dimanche", "Lundi", "Mardi", "Mercredi", "Jeudi", "Vendredi", "Samedi")</f>
        <v>Lundi</v>
      </c>
    </row>
    <row r="80" customFormat="false" ht="14.25" hidden="false" customHeight="false" outlineLevel="0" collapsed="false">
      <c r="A80" s="28" t="s">
        <v>343</v>
      </c>
      <c r="B80" s="3" t="s">
        <v>25</v>
      </c>
      <c r="C80" s="29" t="n">
        <v>45250</v>
      </c>
      <c r="D80" s="55" t="n">
        <v>0.333333333333333</v>
      </c>
      <c r="E80" s="55" t="n">
        <v>0.499305555555556</v>
      </c>
      <c r="F80" s="3" t="n">
        <v>71</v>
      </c>
      <c r="G80" s="31" t="str">
        <f aca="false">CHOOSE(WEEKDAY(C80), "Dimanche", "Lundi", "Mardi", "Mercredi", "Jeudi", "Vendredi", "Samedi")</f>
        <v>Lundi</v>
      </c>
    </row>
    <row r="81" customFormat="false" ht="14.25" hidden="false" customHeight="false" outlineLevel="0" collapsed="false">
      <c r="A81" s="28" t="s">
        <v>344</v>
      </c>
      <c r="B81" s="3" t="s">
        <v>25</v>
      </c>
      <c r="C81" s="29" t="n">
        <v>45250</v>
      </c>
      <c r="D81" s="55" t="n">
        <v>0.5</v>
      </c>
      <c r="E81" s="55" t="n">
        <v>0.708333333333333</v>
      </c>
      <c r="F81" s="3" t="n">
        <v>124</v>
      </c>
      <c r="G81" s="31" t="str">
        <f aca="false">CHOOSE(WEEKDAY(C81), "Dimanche", "Lundi", "Mardi", "Mercredi", "Jeudi", "Vendredi", "Samedi")</f>
        <v>Lundi</v>
      </c>
    </row>
    <row r="82" customFormat="false" ht="14.25" hidden="false" customHeight="false" outlineLevel="0" collapsed="false">
      <c r="A82" s="28" t="s">
        <v>345</v>
      </c>
      <c r="B82" s="3" t="s">
        <v>13</v>
      </c>
      <c r="C82" s="29" t="n">
        <v>45251</v>
      </c>
      <c r="D82" s="55" t="n">
        <v>0.333333333333333</v>
      </c>
      <c r="E82" s="55" t="n">
        <v>0.499305555555556</v>
      </c>
      <c r="F82" s="3" t="n">
        <v>160</v>
      </c>
      <c r="G82" s="31" t="str">
        <f aca="false">CHOOSE(WEEKDAY(C82), "Dimanche", "Lundi", "Mardi", "Mercredi", "Jeudi", "Vendredi", "Samedi")</f>
        <v>Mardi</v>
      </c>
    </row>
    <row r="83" customFormat="false" ht="14.25" hidden="false" customHeight="false" outlineLevel="0" collapsed="false">
      <c r="A83" s="28" t="s">
        <v>346</v>
      </c>
      <c r="B83" s="3" t="s">
        <v>13</v>
      </c>
      <c r="C83" s="29" t="n">
        <v>45251</v>
      </c>
      <c r="D83" s="55" t="n">
        <v>0.5</v>
      </c>
      <c r="E83" s="55" t="n">
        <v>0.708333333333333</v>
      </c>
      <c r="F83" s="3" t="n">
        <v>173</v>
      </c>
      <c r="G83" s="31" t="str">
        <f aca="false">CHOOSE(WEEKDAY(C83), "Dimanche", "Lundi", "Mardi", "Mercredi", "Jeudi", "Vendredi", "Samedi")</f>
        <v>Mardi</v>
      </c>
    </row>
    <row r="84" customFormat="false" ht="14.25" hidden="false" customHeight="false" outlineLevel="0" collapsed="false">
      <c r="A84" s="28" t="s">
        <v>347</v>
      </c>
      <c r="B84" s="3" t="s">
        <v>19</v>
      </c>
      <c r="C84" s="29" t="n">
        <v>45251</v>
      </c>
      <c r="D84" s="55" t="n">
        <v>0.333333333333333</v>
      </c>
      <c r="E84" s="55" t="n">
        <v>0.499305555555556</v>
      </c>
      <c r="F84" s="3" t="n">
        <v>20</v>
      </c>
      <c r="G84" s="31" t="str">
        <f aca="false">CHOOSE(WEEKDAY(C84), "Dimanche", "Lundi", "Mardi", "Mercredi", "Jeudi", "Vendredi", "Samedi")</f>
        <v>Mardi</v>
      </c>
    </row>
    <row r="85" customFormat="false" ht="14.25" hidden="false" customHeight="false" outlineLevel="0" collapsed="false">
      <c r="A85" s="28" t="s">
        <v>348</v>
      </c>
      <c r="B85" s="3" t="s">
        <v>19</v>
      </c>
      <c r="C85" s="29" t="n">
        <v>45251</v>
      </c>
      <c r="D85" s="55" t="n">
        <v>0.5</v>
      </c>
      <c r="E85" s="55" t="n">
        <v>0.708333333333333</v>
      </c>
      <c r="F85" s="3" t="n">
        <v>27</v>
      </c>
      <c r="G85" s="31" t="str">
        <f aca="false">CHOOSE(WEEKDAY(C85), "Dimanche", "Lundi", "Mardi", "Mercredi", "Jeudi", "Vendredi", "Samedi")</f>
        <v>Mardi</v>
      </c>
    </row>
    <row r="86" customFormat="false" ht="14.25" hidden="false" customHeight="false" outlineLevel="0" collapsed="false">
      <c r="A86" s="28" t="s">
        <v>349</v>
      </c>
      <c r="B86" s="3" t="s">
        <v>21</v>
      </c>
      <c r="C86" s="29" t="n">
        <v>45251</v>
      </c>
      <c r="D86" s="55" t="n">
        <v>0.333333333333333</v>
      </c>
      <c r="E86" s="55" t="n">
        <v>0.499305555555556</v>
      </c>
      <c r="F86" s="3" t="n">
        <v>165</v>
      </c>
      <c r="G86" s="31" t="str">
        <f aca="false">CHOOSE(WEEKDAY(C86), "Dimanche", "Lundi", "Mardi", "Mercredi", "Jeudi", "Vendredi", "Samedi")</f>
        <v>Mardi</v>
      </c>
    </row>
    <row r="87" customFormat="false" ht="14.25" hidden="false" customHeight="false" outlineLevel="0" collapsed="false">
      <c r="A87" s="28" t="s">
        <v>350</v>
      </c>
      <c r="B87" s="3" t="s">
        <v>21</v>
      </c>
      <c r="C87" s="29" t="n">
        <v>45251</v>
      </c>
      <c r="D87" s="55" t="n">
        <v>0.5</v>
      </c>
      <c r="E87" s="55" t="n">
        <v>0.708333333333333</v>
      </c>
      <c r="F87" s="3" t="n">
        <v>288</v>
      </c>
      <c r="G87" s="31" t="str">
        <f aca="false">CHOOSE(WEEKDAY(C87), "Dimanche", "Lundi", "Mardi", "Mercredi", "Jeudi", "Vendredi", "Samedi")</f>
        <v>Mardi</v>
      </c>
    </row>
    <row r="88" customFormat="false" ht="14.25" hidden="false" customHeight="false" outlineLevel="0" collapsed="false">
      <c r="A88" s="28" t="s">
        <v>351</v>
      </c>
      <c r="B88" s="3" t="s">
        <v>23</v>
      </c>
      <c r="C88" s="29" t="n">
        <v>45251</v>
      </c>
      <c r="D88" s="55" t="n">
        <v>0.333333333333333</v>
      </c>
      <c r="E88" s="55" t="n">
        <v>0.499305555555556</v>
      </c>
      <c r="F88" s="3" t="n">
        <v>248</v>
      </c>
      <c r="G88" s="31" t="str">
        <f aca="false">CHOOSE(WEEKDAY(C88), "Dimanche", "Lundi", "Mardi", "Mercredi", "Jeudi", "Vendredi", "Samedi")</f>
        <v>Mardi</v>
      </c>
    </row>
    <row r="89" customFormat="false" ht="14.25" hidden="false" customHeight="false" outlineLevel="0" collapsed="false">
      <c r="A89" s="28" t="s">
        <v>352</v>
      </c>
      <c r="B89" s="3" t="s">
        <v>23</v>
      </c>
      <c r="C89" s="29" t="n">
        <v>45251</v>
      </c>
      <c r="D89" s="55" t="n">
        <v>0.5</v>
      </c>
      <c r="E89" s="55" t="n">
        <v>0.708333333333333</v>
      </c>
      <c r="F89" s="3" t="n">
        <v>198</v>
      </c>
      <c r="G89" s="31" t="str">
        <f aca="false">CHOOSE(WEEKDAY(C89), "Dimanche", "Lundi", "Mardi", "Mercredi", "Jeudi", "Vendredi", "Samedi")</f>
        <v>Mardi</v>
      </c>
    </row>
    <row r="90" customFormat="false" ht="14.25" hidden="false" customHeight="false" outlineLevel="0" collapsed="false">
      <c r="A90" s="28" t="s">
        <v>353</v>
      </c>
      <c r="B90" s="3" t="s">
        <v>25</v>
      </c>
      <c r="C90" s="29" t="n">
        <v>45251</v>
      </c>
      <c r="D90" s="55" t="n">
        <v>0.333333333333333</v>
      </c>
      <c r="E90" s="55" t="n">
        <v>0.499305555555556</v>
      </c>
      <c r="F90" s="3" t="n">
        <v>275</v>
      </c>
      <c r="G90" s="31" t="str">
        <f aca="false">CHOOSE(WEEKDAY(C90), "Dimanche", "Lundi", "Mardi", "Mercredi", "Jeudi", "Vendredi", "Samedi")</f>
        <v>Mardi</v>
      </c>
    </row>
    <row r="91" customFormat="false" ht="14.25" hidden="false" customHeight="false" outlineLevel="0" collapsed="false">
      <c r="A91" s="28" t="s">
        <v>354</v>
      </c>
      <c r="B91" s="3" t="s">
        <v>25</v>
      </c>
      <c r="C91" s="29" t="n">
        <v>45251</v>
      </c>
      <c r="D91" s="55" t="n">
        <v>0.5</v>
      </c>
      <c r="E91" s="55" t="n">
        <v>0.708333333333333</v>
      </c>
      <c r="F91" s="3" t="n">
        <v>25</v>
      </c>
      <c r="G91" s="31" t="str">
        <f aca="false">CHOOSE(WEEKDAY(C91), "Dimanche", "Lundi", "Mardi", "Mercredi", "Jeudi", "Vendredi", "Samedi")</f>
        <v>Mardi</v>
      </c>
    </row>
    <row r="92" customFormat="false" ht="14.25" hidden="false" customHeight="false" outlineLevel="0" collapsed="false">
      <c r="A92" s="28" t="s">
        <v>355</v>
      </c>
      <c r="B92" s="3" t="s">
        <v>13</v>
      </c>
      <c r="C92" s="29" t="n">
        <v>45252</v>
      </c>
      <c r="D92" s="55" t="n">
        <v>0.333333333333333</v>
      </c>
      <c r="E92" s="55" t="n">
        <v>0.499305555555556</v>
      </c>
      <c r="F92" s="3" t="n">
        <v>188</v>
      </c>
      <c r="G92" s="31" t="str">
        <f aca="false">CHOOSE(WEEKDAY(C92), "Dimanche", "Lundi", "Mardi", "Mercredi", "Jeudi", "Vendredi", "Samedi")</f>
        <v>Mercredi</v>
      </c>
    </row>
    <row r="93" customFormat="false" ht="14.25" hidden="false" customHeight="false" outlineLevel="0" collapsed="false">
      <c r="A93" s="28" t="s">
        <v>356</v>
      </c>
      <c r="B93" s="3" t="s">
        <v>13</v>
      </c>
      <c r="C93" s="29" t="n">
        <v>45252</v>
      </c>
      <c r="D93" s="55" t="n">
        <v>0.5</v>
      </c>
      <c r="E93" s="55" t="n">
        <v>0.708333333333333</v>
      </c>
      <c r="F93" s="3" t="n">
        <v>330</v>
      </c>
      <c r="G93" s="31" t="str">
        <f aca="false">CHOOSE(WEEKDAY(C93), "Dimanche", "Lundi", "Mardi", "Mercredi", "Jeudi", "Vendredi", "Samedi")</f>
        <v>Mercredi</v>
      </c>
    </row>
    <row r="94" customFormat="false" ht="14.25" hidden="false" customHeight="false" outlineLevel="0" collapsed="false">
      <c r="A94" s="28" t="s">
        <v>357</v>
      </c>
      <c r="B94" s="3" t="s">
        <v>19</v>
      </c>
      <c r="C94" s="29" t="n">
        <v>45252</v>
      </c>
      <c r="D94" s="55" t="n">
        <v>0.333333333333333</v>
      </c>
      <c r="E94" s="55" t="n">
        <v>0.499305555555556</v>
      </c>
      <c r="F94" s="3" t="n">
        <v>235</v>
      </c>
      <c r="G94" s="31" t="str">
        <f aca="false">CHOOSE(WEEKDAY(C94), "Dimanche", "Lundi", "Mardi", "Mercredi", "Jeudi", "Vendredi", "Samedi")</f>
        <v>Mercredi</v>
      </c>
    </row>
    <row r="95" customFormat="false" ht="14.25" hidden="false" customHeight="false" outlineLevel="0" collapsed="false">
      <c r="A95" s="28" t="s">
        <v>358</v>
      </c>
      <c r="B95" s="3" t="s">
        <v>19</v>
      </c>
      <c r="C95" s="29" t="n">
        <v>45252</v>
      </c>
      <c r="D95" s="55" t="n">
        <v>0.5</v>
      </c>
      <c r="E95" s="55" t="n">
        <v>0.708333333333333</v>
      </c>
      <c r="F95" s="3" t="n">
        <v>256</v>
      </c>
      <c r="G95" s="31" t="str">
        <f aca="false">CHOOSE(WEEKDAY(C95), "Dimanche", "Lundi", "Mardi", "Mercredi", "Jeudi", "Vendredi", "Samedi")</f>
        <v>Mercredi</v>
      </c>
    </row>
    <row r="96" customFormat="false" ht="14.25" hidden="false" customHeight="false" outlineLevel="0" collapsed="false">
      <c r="A96" s="28" t="s">
        <v>359</v>
      </c>
      <c r="B96" s="3" t="s">
        <v>21</v>
      </c>
      <c r="C96" s="29" t="n">
        <v>45252</v>
      </c>
      <c r="D96" s="55" t="n">
        <v>0.333333333333333</v>
      </c>
      <c r="E96" s="55" t="n">
        <v>0.499305555555556</v>
      </c>
      <c r="F96" s="3" t="n">
        <v>217</v>
      </c>
      <c r="G96" s="31" t="str">
        <f aca="false">CHOOSE(WEEKDAY(C96), "Dimanche", "Lundi", "Mardi", "Mercredi", "Jeudi", "Vendredi", "Samedi")</f>
        <v>Mercredi</v>
      </c>
    </row>
    <row r="97" customFormat="false" ht="14.25" hidden="false" customHeight="false" outlineLevel="0" collapsed="false">
      <c r="A97" s="28" t="s">
        <v>360</v>
      </c>
      <c r="B97" s="3" t="s">
        <v>21</v>
      </c>
      <c r="C97" s="29" t="n">
        <v>45252</v>
      </c>
      <c r="D97" s="55" t="n">
        <v>0.5</v>
      </c>
      <c r="E97" s="55" t="n">
        <v>0.708333333333333</v>
      </c>
      <c r="F97" s="3" t="n">
        <v>260</v>
      </c>
      <c r="G97" s="31" t="str">
        <f aca="false">CHOOSE(WEEKDAY(C97), "Dimanche", "Lundi", "Mardi", "Mercredi", "Jeudi", "Vendredi", "Samedi")</f>
        <v>Mercredi</v>
      </c>
    </row>
    <row r="98" customFormat="false" ht="14.25" hidden="false" customHeight="false" outlineLevel="0" collapsed="false">
      <c r="A98" s="28" t="s">
        <v>361</v>
      </c>
      <c r="B98" s="3" t="s">
        <v>23</v>
      </c>
      <c r="C98" s="29" t="n">
        <v>45252</v>
      </c>
      <c r="D98" s="55" t="n">
        <v>0.333333333333333</v>
      </c>
      <c r="E98" s="55" t="n">
        <v>0.499305555555556</v>
      </c>
      <c r="F98" s="3" t="n">
        <v>277</v>
      </c>
      <c r="G98" s="31" t="str">
        <f aca="false">CHOOSE(WEEKDAY(C98), "Dimanche", "Lundi", "Mardi", "Mercredi", "Jeudi", "Vendredi", "Samedi")</f>
        <v>Mercredi</v>
      </c>
    </row>
    <row r="99" customFormat="false" ht="14.25" hidden="false" customHeight="false" outlineLevel="0" collapsed="false">
      <c r="A99" s="28" t="s">
        <v>362</v>
      </c>
      <c r="B99" s="3" t="s">
        <v>23</v>
      </c>
      <c r="C99" s="29" t="n">
        <v>45252</v>
      </c>
      <c r="D99" s="55" t="n">
        <v>0.5</v>
      </c>
      <c r="E99" s="55" t="n">
        <v>0.708333333333333</v>
      </c>
      <c r="F99" s="3" t="n">
        <v>232</v>
      </c>
      <c r="G99" s="31" t="str">
        <f aca="false">CHOOSE(WEEKDAY(C99), "Dimanche", "Lundi", "Mardi", "Mercredi", "Jeudi", "Vendredi", "Samedi")</f>
        <v>Mercredi</v>
      </c>
    </row>
    <row r="100" customFormat="false" ht="14.25" hidden="false" customHeight="false" outlineLevel="0" collapsed="false">
      <c r="A100" s="28" t="s">
        <v>363</v>
      </c>
      <c r="B100" s="3" t="s">
        <v>25</v>
      </c>
      <c r="C100" s="29" t="n">
        <v>45252</v>
      </c>
      <c r="D100" s="55" t="n">
        <v>0.333333333333333</v>
      </c>
      <c r="E100" s="55" t="n">
        <v>0.499305555555556</v>
      </c>
      <c r="F100" s="3" t="n">
        <v>284</v>
      </c>
      <c r="G100" s="31" t="str">
        <f aca="false">CHOOSE(WEEKDAY(C100), "Dimanche", "Lundi", "Mardi", "Mercredi", "Jeudi", "Vendredi", "Samedi")</f>
        <v>Mercredi</v>
      </c>
    </row>
    <row r="101" customFormat="false" ht="14.25" hidden="false" customHeight="false" outlineLevel="0" collapsed="false">
      <c r="A101" s="28" t="s">
        <v>364</v>
      </c>
      <c r="B101" s="3" t="s">
        <v>25</v>
      </c>
      <c r="C101" s="29" t="n">
        <v>45252</v>
      </c>
      <c r="D101" s="55" t="n">
        <v>0.5</v>
      </c>
      <c r="E101" s="55" t="n">
        <v>0.708333333333333</v>
      </c>
      <c r="F101" s="3" t="n">
        <v>308</v>
      </c>
      <c r="G101" s="31" t="str">
        <f aca="false">CHOOSE(WEEKDAY(C101), "Dimanche", "Lundi", "Mardi", "Mercredi", "Jeudi", "Vendredi", "Samedi")</f>
        <v>Mercredi</v>
      </c>
    </row>
    <row r="102" customFormat="false" ht="14.25" hidden="false" customHeight="false" outlineLevel="0" collapsed="false">
      <c r="A102" s="28" t="s">
        <v>365</v>
      </c>
      <c r="B102" s="3" t="s">
        <v>13</v>
      </c>
      <c r="C102" s="29" t="n">
        <v>45253</v>
      </c>
      <c r="D102" s="55" t="n">
        <v>0.333333333333333</v>
      </c>
      <c r="E102" s="55" t="n">
        <v>0.499305555555556</v>
      </c>
      <c r="F102" s="3" t="n">
        <v>119</v>
      </c>
      <c r="G102" s="31" t="str">
        <f aca="false">CHOOSE(WEEKDAY(C102), "Dimanche", "Lundi", "Mardi", "Mercredi", "Jeudi", "Vendredi", "Samedi")</f>
        <v>Jeudi</v>
      </c>
    </row>
    <row r="103" customFormat="false" ht="14.25" hidden="false" customHeight="false" outlineLevel="0" collapsed="false">
      <c r="A103" s="28" t="s">
        <v>366</v>
      </c>
      <c r="B103" s="3" t="s">
        <v>13</v>
      </c>
      <c r="C103" s="29" t="n">
        <v>45253</v>
      </c>
      <c r="D103" s="55" t="n">
        <v>0.5</v>
      </c>
      <c r="E103" s="55" t="n">
        <v>0.708333333333333</v>
      </c>
      <c r="F103" s="3" t="n">
        <v>317</v>
      </c>
      <c r="G103" s="31" t="str">
        <f aca="false">CHOOSE(WEEKDAY(C103), "Dimanche", "Lundi", "Mardi", "Mercredi", "Jeudi", "Vendredi", "Samedi")</f>
        <v>Jeudi</v>
      </c>
    </row>
    <row r="104" customFormat="false" ht="14.25" hidden="false" customHeight="false" outlineLevel="0" collapsed="false">
      <c r="A104" s="28" t="s">
        <v>367</v>
      </c>
      <c r="B104" s="3" t="s">
        <v>19</v>
      </c>
      <c r="C104" s="29" t="n">
        <v>45253</v>
      </c>
      <c r="D104" s="55" t="n">
        <v>0.333333333333333</v>
      </c>
      <c r="E104" s="55" t="n">
        <v>0.499305555555556</v>
      </c>
      <c r="F104" s="3" t="n">
        <v>82</v>
      </c>
      <c r="G104" s="31" t="str">
        <f aca="false">CHOOSE(WEEKDAY(C104), "Dimanche", "Lundi", "Mardi", "Mercredi", "Jeudi", "Vendredi", "Samedi")</f>
        <v>Jeudi</v>
      </c>
    </row>
    <row r="105" customFormat="false" ht="14.25" hidden="false" customHeight="false" outlineLevel="0" collapsed="false">
      <c r="A105" s="28" t="s">
        <v>368</v>
      </c>
      <c r="B105" s="3" t="s">
        <v>19</v>
      </c>
      <c r="C105" s="29" t="n">
        <v>45253</v>
      </c>
      <c r="D105" s="55" t="n">
        <v>0.5</v>
      </c>
      <c r="E105" s="55" t="n">
        <v>0.708333333333333</v>
      </c>
      <c r="F105" s="3" t="n">
        <v>328</v>
      </c>
      <c r="G105" s="31" t="str">
        <f aca="false">CHOOSE(WEEKDAY(C105), "Dimanche", "Lundi", "Mardi", "Mercredi", "Jeudi", "Vendredi", "Samedi")</f>
        <v>Jeudi</v>
      </c>
    </row>
    <row r="106" customFormat="false" ht="14.25" hidden="false" customHeight="false" outlineLevel="0" collapsed="false">
      <c r="A106" s="28" t="s">
        <v>369</v>
      </c>
      <c r="B106" s="3" t="s">
        <v>21</v>
      </c>
      <c r="C106" s="29" t="n">
        <v>45253</v>
      </c>
      <c r="D106" s="55" t="n">
        <v>0.333333333333333</v>
      </c>
      <c r="E106" s="55" t="n">
        <v>0.499305555555556</v>
      </c>
      <c r="F106" s="3" t="n">
        <v>90</v>
      </c>
      <c r="G106" s="31" t="str">
        <f aca="false">CHOOSE(WEEKDAY(C106), "Dimanche", "Lundi", "Mardi", "Mercredi", "Jeudi", "Vendredi", "Samedi")</f>
        <v>Jeudi</v>
      </c>
    </row>
    <row r="107" customFormat="false" ht="14.25" hidden="false" customHeight="false" outlineLevel="0" collapsed="false">
      <c r="A107" s="28" t="s">
        <v>370</v>
      </c>
      <c r="B107" s="3" t="s">
        <v>21</v>
      </c>
      <c r="C107" s="29" t="n">
        <v>45253</v>
      </c>
      <c r="D107" s="55" t="n">
        <v>0.5</v>
      </c>
      <c r="E107" s="55" t="n">
        <v>0.708333333333333</v>
      </c>
      <c r="F107" s="3" t="n">
        <v>315</v>
      </c>
      <c r="G107" s="31" t="str">
        <f aca="false">CHOOSE(WEEKDAY(C107), "Dimanche", "Lundi", "Mardi", "Mercredi", "Jeudi", "Vendredi", "Samedi")</f>
        <v>Jeudi</v>
      </c>
    </row>
    <row r="108" customFormat="false" ht="14.25" hidden="false" customHeight="false" outlineLevel="0" collapsed="false">
      <c r="A108" s="28" t="s">
        <v>371</v>
      </c>
      <c r="B108" s="3" t="s">
        <v>23</v>
      </c>
      <c r="C108" s="29" t="n">
        <v>45253</v>
      </c>
      <c r="D108" s="55" t="n">
        <v>0.333333333333333</v>
      </c>
      <c r="E108" s="55" t="n">
        <v>0.499305555555556</v>
      </c>
      <c r="F108" s="3" t="n">
        <v>37</v>
      </c>
      <c r="G108" s="31" t="str">
        <f aca="false">CHOOSE(WEEKDAY(C108), "Dimanche", "Lundi", "Mardi", "Mercredi", "Jeudi", "Vendredi", "Samedi")</f>
        <v>Jeudi</v>
      </c>
    </row>
    <row r="109" customFormat="false" ht="14.25" hidden="false" customHeight="false" outlineLevel="0" collapsed="false">
      <c r="A109" s="28" t="s">
        <v>372</v>
      </c>
      <c r="B109" s="3" t="s">
        <v>23</v>
      </c>
      <c r="C109" s="29" t="n">
        <v>45253</v>
      </c>
      <c r="D109" s="55" t="n">
        <v>0.5</v>
      </c>
      <c r="E109" s="55" t="n">
        <v>0.708333333333333</v>
      </c>
      <c r="F109" s="3" t="n">
        <v>313</v>
      </c>
      <c r="G109" s="31" t="str">
        <f aca="false">CHOOSE(WEEKDAY(C109), "Dimanche", "Lundi", "Mardi", "Mercredi", "Jeudi", "Vendredi", "Samedi")</f>
        <v>Jeudi</v>
      </c>
    </row>
    <row r="110" customFormat="false" ht="14.25" hidden="false" customHeight="false" outlineLevel="0" collapsed="false">
      <c r="A110" s="28" t="s">
        <v>373</v>
      </c>
      <c r="B110" s="3" t="s">
        <v>25</v>
      </c>
      <c r="C110" s="29" t="n">
        <v>45253</v>
      </c>
      <c r="D110" s="55" t="n">
        <v>0.333333333333333</v>
      </c>
      <c r="E110" s="55" t="n">
        <v>0.499305555555556</v>
      </c>
      <c r="F110" s="3" t="n">
        <v>156</v>
      </c>
      <c r="G110" s="31" t="str">
        <f aca="false">CHOOSE(WEEKDAY(C110), "Dimanche", "Lundi", "Mardi", "Mercredi", "Jeudi", "Vendredi", "Samedi")</f>
        <v>Jeudi</v>
      </c>
    </row>
    <row r="111" customFormat="false" ht="14.25" hidden="false" customHeight="false" outlineLevel="0" collapsed="false">
      <c r="A111" s="28" t="s">
        <v>374</v>
      </c>
      <c r="B111" s="3" t="s">
        <v>25</v>
      </c>
      <c r="C111" s="29" t="n">
        <v>45253</v>
      </c>
      <c r="D111" s="55" t="n">
        <v>0.5</v>
      </c>
      <c r="E111" s="55" t="n">
        <v>0.708333333333333</v>
      </c>
      <c r="F111" s="3" t="n">
        <v>325</v>
      </c>
      <c r="G111" s="31" t="str">
        <f aca="false">CHOOSE(WEEKDAY(C111), "Dimanche", "Lundi", "Mardi", "Mercredi", "Jeudi", "Vendredi", "Samedi")</f>
        <v>Jeudi</v>
      </c>
    </row>
    <row r="112" customFormat="false" ht="14.25" hidden="false" customHeight="false" outlineLevel="0" collapsed="false">
      <c r="A112" s="28" t="s">
        <v>375</v>
      </c>
      <c r="B112" s="3" t="s">
        <v>13</v>
      </c>
      <c r="C112" s="29" t="n">
        <v>45254</v>
      </c>
      <c r="D112" s="55" t="n">
        <v>0.333333333333333</v>
      </c>
      <c r="E112" s="55" t="n">
        <v>0.499305555555556</v>
      </c>
      <c r="F112" s="3" t="n">
        <v>228</v>
      </c>
      <c r="G112" s="31" t="str">
        <f aca="false">CHOOSE(WEEKDAY(C112), "Dimanche", "Lundi", "Mardi", "Mercredi", "Jeudi", "Vendredi", "Samedi")</f>
        <v>Vendredi</v>
      </c>
    </row>
    <row r="113" customFormat="false" ht="14.25" hidden="false" customHeight="false" outlineLevel="0" collapsed="false">
      <c r="A113" s="28" t="s">
        <v>376</v>
      </c>
      <c r="B113" s="3" t="s">
        <v>13</v>
      </c>
      <c r="C113" s="29" t="n">
        <v>45254</v>
      </c>
      <c r="D113" s="55" t="n">
        <v>0.5</v>
      </c>
      <c r="E113" s="55" t="n">
        <v>0.708333333333333</v>
      </c>
      <c r="F113" s="3" t="n">
        <v>344</v>
      </c>
      <c r="G113" s="31" t="str">
        <f aca="false">CHOOSE(WEEKDAY(C113), "Dimanche", "Lundi", "Mardi", "Mercredi", "Jeudi", "Vendredi", "Samedi")</f>
        <v>Vendredi</v>
      </c>
    </row>
    <row r="114" customFormat="false" ht="14.25" hidden="false" customHeight="false" outlineLevel="0" collapsed="false">
      <c r="A114" s="28" t="s">
        <v>377</v>
      </c>
      <c r="B114" s="3" t="s">
        <v>19</v>
      </c>
      <c r="C114" s="29" t="n">
        <v>45254</v>
      </c>
      <c r="D114" s="55" t="n">
        <v>0.333333333333333</v>
      </c>
      <c r="E114" s="55" t="n">
        <v>0.499305555555556</v>
      </c>
      <c r="F114" s="3" t="n">
        <v>337</v>
      </c>
      <c r="G114" s="31" t="str">
        <f aca="false">CHOOSE(WEEKDAY(C114), "Dimanche", "Lundi", "Mardi", "Mercredi", "Jeudi", "Vendredi", "Samedi")</f>
        <v>Vendredi</v>
      </c>
    </row>
    <row r="115" customFormat="false" ht="14.25" hidden="false" customHeight="false" outlineLevel="0" collapsed="false">
      <c r="A115" s="28" t="s">
        <v>378</v>
      </c>
      <c r="B115" s="3" t="s">
        <v>19</v>
      </c>
      <c r="C115" s="29" t="n">
        <v>45254</v>
      </c>
      <c r="D115" s="55" t="n">
        <v>0.5</v>
      </c>
      <c r="E115" s="55" t="n">
        <v>0.708333333333333</v>
      </c>
      <c r="F115" s="3" t="n">
        <v>292</v>
      </c>
      <c r="G115" s="31" t="str">
        <f aca="false">CHOOSE(WEEKDAY(C115), "Dimanche", "Lundi", "Mardi", "Mercredi", "Jeudi", "Vendredi", "Samedi")</f>
        <v>Vendredi</v>
      </c>
    </row>
    <row r="116" customFormat="false" ht="14.25" hidden="false" customHeight="false" outlineLevel="0" collapsed="false">
      <c r="A116" s="28" t="s">
        <v>379</v>
      </c>
      <c r="B116" s="3" t="s">
        <v>21</v>
      </c>
      <c r="C116" s="29" t="n">
        <v>45254</v>
      </c>
      <c r="D116" s="55" t="n">
        <v>0.333333333333333</v>
      </c>
      <c r="E116" s="55" t="n">
        <v>0.499305555555556</v>
      </c>
      <c r="F116" s="3" t="n">
        <v>140</v>
      </c>
      <c r="G116" s="31" t="str">
        <f aca="false">CHOOSE(WEEKDAY(C116), "Dimanche", "Lundi", "Mardi", "Mercredi", "Jeudi", "Vendredi", "Samedi")</f>
        <v>Vendredi</v>
      </c>
    </row>
    <row r="117" customFormat="false" ht="14.25" hidden="false" customHeight="false" outlineLevel="0" collapsed="false">
      <c r="A117" s="28" t="s">
        <v>380</v>
      </c>
      <c r="B117" s="3" t="s">
        <v>21</v>
      </c>
      <c r="C117" s="29" t="n">
        <v>45254</v>
      </c>
      <c r="D117" s="55" t="n">
        <v>0.5</v>
      </c>
      <c r="E117" s="55" t="n">
        <v>0.708333333333333</v>
      </c>
      <c r="F117" s="3" t="n">
        <v>329</v>
      </c>
      <c r="G117" s="31" t="str">
        <f aca="false">CHOOSE(WEEKDAY(C117), "Dimanche", "Lundi", "Mardi", "Mercredi", "Jeudi", "Vendredi", "Samedi")</f>
        <v>Vendredi</v>
      </c>
    </row>
    <row r="118" customFormat="false" ht="14.25" hidden="false" customHeight="false" outlineLevel="0" collapsed="false">
      <c r="A118" s="28" t="s">
        <v>381</v>
      </c>
      <c r="B118" s="3" t="s">
        <v>23</v>
      </c>
      <c r="C118" s="29" t="n">
        <v>45254</v>
      </c>
      <c r="D118" s="55" t="n">
        <v>0.333333333333333</v>
      </c>
      <c r="E118" s="55" t="n">
        <v>0.499305555555556</v>
      </c>
      <c r="F118" s="3" t="n">
        <v>35</v>
      </c>
      <c r="G118" s="31" t="str">
        <f aca="false">CHOOSE(WEEKDAY(C118), "Dimanche", "Lundi", "Mardi", "Mercredi", "Jeudi", "Vendredi", "Samedi")</f>
        <v>Vendredi</v>
      </c>
    </row>
    <row r="119" customFormat="false" ht="14.25" hidden="false" customHeight="false" outlineLevel="0" collapsed="false">
      <c r="A119" s="28" t="s">
        <v>382</v>
      </c>
      <c r="B119" s="3" t="s">
        <v>23</v>
      </c>
      <c r="C119" s="29" t="n">
        <v>45254</v>
      </c>
      <c r="D119" s="55" t="n">
        <v>0.5</v>
      </c>
      <c r="E119" s="55" t="n">
        <v>0.708333333333333</v>
      </c>
      <c r="F119" s="3" t="n">
        <v>192</v>
      </c>
      <c r="G119" s="31" t="str">
        <f aca="false">CHOOSE(WEEKDAY(C119), "Dimanche", "Lundi", "Mardi", "Mercredi", "Jeudi", "Vendredi", "Samedi")</f>
        <v>Vendredi</v>
      </c>
    </row>
    <row r="120" customFormat="false" ht="14.25" hidden="false" customHeight="false" outlineLevel="0" collapsed="false">
      <c r="A120" s="28" t="s">
        <v>383</v>
      </c>
      <c r="B120" s="3" t="s">
        <v>25</v>
      </c>
      <c r="C120" s="29" t="n">
        <v>45254</v>
      </c>
      <c r="D120" s="55" t="n">
        <v>0.333333333333333</v>
      </c>
      <c r="E120" s="55" t="n">
        <v>0.499305555555556</v>
      </c>
      <c r="F120" s="3" t="n">
        <v>147</v>
      </c>
      <c r="G120" s="31" t="str">
        <f aca="false">CHOOSE(WEEKDAY(C120), "Dimanche", "Lundi", "Mardi", "Mercredi", "Jeudi", "Vendredi", "Samedi")</f>
        <v>Vendredi</v>
      </c>
    </row>
    <row r="121" customFormat="false" ht="14.25" hidden="false" customHeight="false" outlineLevel="0" collapsed="false">
      <c r="A121" s="28" t="s">
        <v>384</v>
      </c>
      <c r="B121" s="3" t="s">
        <v>25</v>
      </c>
      <c r="C121" s="29" t="n">
        <v>45254</v>
      </c>
      <c r="D121" s="55" t="n">
        <v>0.5</v>
      </c>
      <c r="E121" s="55" t="n">
        <v>0.708333333333333</v>
      </c>
      <c r="F121" s="3" t="n">
        <v>24</v>
      </c>
      <c r="G121" s="31" t="str">
        <f aca="false">CHOOSE(WEEKDAY(C121), "Dimanche", "Lundi", "Mardi", "Mercredi", "Jeudi", "Vendredi", "Samedi")</f>
        <v>Vendredi</v>
      </c>
    </row>
    <row r="122" customFormat="false" ht="14.25" hidden="false" customHeight="false" outlineLevel="0" collapsed="false">
      <c r="A122" s="28" t="s">
        <v>385</v>
      </c>
      <c r="B122" s="3" t="s">
        <v>13</v>
      </c>
      <c r="C122" s="29" t="n">
        <v>45255</v>
      </c>
      <c r="D122" s="55" t="n">
        <v>0.333333333333333</v>
      </c>
      <c r="E122" s="55" t="n">
        <v>0.499305555555556</v>
      </c>
      <c r="F122" s="3" t="n">
        <v>131</v>
      </c>
      <c r="G122" s="31" t="str">
        <f aca="false">CHOOSE(WEEKDAY(C122), "Dimanche", "Lundi", "Mardi", "Mercredi", "Jeudi", "Vendredi", "Samedi")</f>
        <v>Samedi</v>
      </c>
    </row>
    <row r="123" customFormat="false" ht="14.25" hidden="false" customHeight="false" outlineLevel="0" collapsed="false">
      <c r="A123" s="28" t="s">
        <v>386</v>
      </c>
      <c r="B123" s="3" t="s">
        <v>13</v>
      </c>
      <c r="C123" s="29" t="n">
        <v>45255</v>
      </c>
      <c r="D123" s="55" t="n">
        <v>0.5</v>
      </c>
      <c r="E123" s="55" t="n">
        <v>0.708333333333333</v>
      </c>
      <c r="F123" s="3" t="n">
        <v>166</v>
      </c>
      <c r="G123" s="31" t="str">
        <f aca="false">CHOOSE(WEEKDAY(C123), "Dimanche", "Lundi", "Mardi", "Mercredi", "Jeudi", "Vendredi", "Samedi")</f>
        <v>Samedi</v>
      </c>
    </row>
    <row r="124" customFormat="false" ht="14.25" hidden="false" customHeight="false" outlineLevel="0" collapsed="false">
      <c r="A124" s="28" t="s">
        <v>387</v>
      </c>
      <c r="B124" s="3" t="s">
        <v>19</v>
      </c>
      <c r="C124" s="29" t="n">
        <v>45255</v>
      </c>
      <c r="D124" s="55" t="n">
        <v>0.333333333333333</v>
      </c>
      <c r="E124" s="55" t="n">
        <v>0.499305555555556</v>
      </c>
      <c r="F124" s="3" t="n">
        <v>208</v>
      </c>
      <c r="G124" s="31" t="str">
        <f aca="false">CHOOSE(WEEKDAY(C124), "Dimanche", "Lundi", "Mardi", "Mercredi", "Jeudi", "Vendredi", "Samedi")</f>
        <v>Samedi</v>
      </c>
    </row>
    <row r="125" customFormat="false" ht="14.25" hidden="false" customHeight="false" outlineLevel="0" collapsed="false">
      <c r="A125" s="28" t="s">
        <v>388</v>
      </c>
      <c r="B125" s="3" t="s">
        <v>19</v>
      </c>
      <c r="C125" s="29" t="n">
        <v>45255</v>
      </c>
      <c r="D125" s="55" t="n">
        <v>0.5</v>
      </c>
      <c r="E125" s="55" t="n">
        <v>0.708333333333333</v>
      </c>
      <c r="F125" s="3" t="n">
        <v>342</v>
      </c>
      <c r="G125" s="31" t="str">
        <f aca="false">CHOOSE(WEEKDAY(C125), "Dimanche", "Lundi", "Mardi", "Mercredi", "Jeudi", "Vendredi", "Samedi")</f>
        <v>Samedi</v>
      </c>
    </row>
    <row r="126" customFormat="false" ht="14.25" hidden="false" customHeight="false" outlineLevel="0" collapsed="false">
      <c r="A126" s="28" t="s">
        <v>389</v>
      </c>
      <c r="B126" s="3" t="s">
        <v>21</v>
      </c>
      <c r="C126" s="29" t="n">
        <v>45255</v>
      </c>
      <c r="D126" s="55" t="n">
        <v>0.333333333333333</v>
      </c>
      <c r="E126" s="55" t="n">
        <v>0.499305555555556</v>
      </c>
      <c r="F126" s="3" t="n">
        <v>280</v>
      </c>
      <c r="G126" s="31" t="str">
        <f aca="false">CHOOSE(WEEKDAY(C126), "Dimanche", "Lundi", "Mardi", "Mercredi", "Jeudi", "Vendredi", "Samedi")</f>
        <v>Samedi</v>
      </c>
    </row>
    <row r="127" customFormat="false" ht="14.25" hidden="false" customHeight="false" outlineLevel="0" collapsed="false">
      <c r="A127" s="28" t="s">
        <v>390</v>
      </c>
      <c r="B127" s="3" t="s">
        <v>21</v>
      </c>
      <c r="C127" s="29" t="n">
        <v>45255</v>
      </c>
      <c r="D127" s="55" t="n">
        <v>0.5</v>
      </c>
      <c r="E127" s="55" t="n">
        <v>0.708333333333333</v>
      </c>
      <c r="F127" s="3" t="n">
        <v>131</v>
      </c>
      <c r="G127" s="31" t="str">
        <f aca="false">CHOOSE(WEEKDAY(C127), "Dimanche", "Lundi", "Mardi", "Mercredi", "Jeudi", "Vendredi", "Samedi")</f>
        <v>Samedi</v>
      </c>
    </row>
    <row r="128" customFormat="false" ht="14.25" hidden="false" customHeight="false" outlineLevel="0" collapsed="false">
      <c r="A128" s="28" t="s">
        <v>391</v>
      </c>
      <c r="B128" s="3" t="s">
        <v>23</v>
      </c>
      <c r="C128" s="29" t="n">
        <v>45255</v>
      </c>
      <c r="D128" s="55" t="n">
        <v>0.333333333333333</v>
      </c>
      <c r="E128" s="55" t="n">
        <v>0.499305555555556</v>
      </c>
      <c r="F128" s="3" t="n">
        <v>213</v>
      </c>
      <c r="G128" s="31" t="str">
        <f aca="false">CHOOSE(WEEKDAY(C128), "Dimanche", "Lundi", "Mardi", "Mercredi", "Jeudi", "Vendredi", "Samedi")</f>
        <v>Samedi</v>
      </c>
    </row>
    <row r="129" customFormat="false" ht="14.25" hidden="false" customHeight="false" outlineLevel="0" collapsed="false">
      <c r="A129" s="28" t="s">
        <v>392</v>
      </c>
      <c r="B129" s="3" t="s">
        <v>23</v>
      </c>
      <c r="C129" s="29" t="n">
        <v>45255</v>
      </c>
      <c r="D129" s="55" t="n">
        <v>0.5</v>
      </c>
      <c r="E129" s="55" t="n">
        <v>0.708333333333333</v>
      </c>
      <c r="F129" s="3" t="n">
        <v>180</v>
      </c>
      <c r="G129" s="31" t="str">
        <f aca="false">CHOOSE(WEEKDAY(C129), "Dimanche", "Lundi", "Mardi", "Mercredi", "Jeudi", "Vendredi", "Samedi")</f>
        <v>Samedi</v>
      </c>
    </row>
    <row r="130" customFormat="false" ht="14.25" hidden="false" customHeight="false" outlineLevel="0" collapsed="false">
      <c r="A130" s="28" t="s">
        <v>393</v>
      </c>
      <c r="B130" s="3" t="s">
        <v>25</v>
      </c>
      <c r="C130" s="29" t="n">
        <v>45255</v>
      </c>
      <c r="D130" s="55" t="n">
        <v>0.333333333333333</v>
      </c>
      <c r="E130" s="55" t="n">
        <v>0.499305555555556</v>
      </c>
      <c r="F130" s="3" t="n">
        <v>2</v>
      </c>
      <c r="G130" s="31" t="str">
        <f aca="false">CHOOSE(WEEKDAY(C130), "Dimanche", "Lundi", "Mardi", "Mercredi", "Jeudi", "Vendredi", "Samedi")</f>
        <v>Samedi</v>
      </c>
    </row>
    <row r="131" customFormat="false" ht="14.25" hidden="false" customHeight="false" outlineLevel="0" collapsed="false">
      <c r="A131" s="28" t="s">
        <v>394</v>
      </c>
      <c r="B131" s="3" t="s">
        <v>25</v>
      </c>
      <c r="C131" s="29" t="n">
        <v>45255</v>
      </c>
      <c r="D131" s="55" t="n">
        <v>0.5</v>
      </c>
      <c r="E131" s="55" t="n">
        <v>0.708333333333333</v>
      </c>
      <c r="F131" s="3" t="n">
        <v>120</v>
      </c>
      <c r="G131" s="31" t="str">
        <f aca="false">CHOOSE(WEEKDAY(C131), "Dimanche", "Lundi", "Mardi", "Mercredi", "Jeudi", "Vendredi", "Samedi")</f>
        <v>Samedi</v>
      </c>
    </row>
    <row r="132" customFormat="false" ht="14.25" hidden="false" customHeight="false" outlineLevel="0" collapsed="false">
      <c r="A132" s="28" t="s">
        <v>395</v>
      </c>
      <c r="B132" s="3" t="s">
        <v>13</v>
      </c>
      <c r="C132" s="29" t="n">
        <v>45256</v>
      </c>
      <c r="D132" s="55" t="n">
        <v>0.333333333333333</v>
      </c>
      <c r="E132" s="55" t="n">
        <v>0.499305555555556</v>
      </c>
      <c r="F132" s="3" t="n">
        <v>250</v>
      </c>
      <c r="G132" s="31" t="str">
        <f aca="false">CHOOSE(WEEKDAY(C132), "Dimanche", "Lundi", "Mardi", "Mercredi", "Jeudi", "Vendredi", "Samedi")</f>
        <v>Dimanche</v>
      </c>
    </row>
    <row r="133" customFormat="false" ht="14.25" hidden="false" customHeight="false" outlineLevel="0" collapsed="false">
      <c r="A133" s="28" t="s">
        <v>396</v>
      </c>
      <c r="B133" s="3" t="s">
        <v>13</v>
      </c>
      <c r="C133" s="29" t="n">
        <v>45256</v>
      </c>
      <c r="D133" s="55" t="n">
        <v>0.5</v>
      </c>
      <c r="E133" s="55" t="n">
        <v>0.708333333333333</v>
      </c>
      <c r="F133" s="3" t="n">
        <v>225</v>
      </c>
      <c r="G133" s="31" t="str">
        <f aca="false">CHOOSE(WEEKDAY(C133), "Dimanche", "Lundi", "Mardi", "Mercredi", "Jeudi", "Vendredi", "Samedi")</f>
        <v>Dimanche</v>
      </c>
    </row>
    <row r="134" customFormat="false" ht="14.25" hidden="false" customHeight="false" outlineLevel="0" collapsed="false">
      <c r="A134" s="28" t="s">
        <v>397</v>
      </c>
      <c r="B134" s="3" t="s">
        <v>19</v>
      </c>
      <c r="C134" s="29" t="n">
        <v>45256</v>
      </c>
      <c r="D134" s="55" t="n">
        <v>0.333333333333333</v>
      </c>
      <c r="E134" s="55" t="n">
        <v>0.499305555555556</v>
      </c>
      <c r="F134" s="3" t="n">
        <v>92</v>
      </c>
      <c r="G134" s="31" t="str">
        <f aca="false">CHOOSE(WEEKDAY(C134), "Dimanche", "Lundi", "Mardi", "Mercredi", "Jeudi", "Vendredi", "Samedi")</f>
        <v>Dimanche</v>
      </c>
    </row>
    <row r="135" customFormat="false" ht="14.25" hidden="false" customHeight="false" outlineLevel="0" collapsed="false">
      <c r="A135" s="28" t="s">
        <v>398</v>
      </c>
      <c r="B135" s="3" t="s">
        <v>19</v>
      </c>
      <c r="C135" s="29" t="n">
        <v>45256</v>
      </c>
      <c r="D135" s="55" t="n">
        <v>0.5</v>
      </c>
      <c r="E135" s="55" t="n">
        <v>0.708333333333333</v>
      </c>
      <c r="F135" s="3" t="n">
        <v>17</v>
      </c>
      <c r="G135" s="31" t="str">
        <f aca="false">CHOOSE(WEEKDAY(C135), "Dimanche", "Lundi", "Mardi", "Mercredi", "Jeudi", "Vendredi", "Samedi")</f>
        <v>Dimanche</v>
      </c>
    </row>
    <row r="136" customFormat="false" ht="14.25" hidden="false" customHeight="false" outlineLevel="0" collapsed="false">
      <c r="A136" s="28" t="s">
        <v>399</v>
      </c>
      <c r="B136" s="3" t="s">
        <v>21</v>
      </c>
      <c r="C136" s="29" t="n">
        <v>45256</v>
      </c>
      <c r="D136" s="55" t="n">
        <v>0.333333333333333</v>
      </c>
      <c r="E136" s="55" t="n">
        <v>0.499305555555556</v>
      </c>
      <c r="F136" s="3" t="n">
        <v>337</v>
      </c>
      <c r="G136" s="31" t="str">
        <f aca="false">CHOOSE(WEEKDAY(C136), "Dimanche", "Lundi", "Mardi", "Mercredi", "Jeudi", "Vendredi", "Samedi")</f>
        <v>Dimanche</v>
      </c>
    </row>
    <row r="137" customFormat="false" ht="14.25" hidden="false" customHeight="false" outlineLevel="0" collapsed="false">
      <c r="A137" s="28" t="s">
        <v>400</v>
      </c>
      <c r="B137" s="3" t="s">
        <v>21</v>
      </c>
      <c r="C137" s="29" t="n">
        <v>45256</v>
      </c>
      <c r="D137" s="55" t="n">
        <v>0.5</v>
      </c>
      <c r="E137" s="55" t="n">
        <v>0.708333333333333</v>
      </c>
      <c r="F137" s="3" t="n">
        <v>240</v>
      </c>
      <c r="G137" s="31" t="str">
        <f aca="false">CHOOSE(WEEKDAY(C137), "Dimanche", "Lundi", "Mardi", "Mercredi", "Jeudi", "Vendredi", "Samedi")</f>
        <v>Dimanche</v>
      </c>
    </row>
    <row r="138" customFormat="false" ht="14.25" hidden="false" customHeight="false" outlineLevel="0" collapsed="false">
      <c r="A138" s="28" t="s">
        <v>401</v>
      </c>
      <c r="B138" s="3" t="s">
        <v>23</v>
      </c>
      <c r="C138" s="29" t="n">
        <v>45256</v>
      </c>
      <c r="D138" s="55" t="n">
        <v>0.333333333333333</v>
      </c>
      <c r="E138" s="55" t="n">
        <v>0.499305555555556</v>
      </c>
      <c r="F138" s="3" t="n">
        <v>12</v>
      </c>
      <c r="G138" s="31" t="str">
        <f aca="false">CHOOSE(WEEKDAY(C138), "Dimanche", "Lundi", "Mardi", "Mercredi", "Jeudi", "Vendredi", "Samedi")</f>
        <v>Dimanche</v>
      </c>
    </row>
    <row r="139" customFormat="false" ht="14.25" hidden="false" customHeight="false" outlineLevel="0" collapsed="false">
      <c r="A139" s="28" t="s">
        <v>402</v>
      </c>
      <c r="B139" s="3" t="s">
        <v>23</v>
      </c>
      <c r="C139" s="29" t="n">
        <v>45256</v>
      </c>
      <c r="D139" s="55" t="n">
        <v>0.5</v>
      </c>
      <c r="E139" s="55" t="n">
        <v>0.708333333333333</v>
      </c>
      <c r="F139" s="3" t="n">
        <v>210</v>
      </c>
      <c r="G139" s="31" t="str">
        <f aca="false">CHOOSE(WEEKDAY(C139), "Dimanche", "Lundi", "Mardi", "Mercredi", "Jeudi", "Vendredi", "Samedi")</f>
        <v>Dimanche</v>
      </c>
    </row>
    <row r="140" customFormat="false" ht="14.25" hidden="false" customHeight="false" outlineLevel="0" collapsed="false">
      <c r="A140" s="28" t="s">
        <v>403</v>
      </c>
      <c r="B140" s="3" t="s">
        <v>25</v>
      </c>
      <c r="C140" s="29" t="n">
        <v>45256</v>
      </c>
      <c r="D140" s="55" t="n">
        <v>0.333333333333333</v>
      </c>
      <c r="E140" s="55" t="n">
        <v>0.499305555555556</v>
      </c>
      <c r="F140" s="3" t="n">
        <v>259</v>
      </c>
      <c r="G140" s="31" t="str">
        <f aca="false">CHOOSE(WEEKDAY(C140), "Dimanche", "Lundi", "Mardi", "Mercredi", "Jeudi", "Vendredi", "Samedi")</f>
        <v>Dimanche</v>
      </c>
    </row>
    <row r="141" customFormat="false" ht="14.25" hidden="false" customHeight="false" outlineLevel="0" collapsed="false">
      <c r="A141" s="28" t="s">
        <v>404</v>
      </c>
      <c r="B141" s="3" t="s">
        <v>25</v>
      </c>
      <c r="C141" s="29" t="n">
        <v>45256</v>
      </c>
      <c r="D141" s="55" t="n">
        <v>0.5</v>
      </c>
      <c r="E141" s="55" t="n">
        <v>0.708333333333333</v>
      </c>
      <c r="F141" s="3" t="n">
        <v>316</v>
      </c>
      <c r="G141" s="31" t="str">
        <f aca="false">CHOOSE(WEEKDAY(C141), "Dimanche", "Lundi", "Mardi", "Mercredi", "Jeudi", "Vendredi", "Samedi")</f>
        <v>Dimanche</v>
      </c>
    </row>
    <row r="142" customFormat="false" ht="14.25" hidden="false" customHeight="false" outlineLevel="0" collapsed="false">
      <c r="A142" s="28" t="s">
        <v>405</v>
      </c>
      <c r="B142" s="3" t="s">
        <v>13</v>
      </c>
      <c r="C142" s="29" t="n">
        <v>45257</v>
      </c>
      <c r="D142" s="55" t="n">
        <v>0.333333333333333</v>
      </c>
      <c r="E142" s="55" t="n">
        <v>0.499305555555556</v>
      </c>
      <c r="F142" s="3" t="n">
        <v>200</v>
      </c>
      <c r="G142" s="31" t="str">
        <f aca="false">CHOOSE(WEEKDAY(C142), "Dimanche", "Lundi", "Mardi", "Mercredi", "Jeudi", "Vendredi", "Samedi")</f>
        <v>Lundi</v>
      </c>
    </row>
    <row r="143" customFormat="false" ht="14.25" hidden="false" customHeight="false" outlineLevel="0" collapsed="false">
      <c r="A143" s="28" t="s">
        <v>406</v>
      </c>
      <c r="B143" s="3" t="s">
        <v>13</v>
      </c>
      <c r="C143" s="29" t="n">
        <v>45257</v>
      </c>
      <c r="D143" s="55" t="n">
        <v>0.5</v>
      </c>
      <c r="E143" s="55" t="n">
        <v>0.708333333333333</v>
      </c>
      <c r="F143" s="3" t="n">
        <v>200</v>
      </c>
      <c r="G143" s="31" t="str">
        <f aca="false">CHOOSE(WEEKDAY(C143), "Dimanche", "Lundi", "Mardi", "Mercredi", "Jeudi", "Vendredi", "Samedi")</f>
        <v>Lundi</v>
      </c>
    </row>
    <row r="144" customFormat="false" ht="14.25" hidden="false" customHeight="false" outlineLevel="0" collapsed="false">
      <c r="A144" s="28" t="s">
        <v>407</v>
      </c>
      <c r="B144" s="3" t="s">
        <v>19</v>
      </c>
      <c r="C144" s="29" t="n">
        <v>45257</v>
      </c>
      <c r="D144" s="55" t="n">
        <v>0.333333333333333</v>
      </c>
      <c r="E144" s="55" t="n">
        <v>0.499305555555556</v>
      </c>
      <c r="F144" s="3" t="n">
        <v>131</v>
      </c>
      <c r="G144" s="31" t="str">
        <f aca="false">CHOOSE(WEEKDAY(C144), "Dimanche", "Lundi", "Mardi", "Mercredi", "Jeudi", "Vendredi", "Samedi")</f>
        <v>Lundi</v>
      </c>
    </row>
    <row r="145" customFormat="false" ht="14.25" hidden="false" customHeight="false" outlineLevel="0" collapsed="false">
      <c r="A145" s="28" t="s">
        <v>408</v>
      </c>
      <c r="B145" s="3" t="s">
        <v>19</v>
      </c>
      <c r="C145" s="29" t="n">
        <v>45257</v>
      </c>
      <c r="D145" s="55" t="n">
        <v>0.5</v>
      </c>
      <c r="E145" s="55" t="n">
        <v>0.708333333333333</v>
      </c>
      <c r="F145" s="3" t="n">
        <v>141</v>
      </c>
      <c r="G145" s="31" t="str">
        <f aca="false">CHOOSE(WEEKDAY(C145), "Dimanche", "Lundi", "Mardi", "Mercredi", "Jeudi", "Vendredi", "Samedi")</f>
        <v>Lundi</v>
      </c>
    </row>
    <row r="146" customFormat="false" ht="14.25" hidden="false" customHeight="false" outlineLevel="0" collapsed="false">
      <c r="A146" s="28" t="s">
        <v>409</v>
      </c>
      <c r="B146" s="3" t="s">
        <v>21</v>
      </c>
      <c r="C146" s="29" t="n">
        <v>45257</v>
      </c>
      <c r="D146" s="55" t="n">
        <v>0.333333333333333</v>
      </c>
      <c r="E146" s="55" t="n">
        <v>0.499305555555556</v>
      </c>
      <c r="F146" s="3" t="n">
        <v>321</v>
      </c>
      <c r="G146" s="31" t="str">
        <f aca="false">CHOOSE(WEEKDAY(C146), "Dimanche", "Lundi", "Mardi", "Mercredi", "Jeudi", "Vendredi", "Samedi")</f>
        <v>Lundi</v>
      </c>
    </row>
    <row r="147" customFormat="false" ht="14.25" hidden="false" customHeight="false" outlineLevel="0" collapsed="false">
      <c r="A147" s="28" t="s">
        <v>410</v>
      </c>
      <c r="B147" s="3" t="s">
        <v>21</v>
      </c>
      <c r="C147" s="29" t="n">
        <v>45257</v>
      </c>
      <c r="D147" s="55" t="n">
        <v>0.5</v>
      </c>
      <c r="E147" s="55" t="n">
        <v>0.708333333333333</v>
      </c>
      <c r="F147" s="3" t="n">
        <v>202</v>
      </c>
      <c r="G147" s="31" t="str">
        <f aca="false">CHOOSE(WEEKDAY(C147), "Dimanche", "Lundi", "Mardi", "Mercredi", "Jeudi", "Vendredi", "Samedi")</f>
        <v>Lundi</v>
      </c>
    </row>
    <row r="148" customFormat="false" ht="14.25" hidden="false" customHeight="false" outlineLevel="0" collapsed="false">
      <c r="A148" s="28" t="s">
        <v>411</v>
      </c>
      <c r="B148" s="3" t="s">
        <v>23</v>
      </c>
      <c r="C148" s="29" t="n">
        <v>45257</v>
      </c>
      <c r="D148" s="55" t="n">
        <v>0.333333333333333</v>
      </c>
      <c r="E148" s="55" t="n">
        <v>0.499305555555556</v>
      </c>
      <c r="F148" s="3" t="n">
        <v>150</v>
      </c>
      <c r="G148" s="31" t="str">
        <f aca="false">CHOOSE(WEEKDAY(C148), "Dimanche", "Lundi", "Mardi", "Mercredi", "Jeudi", "Vendredi", "Samedi")</f>
        <v>Lundi</v>
      </c>
    </row>
    <row r="149" customFormat="false" ht="14.25" hidden="false" customHeight="false" outlineLevel="0" collapsed="false">
      <c r="A149" s="28" t="s">
        <v>412</v>
      </c>
      <c r="B149" s="3" t="s">
        <v>23</v>
      </c>
      <c r="C149" s="29" t="n">
        <v>45257</v>
      </c>
      <c r="D149" s="55" t="n">
        <v>0.5</v>
      </c>
      <c r="E149" s="55" t="n">
        <v>0.708333333333333</v>
      </c>
      <c r="F149" s="3" t="n">
        <v>289</v>
      </c>
      <c r="G149" s="31" t="str">
        <f aca="false">CHOOSE(WEEKDAY(C149), "Dimanche", "Lundi", "Mardi", "Mercredi", "Jeudi", "Vendredi", "Samedi")</f>
        <v>Lundi</v>
      </c>
    </row>
    <row r="150" customFormat="false" ht="14.25" hidden="false" customHeight="false" outlineLevel="0" collapsed="false">
      <c r="A150" s="28" t="s">
        <v>413</v>
      </c>
      <c r="B150" s="3" t="s">
        <v>25</v>
      </c>
      <c r="C150" s="29" t="n">
        <v>45257</v>
      </c>
      <c r="D150" s="55" t="n">
        <v>0.333333333333333</v>
      </c>
      <c r="E150" s="55" t="n">
        <v>0.499305555555556</v>
      </c>
      <c r="F150" s="3" t="n">
        <v>277</v>
      </c>
      <c r="G150" s="31" t="str">
        <f aca="false">CHOOSE(WEEKDAY(C150), "Dimanche", "Lundi", "Mardi", "Mercredi", "Jeudi", "Vendredi", "Samedi")</f>
        <v>Lundi</v>
      </c>
    </row>
    <row r="151" customFormat="false" ht="14.25" hidden="false" customHeight="false" outlineLevel="0" collapsed="false">
      <c r="A151" s="32" t="s">
        <v>414</v>
      </c>
      <c r="B151" s="59" t="s">
        <v>25</v>
      </c>
      <c r="C151" s="33" t="n">
        <v>45257</v>
      </c>
      <c r="D151" s="61" t="n">
        <v>0.5</v>
      </c>
      <c r="E151" s="61" t="n">
        <v>0.708333333333333</v>
      </c>
      <c r="F151" s="59" t="n">
        <v>261</v>
      </c>
      <c r="G151" s="35" t="str">
        <f aca="false">CHOOSE(WEEKDAY(C151), "Dimanche", "Lundi", "Mardi", "Mercredi", "Jeudi", "Vendredi", "Samedi")</f>
        <v>Lundi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2023-11-28T17:39:26Z</dcterms:created>
  <dc:creator>tendry razafimiandrisoa</dc:creator>
  <dc:description/>
  <dc:language>en-US</dc:language>
  <cp:lastModifiedBy/>
  <dcterms:modified xsi:type="dcterms:W3CDTF">2023-12-14T10:05:13Z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