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olaire\"/>
    </mc:Choice>
  </mc:AlternateContent>
  <xr:revisionPtr revIDLastSave="0" documentId="13_ncr:9_{3F122F63-3BC7-498B-8CBA-1EAB28E1672D}" xr6:coauthVersionLast="47" xr6:coauthVersionMax="47" xr10:uidLastSave="{00000000-0000-0000-0000-000000000000}"/>
  <bookViews>
    <workbookView xWindow="907" yWindow="383" windowWidth="19665" windowHeight="12060" xr2:uid="{2A6A5F1A-CF4D-46AB-B585-C345C978459E}"/>
  </bookViews>
  <sheets>
    <sheet name="Solaire" sheetId="2" r:id="rId1"/>
    <sheet name="mete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C9" i="2"/>
  <c r="F18" i="2"/>
  <c r="D7" i="2"/>
  <c r="D8" i="2"/>
  <c r="B9" i="2"/>
  <c r="D9" i="2"/>
  <c r="D31" i="2"/>
  <c r="E31" i="2"/>
  <c r="A32" i="2"/>
  <c r="D32" i="2"/>
  <c r="E32" i="2"/>
  <c r="A33" i="2"/>
  <c r="A34" i="2" s="1"/>
  <c r="A35" i="2" s="1"/>
  <c r="A36" i="2" s="1"/>
  <c r="A37" i="2" s="1"/>
  <c r="A38" i="2" s="1"/>
  <c r="A39" i="2" s="1"/>
  <c r="A40" i="2" s="1"/>
  <c r="D33" i="2"/>
  <c r="E33" i="2"/>
  <c r="D34" i="2"/>
  <c r="E34" i="2"/>
  <c r="D35" i="2"/>
  <c r="E35" i="2"/>
  <c r="D36" i="2"/>
  <c r="E36" i="2"/>
  <c r="D37" i="2"/>
  <c r="E37" i="2"/>
  <c r="D38" i="2"/>
  <c r="G38" i="2" s="1"/>
  <c r="E38" i="2"/>
  <c r="D39" i="2"/>
  <c r="E39" i="2"/>
  <c r="D40" i="2"/>
  <c r="G40" i="2" s="1"/>
  <c r="E40" i="2"/>
  <c r="E18" i="2"/>
  <c r="D18" i="2"/>
  <c r="G18" i="2" s="1"/>
  <c r="F19" i="2" s="1"/>
  <c r="G37" i="2" l="1"/>
  <c r="G35" i="2"/>
  <c r="G32" i="2"/>
  <c r="G34" i="2"/>
  <c r="G33" i="2"/>
  <c r="G39" i="2"/>
  <c r="G36" i="2"/>
  <c r="F31" i="2"/>
  <c r="H31" i="2" s="1"/>
  <c r="G31" i="2"/>
  <c r="F32" i="2" l="1"/>
  <c r="H32" i="2" s="1"/>
  <c r="D19" i="2"/>
  <c r="G19" i="2" s="1"/>
  <c r="F20" i="2" s="1"/>
  <c r="D20" i="2"/>
  <c r="D21" i="2"/>
  <c r="D22" i="2"/>
  <c r="D23" i="2"/>
  <c r="D24" i="2"/>
  <c r="D26" i="2"/>
  <c r="D27" i="2"/>
  <c r="E19" i="2"/>
  <c r="E20" i="2"/>
  <c r="E21" i="2"/>
  <c r="E22" i="2"/>
  <c r="E23" i="2"/>
  <c r="E24" i="2"/>
  <c r="E25" i="2"/>
  <c r="E26" i="2"/>
  <c r="E27" i="2"/>
  <c r="A19" i="2"/>
  <c r="A20" i="2" s="1"/>
  <c r="A21" i="2" s="1"/>
  <c r="A22" i="2" s="1"/>
  <c r="A23" i="2" s="1"/>
  <c r="A24" i="2" s="1"/>
  <c r="A25" i="2" s="1"/>
  <c r="A26" i="2" s="1"/>
  <c r="A27" i="2" s="1"/>
  <c r="F33" i="2" l="1"/>
  <c r="H33" i="2" s="1"/>
  <c r="G24" i="2"/>
  <c r="G23" i="2"/>
  <c r="G20" i="2"/>
  <c r="F21" i="2" s="1"/>
  <c r="G22" i="2"/>
  <c r="G27" i="2"/>
  <c r="G26" i="2"/>
  <c r="G25" i="2"/>
  <c r="G21" i="2"/>
  <c r="F22" i="2" l="1"/>
  <c r="F23" i="2" s="1"/>
  <c r="F24" i="2" s="1"/>
  <c r="F25" i="2" s="1"/>
  <c r="F26" i="2" s="1"/>
  <c r="F27" i="2" s="1"/>
  <c r="F34" i="2"/>
  <c r="H34" i="2" s="1"/>
  <c r="H18" i="2"/>
  <c r="F35" i="2" l="1"/>
  <c r="H35" i="2" s="1"/>
  <c r="H19" i="2"/>
  <c r="F36" i="2" l="1"/>
  <c r="F37" i="2" s="1"/>
  <c r="H20" i="2"/>
  <c r="H36" i="2" l="1"/>
  <c r="H37" i="2"/>
  <c r="F38" i="2"/>
  <c r="H21" i="2"/>
  <c r="H38" i="2" l="1"/>
  <c r="F39" i="2"/>
  <c r="H22" i="2"/>
  <c r="F40" i="2" l="1"/>
  <c r="H40" i="2" s="1"/>
  <c r="H39" i="2"/>
  <c r="H23" i="2"/>
  <c r="H24" i="2" l="1"/>
  <c r="H25" i="2" l="1"/>
  <c r="H27" i="2" l="1"/>
  <c r="H26" i="2"/>
</calcChain>
</file>

<file path=xl/sharedStrings.xml><?xml version="1.0" encoding="utf-8"?>
<sst xmlns="http://schemas.openxmlformats.org/spreadsheetml/2006/main" count="146" uniqueCount="63">
  <si>
    <t>Panneau</t>
  </si>
  <si>
    <t>Nom</t>
  </si>
  <si>
    <t>Capacite</t>
  </si>
  <si>
    <t>Puissance</t>
  </si>
  <si>
    <t>P1</t>
  </si>
  <si>
    <t>P2</t>
  </si>
  <si>
    <t>Secteur</t>
  </si>
  <si>
    <t>Secteur 1</t>
  </si>
  <si>
    <t>Secteur 2</t>
  </si>
  <si>
    <t>ID</t>
  </si>
  <si>
    <t>PA001</t>
  </si>
  <si>
    <t>PA002</t>
  </si>
  <si>
    <t>SEC001</t>
  </si>
  <si>
    <t>SEC002</t>
  </si>
  <si>
    <t>Salle</t>
  </si>
  <si>
    <t>S1</t>
  </si>
  <si>
    <t>S2</t>
  </si>
  <si>
    <t>S3</t>
  </si>
  <si>
    <t>S4</t>
  </si>
  <si>
    <t>S5</t>
  </si>
  <si>
    <t>Administration</t>
  </si>
  <si>
    <t>SAL001</t>
  </si>
  <si>
    <t>SAL002</t>
  </si>
  <si>
    <t>SAL003</t>
  </si>
  <si>
    <t>SAL004</t>
  </si>
  <si>
    <t>SAL005</t>
  </si>
  <si>
    <t>SAL006</t>
  </si>
  <si>
    <t>Heure</t>
  </si>
  <si>
    <t>Luminosité</t>
  </si>
  <si>
    <t>Nbr étudiant</t>
  </si>
  <si>
    <t>Matin</t>
  </si>
  <si>
    <t>Après-midi</t>
  </si>
  <si>
    <t>Consommation</t>
  </si>
  <si>
    <t>Reste</t>
  </si>
  <si>
    <t>Coupure</t>
  </si>
  <si>
    <t>Consommation par jour</t>
  </si>
  <si>
    <t>Donnée statique</t>
  </si>
  <si>
    <t>Donnée calculée</t>
  </si>
  <si>
    <t>Meteo</t>
  </si>
  <si>
    <t>Debut</t>
  </si>
  <si>
    <t>Fin</t>
  </si>
  <si>
    <t>Date</t>
  </si>
  <si>
    <t>Nombre</t>
  </si>
  <si>
    <t>Pointage</t>
  </si>
  <si>
    <t>Total</t>
  </si>
  <si>
    <t>Décallage</t>
  </si>
  <si>
    <t>MET0001</t>
  </si>
  <si>
    <t>MET0002</t>
  </si>
  <si>
    <t>MET0003</t>
  </si>
  <si>
    <t>MET0004</t>
  </si>
  <si>
    <t>MET0005</t>
  </si>
  <si>
    <t>MET0006</t>
  </si>
  <si>
    <t>MET0007</t>
  </si>
  <si>
    <t>MET0008</t>
  </si>
  <si>
    <t>MET0009</t>
  </si>
  <si>
    <t>MET0010</t>
  </si>
  <si>
    <t>POIN001</t>
  </si>
  <si>
    <t>POIN002</t>
  </si>
  <si>
    <t>POIN003</t>
  </si>
  <si>
    <t>POIN004</t>
  </si>
  <si>
    <t>Somme</t>
  </si>
  <si>
    <t>Moyenne</t>
  </si>
  <si>
    <t>Résultat cumulé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</si>
</sst>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14" fontId="0" fillId="4" borderId="1" xfId="0" applyNumberFormat="1" applyFill="1" applyBorder="1"/>
    <xf numFmtId="0" fontId="0" fillId="4" borderId="1" xfId="0" applyFill="1" applyBorder="1"/>
    <xf numFmtId="0" fontId="0" fillId="4" borderId="0" xfId="0" applyFill="1"/>
    <xf numFmtId="0" fontId="0" fillId="3" borderId="0" xfId="0" applyFill="1"/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/>
    <xf numFmtId="0" fontId="0" fillId="5" borderId="1" xfId="0" applyFill="1" applyBorder="1"/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20" fontId="0" fillId="5" borderId="1" xfId="0" applyNumberFormat="1" applyFill="1" applyBorder="1"/>
    <xf numFmtId="20" fontId="0" fillId="0" borderId="1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8A35-F24F-43B4-8035-5EAA1EDEC964}">
  <dimension ref="A2:U40"/>
  <sheetViews>
    <sheetView tabSelected="1" zoomScale="72" workbookViewId="0">
      <selection activeCell="T25" sqref="T25"/>
    </sheetView>
  </sheetViews>
  <sheetFormatPr baseColWidth="10" defaultRowHeight="14.25" x14ac:dyDescent="0.45"/>
  <sheetData>
    <row r="2" spans="1:21" x14ac:dyDescent="0.45">
      <c r="A2" s="16" t="s">
        <v>0</v>
      </c>
      <c r="B2" s="17"/>
      <c r="C2" s="17"/>
      <c r="D2" s="18"/>
      <c r="F2" s="16" t="s">
        <v>34</v>
      </c>
      <c r="G2" s="17"/>
      <c r="H2" s="18"/>
      <c r="J2" s="12" t="s">
        <v>38</v>
      </c>
      <c r="K2" s="12"/>
      <c r="L2" s="12"/>
      <c r="M2" s="12"/>
      <c r="N2" s="12"/>
      <c r="P2" s="3" t="s">
        <v>43</v>
      </c>
      <c r="Q2" s="3"/>
      <c r="R2" s="3"/>
      <c r="S2" s="3"/>
      <c r="T2" s="3"/>
      <c r="U2" s="3"/>
    </row>
    <row r="3" spans="1:21" x14ac:dyDescent="0.45">
      <c r="A3" s="2" t="s">
        <v>9</v>
      </c>
      <c r="B3" s="2" t="s">
        <v>1</v>
      </c>
      <c r="C3" s="2" t="s">
        <v>2</v>
      </c>
      <c r="D3" s="2" t="s">
        <v>3</v>
      </c>
      <c r="E3" s="4"/>
      <c r="F3" s="2" t="s">
        <v>6</v>
      </c>
      <c r="G3" s="2" t="s">
        <v>41</v>
      </c>
      <c r="H3" s="2" t="s">
        <v>27</v>
      </c>
      <c r="J3" s="2" t="s">
        <v>9</v>
      </c>
      <c r="K3" s="2" t="s">
        <v>41</v>
      </c>
      <c r="L3" s="13" t="s">
        <v>39</v>
      </c>
      <c r="M3" s="2" t="s">
        <v>40</v>
      </c>
      <c r="N3" s="14" t="s">
        <v>28</v>
      </c>
      <c r="P3" s="2" t="s">
        <v>9</v>
      </c>
      <c r="Q3" s="2" t="s">
        <v>14</v>
      </c>
      <c r="R3" s="2" t="s">
        <v>41</v>
      </c>
      <c r="S3" s="2" t="s">
        <v>39</v>
      </c>
      <c r="T3" s="2" t="s">
        <v>40</v>
      </c>
      <c r="U3" s="2" t="s">
        <v>42</v>
      </c>
    </row>
    <row r="4" spans="1:21" x14ac:dyDescent="0.45">
      <c r="A4" s="2" t="s">
        <v>10</v>
      </c>
      <c r="B4" s="2" t="s">
        <v>4</v>
      </c>
      <c r="C4" s="2">
        <v>40000</v>
      </c>
      <c r="D4" s="2">
        <v>15000</v>
      </c>
      <c r="F4" s="2" t="s">
        <v>7</v>
      </c>
      <c r="G4" s="21">
        <v>45257</v>
      </c>
      <c r="H4" s="20">
        <v>0.52083333333333337</v>
      </c>
      <c r="J4" s="2" t="s">
        <v>46</v>
      </c>
      <c r="K4" s="21">
        <v>45257</v>
      </c>
      <c r="L4" s="19">
        <v>0.33333333333333331</v>
      </c>
      <c r="M4" s="20">
        <v>0.3743055555555555</v>
      </c>
      <c r="N4" s="14">
        <v>5</v>
      </c>
      <c r="P4" s="2" t="s">
        <v>56</v>
      </c>
      <c r="Q4" s="2" t="s">
        <v>21</v>
      </c>
      <c r="R4" s="21">
        <v>45257</v>
      </c>
      <c r="S4" s="19">
        <v>0.33333333333333331</v>
      </c>
      <c r="T4" s="20">
        <v>0.4993055555555555</v>
      </c>
      <c r="U4" s="2">
        <v>100</v>
      </c>
    </row>
    <row r="5" spans="1:21" x14ac:dyDescent="0.45">
      <c r="J5" s="2" t="s">
        <v>47</v>
      </c>
      <c r="K5" s="21">
        <v>45257</v>
      </c>
      <c r="L5" s="19">
        <v>0.375</v>
      </c>
      <c r="M5" s="20">
        <v>0.41597222222222219</v>
      </c>
      <c r="N5" s="14">
        <v>4</v>
      </c>
      <c r="P5" s="2" t="s">
        <v>57</v>
      </c>
      <c r="Q5" s="2" t="s">
        <v>21</v>
      </c>
      <c r="R5" s="21">
        <v>45257</v>
      </c>
      <c r="S5" s="20">
        <v>0.5</v>
      </c>
      <c r="T5" s="20">
        <v>0.70833333333333337</v>
      </c>
      <c r="U5" s="2">
        <v>70</v>
      </c>
    </row>
    <row r="6" spans="1:21" x14ac:dyDescent="0.45">
      <c r="A6" s="2" t="s">
        <v>7</v>
      </c>
      <c r="B6" s="2" t="s">
        <v>30</v>
      </c>
      <c r="C6" s="2" t="s">
        <v>31</v>
      </c>
      <c r="D6" s="5" t="s">
        <v>44</v>
      </c>
      <c r="J6" s="2" t="s">
        <v>48</v>
      </c>
      <c r="K6" s="21">
        <v>45257</v>
      </c>
      <c r="L6" s="19">
        <v>0.41666666666666702</v>
      </c>
      <c r="M6" s="20">
        <v>0.45763888888888898</v>
      </c>
      <c r="N6" s="14">
        <v>6</v>
      </c>
      <c r="P6" s="2" t="s">
        <v>58</v>
      </c>
      <c r="Q6" s="2" t="s">
        <v>22</v>
      </c>
      <c r="R6" s="21">
        <v>45257</v>
      </c>
      <c r="S6" s="20">
        <v>0.33333333333333331</v>
      </c>
      <c r="T6" s="20">
        <v>0.4993055555555555</v>
      </c>
      <c r="U6" s="2">
        <v>120</v>
      </c>
    </row>
    <row r="7" spans="1:21" x14ac:dyDescent="0.45">
      <c r="A7" s="2" t="s">
        <v>15</v>
      </c>
      <c r="B7" s="2">
        <v>100</v>
      </c>
      <c r="C7" s="2">
        <v>70</v>
      </c>
      <c r="D7" s="2">
        <f>SUM(C7,B7)</f>
        <v>170</v>
      </c>
      <c r="J7" s="2" t="s">
        <v>49</v>
      </c>
      <c r="K7" s="21">
        <v>45257</v>
      </c>
      <c r="L7" s="19">
        <v>0.45833333333333298</v>
      </c>
      <c r="M7" s="20">
        <v>0.499305555555556</v>
      </c>
      <c r="N7" s="14">
        <v>7</v>
      </c>
      <c r="P7" s="2" t="s">
        <v>59</v>
      </c>
      <c r="Q7" s="2" t="s">
        <v>22</v>
      </c>
      <c r="R7" s="21">
        <v>45257</v>
      </c>
      <c r="S7" s="20">
        <v>0.5</v>
      </c>
      <c r="T7" s="20">
        <v>0.70833333333333337</v>
      </c>
      <c r="U7" s="2">
        <v>50</v>
      </c>
    </row>
    <row r="8" spans="1:21" x14ac:dyDescent="0.45">
      <c r="A8" s="2" t="s">
        <v>16</v>
      </c>
      <c r="B8" s="2">
        <v>120</v>
      </c>
      <c r="C8" s="2">
        <v>50</v>
      </c>
      <c r="D8" s="2">
        <f>SUM(C8,B8)</f>
        <v>170</v>
      </c>
      <c r="J8" s="2" t="s">
        <v>50</v>
      </c>
      <c r="K8" s="21">
        <v>45257</v>
      </c>
      <c r="L8" s="19">
        <v>0.5</v>
      </c>
      <c r="M8" s="20">
        <v>0.54097222222222197</v>
      </c>
      <c r="N8" s="14">
        <v>5</v>
      </c>
    </row>
    <row r="9" spans="1:21" x14ac:dyDescent="0.45">
      <c r="A9" s="2"/>
      <c r="B9" s="2">
        <f>SUM(B7:B8)</f>
        <v>220</v>
      </c>
      <c r="C9" s="2">
        <f>SUM(C7:C8)</f>
        <v>120</v>
      </c>
      <c r="D9" s="2">
        <f>SUM(D7:D8)</f>
        <v>340</v>
      </c>
      <c r="J9" s="2" t="s">
        <v>51</v>
      </c>
      <c r="K9" s="21">
        <v>45257</v>
      </c>
      <c r="L9" s="19">
        <v>0.54166666666666696</v>
      </c>
      <c r="M9" s="20">
        <v>0.58263888888888904</v>
      </c>
      <c r="N9" s="14">
        <v>8</v>
      </c>
    </row>
    <row r="10" spans="1:21" x14ac:dyDescent="0.45">
      <c r="J10" s="2" t="s">
        <v>52</v>
      </c>
      <c r="K10" s="21">
        <v>45257</v>
      </c>
      <c r="L10" s="19">
        <v>0.58333333333333304</v>
      </c>
      <c r="M10" s="20">
        <v>0.624305555555556</v>
      </c>
      <c r="N10" s="14">
        <v>7</v>
      </c>
    </row>
    <row r="11" spans="1:21" x14ac:dyDescent="0.45">
      <c r="B11" s="2" t="s">
        <v>35</v>
      </c>
      <c r="C11" s="2"/>
      <c r="J11" s="2" t="s">
        <v>53</v>
      </c>
      <c r="K11" s="21">
        <v>45257</v>
      </c>
      <c r="L11" s="19">
        <v>0.625</v>
      </c>
      <c r="M11" s="20">
        <v>0.66597222222222197</v>
      </c>
      <c r="N11" s="14">
        <v>6</v>
      </c>
      <c r="Q11" s="3" t="s">
        <v>0</v>
      </c>
      <c r="R11" s="3"/>
      <c r="S11" s="3"/>
      <c r="T11" s="3"/>
    </row>
    <row r="12" spans="1:21" x14ac:dyDescent="0.45">
      <c r="B12" s="6">
        <v>82</v>
      </c>
      <c r="J12" s="2" t="s">
        <v>54</v>
      </c>
      <c r="K12" s="21">
        <v>45257</v>
      </c>
      <c r="L12" s="19">
        <v>0.66666666666666696</v>
      </c>
      <c r="M12" s="20">
        <v>0.70763888888888904</v>
      </c>
      <c r="N12" s="14">
        <v>4</v>
      </c>
      <c r="Q12" s="2" t="s">
        <v>9</v>
      </c>
      <c r="R12" s="2" t="s">
        <v>1</v>
      </c>
      <c r="S12" s="2" t="s">
        <v>2</v>
      </c>
      <c r="T12" s="2" t="s">
        <v>3</v>
      </c>
    </row>
    <row r="13" spans="1:21" x14ac:dyDescent="0.45">
      <c r="J13" s="2" t="s">
        <v>55</v>
      </c>
      <c r="K13" s="21">
        <v>45257</v>
      </c>
      <c r="L13" s="19">
        <v>0.70833333333333304</v>
      </c>
      <c r="M13" s="20">
        <v>0.749305555555556</v>
      </c>
      <c r="N13" s="14">
        <v>2</v>
      </c>
      <c r="Q13" s="2" t="s">
        <v>10</v>
      </c>
      <c r="R13" s="2" t="s">
        <v>4</v>
      </c>
      <c r="S13" s="2">
        <v>40000</v>
      </c>
      <c r="T13" s="2">
        <v>15000</v>
      </c>
    </row>
    <row r="14" spans="1:21" x14ac:dyDescent="0.45">
      <c r="E14" s="11" t="s">
        <v>37</v>
      </c>
      <c r="F14" s="11"/>
      <c r="Q14" s="2" t="s">
        <v>11</v>
      </c>
      <c r="R14" s="2" t="s">
        <v>5</v>
      </c>
      <c r="S14" s="2">
        <v>35000</v>
      </c>
      <c r="T14" s="2">
        <v>10000</v>
      </c>
    </row>
    <row r="15" spans="1:21" x14ac:dyDescent="0.45">
      <c r="E15" s="10" t="s">
        <v>36</v>
      </c>
      <c r="F15" s="10"/>
    </row>
    <row r="16" spans="1:21" x14ac:dyDescent="0.45">
      <c r="A16" t="s">
        <v>45</v>
      </c>
      <c r="B16" t="s">
        <v>38</v>
      </c>
      <c r="C16" t="s">
        <v>43</v>
      </c>
    </row>
    <row r="17" spans="1:20" x14ac:dyDescent="0.45">
      <c r="A17" s="8" t="s">
        <v>27</v>
      </c>
      <c r="B17" s="9" t="s">
        <v>28</v>
      </c>
      <c r="C17" s="9" t="s">
        <v>29</v>
      </c>
      <c r="D17" s="7" t="s">
        <v>32</v>
      </c>
      <c r="E17" s="7" t="s">
        <v>3</v>
      </c>
      <c r="F17" s="7" t="s">
        <v>2</v>
      </c>
      <c r="G17" s="7" t="s">
        <v>33</v>
      </c>
      <c r="H17" s="7" t="s">
        <v>34</v>
      </c>
      <c r="I17" s="9" t="s">
        <v>6</v>
      </c>
      <c r="Q17" s="3" t="s">
        <v>6</v>
      </c>
      <c r="R17" s="3"/>
      <c r="S17" s="3"/>
    </row>
    <row r="18" spans="1:20" x14ac:dyDescent="0.45">
      <c r="A18" s="9">
        <v>8</v>
      </c>
      <c r="B18" s="9">
        <v>5</v>
      </c>
      <c r="C18" s="9">
        <v>220</v>
      </c>
      <c r="D18" s="7">
        <f>$B$12*C18</f>
        <v>18040</v>
      </c>
      <c r="E18" s="7">
        <f>$D$4*(B18/10)</f>
        <v>7500</v>
      </c>
      <c r="F18" s="7">
        <f>$C$4</f>
        <v>40000</v>
      </c>
      <c r="G18" s="7">
        <f>IF((D18-E18) &lt; 0, 0, (D18-E18))</f>
        <v>10540</v>
      </c>
      <c r="H18" s="7" t="str">
        <f>IF(F18&gt;$C$4*50%, "LUMIERE", "COUPURE")</f>
        <v>LUMIERE</v>
      </c>
      <c r="I18" s="9" t="s">
        <v>7</v>
      </c>
      <c r="Q18" s="2" t="s">
        <v>9</v>
      </c>
      <c r="R18" s="2" t="s">
        <v>1</v>
      </c>
      <c r="S18" s="2" t="s">
        <v>0</v>
      </c>
    </row>
    <row r="19" spans="1:20" x14ac:dyDescent="0.45">
      <c r="A19" s="9">
        <f>A18+1</f>
        <v>9</v>
      </c>
      <c r="B19" s="9">
        <v>4</v>
      </c>
      <c r="C19" s="9">
        <v>220</v>
      </c>
      <c r="D19" s="7">
        <f>$B$12*C19</f>
        <v>18040</v>
      </c>
      <c r="E19" s="7">
        <f>$D$4*(B19/10)</f>
        <v>6000</v>
      </c>
      <c r="F19" s="7">
        <f>F18-G18</f>
        <v>29460</v>
      </c>
      <c r="G19" s="7">
        <f>IF((D19-E19) &lt; 0, 0, (D19-E19))</f>
        <v>12040</v>
      </c>
      <c r="H19" s="7" t="str">
        <f>IF(F19&gt;$C$4*50%, "LUMIERE", "COUPURE")</f>
        <v>LUMIERE</v>
      </c>
      <c r="I19" s="9" t="s">
        <v>7</v>
      </c>
      <c r="Q19" s="2" t="s">
        <v>12</v>
      </c>
      <c r="R19" s="2" t="s">
        <v>7</v>
      </c>
      <c r="S19" s="2" t="s">
        <v>10</v>
      </c>
    </row>
    <row r="20" spans="1:20" x14ac:dyDescent="0.45">
      <c r="A20" s="9">
        <f>A19+1</f>
        <v>10</v>
      </c>
      <c r="B20" s="9">
        <v>6</v>
      </c>
      <c r="C20" s="9">
        <v>220</v>
      </c>
      <c r="D20" s="7">
        <f>$B$12*C20</f>
        <v>18040</v>
      </c>
      <c r="E20" s="7">
        <f>$D$4*(B20/10)</f>
        <v>9000</v>
      </c>
      <c r="F20" s="7">
        <f t="shared" ref="F20:F27" si="0">F19-G19</f>
        <v>17420</v>
      </c>
      <c r="G20" s="7">
        <f>IF((D20-E20) &lt; 0, 0, (D20-E20))</f>
        <v>9040</v>
      </c>
      <c r="H20" s="7" t="str">
        <f>IF(F20&gt;$C$4*50%, "LUMIERE", "COUPURE")</f>
        <v>COUPURE</v>
      </c>
      <c r="I20" s="9" t="s">
        <v>7</v>
      </c>
      <c r="Q20" s="2" t="s">
        <v>13</v>
      </c>
      <c r="R20" s="2" t="s">
        <v>8</v>
      </c>
      <c r="S20" s="2" t="s">
        <v>10</v>
      </c>
    </row>
    <row r="21" spans="1:20" x14ac:dyDescent="0.45">
      <c r="A21" s="9">
        <f>A20+1</f>
        <v>11</v>
      </c>
      <c r="B21" s="9">
        <v>7</v>
      </c>
      <c r="C21" s="9">
        <v>220</v>
      </c>
      <c r="D21" s="7">
        <f>$B$12*C21</f>
        <v>18040</v>
      </c>
      <c r="E21" s="7">
        <f>$D$4*(B21/10)</f>
        <v>10500</v>
      </c>
      <c r="F21" s="7">
        <f t="shared" si="0"/>
        <v>8380</v>
      </c>
      <c r="G21" s="7">
        <f>IF((D21-E21) &lt; 0, 0, (D21-E21))</f>
        <v>7540</v>
      </c>
      <c r="H21" s="7" t="str">
        <f>IF(F21&gt;$C$4*50%, "LUMIERE", "COUPURE")</f>
        <v>COUPURE</v>
      </c>
      <c r="I21" s="9" t="s">
        <v>7</v>
      </c>
    </row>
    <row r="22" spans="1:20" x14ac:dyDescent="0.45">
      <c r="A22" s="9">
        <f>A21+1</f>
        <v>12</v>
      </c>
      <c r="B22" s="9">
        <v>5</v>
      </c>
      <c r="C22" s="9">
        <v>120</v>
      </c>
      <c r="D22" s="7">
        <f>$B$12*C22</f>
        <v>9840</v>
      </c>
      <c r="E22" s="7">
        <f>$D$4*(B22/10)</f>
        <v>7500</v>
      </c>
      <c r="F22" s="7">
        <f t="shared" si="0"/>
        <v>840</v>
      </c>
      <c r="G22" s="7">
        <f>IF((D22-E22) &lt; 0, 0, (D22-E22))</f>
        <v>2340</v>
      </c>
      <c r="H22" s="7" t="str">
        <f>IF(F22&gt;$C$4*50%, "LUMIERE", "COUPURE")</f>
        <v>COUPURE</v>
      </c>
      <c r="I22" s="9" t="s">
        <v>7</v>
      </c>
    </row>
    <row r="23" spans="1:20" x14ac:dyDescent="0.45">
      <c r="A23" s="9">
        <f>A22+1</f>
        <v>13</v>
      </c>
      <c r="B23" s="9">
        <v>8</v>
      </c>
      <c r="C23" s="9">
        <v>120</v>
      </c>
      <c r="D23" s="7">
        <f>$B$12*C23</f>
        <v>9840</v>
      </c>
      <c r="E23" s="7">
        <f>$D$4*(B23/10)</f>
        <v>12000</v>
      </c>
      <c r="F23" s="7">
        <f t="shared" si="0"/>
        <v>-1500</v>
      </c>
      <c r="G23" s="7">
        <f>IF((D23-E23) &lt; 0, 0, (D23-E23))</f>
        <v>0</v>
      </c>
      <c r="H23" s="7" t="str">
        <f>IF(F23&gt;$C$4*50%, "LUMIERE", "COUPURE")</f>
        <v>COUPURE</v>
      </c>
      <c r="I23" s="9" t="s">
        <v>7</v>
      </c>
      <c r="Q23" s="16" t="s">
        <v>14</v>
      </c>
      <c r="R23" s="17"/>
      <c r="S23" s="18"/>
    </row>
    <row r="24" spans="1:20" x14ac:dyDescent="0.45">
      <c r="A24" s="9">
        <f>A23+1</f>
        <v>14</v>
      </c>
      <c r="B24" s="9">
        <v>7</v>
      </c>
      <c r="C24" s="9">
        <v>120</v>
      </c>
      <c r="D24" s="7">
        <f>$B$12*C24</f>
        <v>9840</v>
      </c>
      <c r="E24" s="7">
        <f>$D$4*(B24/10)</f>
        <v>10500</v>
      </c>
      <c r="F24" s="7">
        <f t="shared" si="0"/>
        <v>-1500</v>
      </c>
      <c r="G24" s="7">
        <f>IF((D24-E24) &lt; 0, 0, (D24-E24))</f>
        <v>0</v>
      </c>
      <c r="H24" s="7" t="str">
        <f>IF(F24&gt;$C$4*50%, "LUMIERE", "COUPURE")</f>
        <v>COUPURE</v>
      </c>
      <c r="I24" s="9" t="s">
        <v>7</v>
      </c>
      <c r="Q24" s="2" t="s">
        <v>9</v>
      </c>
      <c r="R24" s="2" t="s">
        <v>1</v>
      </c>
      <c r="S24" s="2" t="s">
        <v>6</v>
      </c>
      <c r="T24" s="15"/>
    </row>
    <row r="25" spans="1:20" x14ac:dyDescent="0.45">
      <c r="A25" s="9">
        <f>A24+1</f>
        <v>15</v>
      </c>
      <c r="B25" s="9">
        <v>6</v>
      </c>
      <c r="C25" s="9">
        <v>120</v>
      </c>
      <c r="D25" s="7">
        <f>$B$12*C25</f>
        <v>9840</v>
      </c>
      <c r="E25" s="7">
        <f>$D$4*(B25/10)</f>
        <v>9000</v>
      </c>
      <c r="F25" s="7">
        <f t="shared" si="0"/>
        <v>-1500</v>
      </c>
      <c r="G25" s="7">
        <f>IF((D25-E25) &lt; 0, 0, (D25-E25))</f>
        <v>840</v>
      </c>
      <c r="H25" s="7" t="str">
        <f>IF(F25&gt;$C$4*50%, "LUMIERE", "COUPURE")</f>
        <v>COUPURE</v>
      </c>
      <c r="I25" s="9" t="s">
        <v>7</v>
      </c>
      <c r="Q25" s="2" t="s">
        <v>21</v>
      </c>
      <c r="R25" s="2" t="s">
        <v>15</v>
      </c>
      <c r="S25" s="2" t="s">
        <v>12</v>
      </c>
    </row>
    <row r="26" spans="1:20" x14ac:dyDescent="0.45">
      <c r="A26" s="9">
        <f>A25+1</f>
        <v>16</v>
      </c>
      <c r="B26" s="9">
        <v>4</v>
      </c>
      <c r="C26" s="9">
        <v>120</v>
      </c>
      <c r="D26" s="7">
        <f>$B$12*C26</f>
        <v>9840</v>
      </c>
      <c r="E26" s="7">
        <f>$D$4*(B26/10)</f>
        <v>6000</v>
      </c>
      <c r="F26" s="7">
        <f t="shared" si="0"/>
        <v>-2340</v>
      </c>
      <c r="G26" s="7">
        <f>IF((D26-E26) &lt; 0, 0, (D26-E26))</f>
        <v>3840</v>
      </c>
      <c r="H26" s="7" t="str">
        <f>IF(F26&gt;$C$4*50%, "LUMIERE", "COUPURE")</f>
        <v>COUPURE</v>
      </c>
      <c r="I26" s="9" t="s">
        <v>7</v>
      </c>
      <c r="Q26" s="2" t="s">
        <v>22</v>
      </c>
      <c r="R26" s="2" t="s">
        <v>16</v>
      </c>
      <c r="S26" s="2" t="s">
        <v>12</v>
      </c>
    </row>
    <row r="27" spans="1:20" x14ac:dyDescent="0.45">
      <c r="A27" s="9">
        <f>A26+1</f>
        <v>17</v>
      </c>
      <c r="B27" s="9">
        <v>2</v>
      </c>
      <c r="C27" s="9">
        <v>120</v>
      </c>
      <c r="D27" s="7">
        <f>$B$12*C27</f>
        <v>9840</v>
      </c>
      <c r="E27" s="7">
        <f>$D$4*(B27/10)</f>
        <v>3000</v>
      </c>
      <c r="F27" s="7">
        <f t="shared" si="0"/>
        <v>-6180</v>
      </c>
      <c r="G27" s="7">
        <f>IF((D27-E27) &lt; 0, 0, (D27-E27))</f>
        <v>6840</v>
      </c>
      <c r="H27" s="7" t="str">
        <f>IF(F27&gt;$C$4*50%, "LUMIERE", "COUPURE")</f>
        <v>COUPURE</v>
      </c>
      <c r="I27" s="9" t="s">
        <v>7</v>
      </c>
      <c r="Q27" s="2" t="s">
        <v>23</v>
      </c>
      <c r="R27" s="2" t="s">
        <v>17</v>
      </c>
      <c r="S27" s="2" t="s">
        <v>13</v>
      </c>
    </row>
    <row r="28" spans="1:20" x14ac:dyDescent="0.45">
      <c r="Q28" s="2" t="s">
        <v>24</v>
      </c>
      <c r="R28" s="2" t="s">
        <v>18</v>
      </c>
      <c r="S28" s="2" t="s">
        <v>13</v>
      </c>
    </row>
    <row r="29" spans="1:20" x14ac:dyDescent="0.45">
      <c r="Q29" s="2" t="s">
        <v>25</v>
      </c>
      <c r="R29" s="2" t="s">
        <v>19</v>
      </c>
      <c r="S29" s="2" t="s">
        <v>13</v>
      </c>
    </row>
    <row r="30" spans="1:20" x14ac:dyDescent="0.45">
      <c r="A30" s="1" t="s">
        <v>27</v>
      </c>
      <c r="B30" s="2" t="s">
        <v>28</v>
      </c>
      <c r="C30" s="2" t="s">
        <v>29</v>
      </c>
      <c r="D30" s="2" t="s">
        <v>32</v>
      </c>
      <c r="E30" s="2" t="s">
        <v>3</v>
      </c>
      <c r="F30" s="2" t="s">
        <v>2</v>
      </c>
      <c r="G30" s="2" t="s">
        <v>33</v>
      </c>
      <c r="H30" s="5" t="s">
        <v>34</v>
      </c>
      <c r="Q30" s="2" t="s">
        <v>26</v>
      </c>
      <c r="R30" s="2" t="s">
        <v>20</v>
      </c>
      <c r="S30" s="2" t="s">
        <v>13</v>
      </c>
    </row>
    <row r="31" spans="1:20" x14ac:dyDescent="0.45">
      <c r="A31" s="2">
        <v>8</v>
      </c>
      <c r="B31" s="2">
        <v>5</v>
      </c>
      <c r="C31" s="2">
        <v>220</v>
      </c>
      <c r="D31" s="2">
        <f>$B$12*C31</f>
        <v>18040</v>
      </c>
      <c r="E31" s="2">
        <f>$D$4*(B31/10)</f>
        <v>7500</v>
      </c>
      <c r="F31" s="2">
        <f>$C$4-(D31-E31)</f>
        <v>29460</v>
      </c>
      <c r="G31" s="2">
        <f>IF((D31-E31) &lt; 0, 0, (D31-E31))</f>
        <v>10540</v>
      </c>
      <c r="H31" s="2" t="str">
        <f>IF(OR(D31&lt;=E31, F31&gt;$C$4*50%), "LUMIERE", "COUPURE")</f>
        <v>LUMIERE</v>
      </c>
    </row>
    <row r="32" spans="1:20" x14ac:dyDescent="0.45">
      <c r="A32" s="2">
        <f>A31+1</f>
        <v>9</v>
      </c>
      <c r="B32" s="2">
        <v>4</v>
      </c>
      <c r="C32" s="2">
        <v>220</v>
      </c>
      <c r="D32" s="2">
        <f>$B$12*C32</f>
        <v>18040</v>
      </c>
      <c r="E32" s="2">
        <f>$D$4*(B32/10)</f>
        <v>6000</v>
      </c>
      <c r="F32" s="2">
        <f>F31-G32</f>
        <v>17420</v>
      </c>
      <c r="G32" s="2">
        <f>IF((D32-E32) &lt; 0, 0, (D32-E32))</f>
        <v>12040</v>
      </c>
      <c r="H32" s="2" t="str">
        <f>IF(OR(D32&lt;=E32, F32&gt;$C$4*50%), "LUMIERE", "COUPURE")</f>
        <v>COUPURE</v>
      </c>
    </row>
    <row r="33" spans="1:8" x14ac:dyDescent="0.45">
      <c r="A33" s="2">
        <f>A32+1</f>
        <v>10</v>
      </c>
      <c r="B33" s="2">
        <v>6</v>
      </c>
      <c r="C33" s="2">
        <v>220</v>
      </c>
      <c r="D33" s="2">
        <f>$B$12*C33</f>
        <v>18040</v>
      </c>
      <c r="E33" s="2">
        <f>$D$4*(B33/10)</f>
        <v>9000</v>
      </c>
      <c r="F33" s="2">
        <f t="shared" ref="F33:F40" si="1">F32-G33</f>
        <v>8380</v>
      </c>
      <c r="G33" s="2">
        <f t="shared" ref="G33:G36" si="2">IF((D33-E33) &lt; 0, 0, (D33-E33))</f>
        <v>9040</v>
      </c>
      <c r="H33" s="2" t="str">
        <f>IF(OR(D33&lt;=E33, F33&gt;$C$4*50%), "LUMIERE", "COUPURE")</f>
        <v>COUPURE</v>
      </c>
    </row>
    <row r="34" spans="1:8" x14ac:dyDescent="0.45">
      <c r="A34" s="2">
        <f>A33+1</f>
        <v>11</v>
      </c>
      <c r="B34" s="2">
        <v>7</v>
      </c>
      <c r="C34" s="2">
        <v>220</v>
      </c>
      <c r="D34" s="2">
        <f>$B$12*C34</f>
        <v>18040</v>
      </c>
      <c r="E34" s="2">
        <f>$D$4*(B34/10)</f>
        <v>10500</v>
      </c>
      <c r="F34" s="2">
        <f t="shared" si="1"/>
        <v>840</v>
      </c>
      <c r="G34" s="2">
        <f t="shared" si="2"/>
        <v>7540</v>
      </c>
      <c r="H34" s="2" t="str">
        <f>IF(OR(D34&lt;=E34, F34&gt;$C$4*50%), "LUMIERE", "COUPURE")</f>
        <v>COUPURE</v>
      </c>
    </row>
    <row r="35" spans="1:8" x14ac:dyDescent="0.45">
      <c r="A35" s="2">
        <f>A34+1</f>
        <v>12</v>
      </c>
      <c r="B35" s="2">
        <v>5</v>
      </c>
      <c r="C35" s="2">
        <v>220</v>
      </c>
      <c r="D35" s="2">
        <f>$B$12*C35</f>
        <v>18040</v>
      </c>
      <c r="E35" s="2">
        <f>$D$4*(B35/10)</f>
        <v>7500</v>
      </c>
      <c r="F35" s="2">
        <f t="shared" si="1"/>
        <v>-9700</v>
      </c>
      <c r="G35" s="2">
        <f t="shared" si="2"/>
        <v>10540</v>
      </c>
      <c r="H35" s="2" t="str">
        <f>IF(OR(D35&lt;=E35, F35&gt;$C$4*50%), "LUMIERE", "COUPURE")</f>
        <v>COUPURE</v>
      </c>
    </row>
    <row r="36" spans="1:8" x14ac:dyDescent="0.45">
      <c r="A36" s="2">
        <f>A35+1</f>
        <v>13</v>
      </c>
      <c r="B36" s="2">
        <v>8</v>
      </c>
      <c r="C36" s="2">
        <v>120</v>
      </c>
      <c r="D36" s="2">
        <f>$B$12*C36</f>
        <v>9840</v>
      </c>
      <c r="E36" s="2">
        <f>$D$4*(B36/10)</f>
        <v>12000</v>
      </c>
      <c r="F36" s="2">
        <f t="shared" si="1"/>
        <v>-9700</v>
      </c>
      <c r="G36" s="2">
        <f t="shared" si="2"/>
        <v>0</v>
      </c>
      <c r="H36" s="2" t="str">
        <f>IF(OR(D36&lt;=E36, F36&gt;$C$4*50%), "LUMIERE", "COUPURE")</f>
        <v>LUMIERE</v>
      </c>
    </row>
    <row r="37" spans="1:8" x14ac:dyDescent="0.45">
      <c r="A37" s="2">
        <f>A36+1</f>
        <v>14</v>
      </c>
      <c r="B37" s="2">
        <v>7</v>
      </c>
      <c r="C37" s="2">
        <v>120</v>
      </c>
      <c r="D37" s="2">
        <f>$B$12*C37</f>
        <v>9840</v>
      </c>
      <c r="E37" s="2">
        <f>$D$4*(B37/10)</f>
        <v>10500</v>
      </c>
      <c r="F37" s="2">
        <f t="shared" si="1"/>
        <v>-9700</v>
      </c>
      <c r="G37" s="2">
        <f>IF((D37-E37) &lt; 0, 0, (D37-E37))</f>
        <v>0</v>
      </c>
      <c r="H37" s="2" t="str">
        <f>IF(OR(D37&lt;=E37, F37&gt;$C$4*50%), "LUMIERE", "COUPURE")</f>
        <v>LUMIERE</v>
      </c>
    </row>
    <row r="38" spans="1:8" x14ac:dyDescent="0.45">
      <c r="A38" s="2">
        <f>A37+1</f>
        <v>15</v>
      </c>
      <c r="B38" s="2">
        <v>6</v>
      </c>
      <c r="C38" s="2">
        <v>120</v>
      </c>
      <c r="D38" s="2">
        <f>$B$12*C38</f>
        <v>9840</v>
      </c>
      <c r="E38" s="2">
        <f>$D$4*(B38/10)</f>
        <v>9000</v>
      </c>
      <c r="F38" s="2">
        <f t="shared" si="1"/>
        <v>-10540</v>
      </c>
      <c r="G38" s="2">
        <f t="shared" ref="G38:G40" si="3">IF((D38-E38) &lt; 0, 0, (D38-E38))</f>
        <v>840</v>
      </c>
      <c r="H38" s="2" t="str">
        <f>IF(OR(D38&lt;=E38, F38&gt;$C$4*50%), "LUMIERE", "COUPURE")</f>
        <v>COUPURE</v>
      </c>
    </row>
    <row r="39" spans="1:8" x14ac:dyDescent="0.45">
      <c r="A39" s="2">
        <f>A38+1</f>
        <v>16</v>
      </c>
      <c r="B39" s="2">
        <v>4</v>
      </c>
      <c r="C39" s="2">
        <v>120</v>
      </c>
      <c r="D39" s="2">
        <f>$B$12*C39</f>
        <v>9840</v>
      </c>
      <c r="E39" s="2">
        <f>$D$4*(B39/10)</f>
        <v>6000</v>
      </c>
      <c r="F39" s="2">
        <f t="shared" si="1"/>
        <v>-14380</v>
      </c>
      <c r="G39" s="2">
        <f t="shared" si="3"/>
        <v>3840</v>
      </c>
      <c r="H39" s="2" t="str">
        <f>IF(OR(D39&lt;=E39, F39&gt;$C$4*50%), "LUMIERE", "COUPURE")</f>
        <v>COUPURE</v>
      </c>
    </row>
    <row r="40" spans="1:8" x14ac:dyDescent="0.45">
      <c r="A40" s="2">
        <f>A39+1</f>
        <v>17</v>
      </c>
      <c r="B40" s="2">
        <v>2</v>
      </c>
      <c r="C40" s="2">
        <v>120</v>
      </c>
      <c r="D40" s="2">
        <f>$B$12*C40</f>
        <v>9840</v>
      </c>
      <c r="E40" s="2">
        <f>$D$4*(B40/10)</f>
        <v>3000</v>
      </c>
      <c r="F40" s="2">
        <f t="shared" si="1"/>
        <v>-21220</v>
      </c>
      <c r="G40" s="2">
        <f t="shared" si="3"/>
        <v>6840</v>
      </c>
      <c r="H40" s="2" t="str">
        <f>IF(OR(D40&lt;=E40, F40&gt;$C$4*50%), "LUMIERE", "COUPURE")</f>
        <v>COUPURE</v>
      </c>
    </row>
  </sheetData>
  <mergeCells count="7">
    <mergeCell ref="A2:D2"/>
    <mergeCell ref="Q11:T11"/>
    <mergeCell ref="Q17:S17"/>
    <mergeCell ref="Q23:S23"/>
    <mergeCell ref="J2:N2"/>
    <mergeCell ref="P2:U2"/>
    <mergeCell ref="F2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4503-7ECE-41DF-B1E8-05AFF25B41D5}">
  <dimension ref="A1:E11"/>
  <sheetViews>
    <sheetView workbookViewId="0">
      <selection activeCell="E8" sqref="E8"/>
    </sheetView>
  </sheetViews>
  <sheetFormatPr baseColWidth="10" defaultRowHeight="14.25" x14ac:dyDescent="0.45"/>
  <sheetData>
    <row r="1" spans="1:5" x14ac:dyDescent="0.45">
      <c r="A1" s="2" t="s">
        <v>9</v>
      </c>
      <c r="B1" s="2" t="s">
        <v>41</v>
      </c>
      <c r="C1" s="13" t="s">
        <v>39</v>
      </c>
      <c r="D1" s="2" t="s">
        <v>40</v>
      </c>
      <c r="E1" s="14" t="s">
        <v>28</v>
      </c>
    </row>
    <row r="2" spans="1:5" x14ac:dyDescent="0.45">
      <c r="A2" s="2" t="s">
        <v>46</v>
      </c>
      <c r="B2" s="21">
        <v>45257</v>
      </c>
      <c r="C2" s="19">
        <v>0.33333333333333331</v>
      </c>
      <c r="D2" s="20">
        <v>0.3743055555555555</v>
      </c>
      <c r="E2" s="14">
        <v>5</v>
      </c>
    </row>
    <row r="3" spans="1:5" x14ac:dyDescent="0.45">
      <c r="A3" s="2" t="s">
        <v>47</v>
      </c>
      <c r="B3" s="21">
        <v>45257</v>
      </c>
      <c r="C3" s="19">
        <v>0.375</v>
      </c>
      <c r="D3" s="20">
        <v>0.41597222222222219</v>
      </c>
      <c r="E3" s="14">
        <v>4</v>
      </c>
    </row>
    <row r="4" spans="1:5" x14ac:dyDescent="0.45">
      <c r="A4" s="2" t="s">
        <v>48</v>
      </c>
      <c r="B4" s="21">
        <v>45257</v>
      </c>
      <c r="C4" s="19">
        <v>0.41666666666666702</v>
      </c>
      <c r="D4" s="20">
        <v>0.45763888888888898</v>
      </c>
      <c r="E4" s="14">
        <v>6</v>
      </c>
    </row>
    <row r="5" spans="1:5" x14ac:dyDescent="0.45">
      <c r="A5" s="2" t="s">
        <v>49</v>
      </c>
      <c r="B5" s="21">
        <v>45257</v>
      </c>
      <c r="C5" s="19">
        <v>0.45833333333333298</v>
      </c>
      <c r="D5" s="20">
        <v>0.499305555555556</v>
      </c>
      <c r="E5" s="14">
        <v>7</v>
      </c>
    </row>
    <row r="6" spans="1:5" x14ac:dyDescent="0.45">
      <c r="A6" s="2" t="s">
        <v>50</v>
      </c>
      <c r="B6" s="21">
        <v>45257</v>
      </c>
      <c r="C6" s="19">
        <v>0.5</v>
      </c>
      <c r="D6" s="20">
        <v>0.54097222222222197</v>
      </c>
      <c r="E6" s="14">
        <v>5</v>
      </c>
    </row>
    <row r="7" spans="1:5" x14ac:dyDescent="0.45">
      <c r="A7" s="2" t="s">
        <v>51</v>
      </c>
      <c r="B7" s="21">
        <v>45257</v>
      </c>
      <c r="C7" s="19">
        <v>0.54166666666666696</v>
      </c>
      <c r="D7" s="20">
        <v>0.58263888888888904</v>
      </c>
      <c r="E7" s="14">
        <v>8</v>
      </c>
    </row>
    <row r="8" spans="1:5" x14ac:dyDescent="0.45">
      <c r="A8" s="2" t="s">
        <v>52</v>
      </c>
      <c r="B8" s="21">
        <v>45257</v>
      </c>
      <c r="C8" s="19">
        <v>0.58333333333333304</v>
      </c>
      <c r="D8" s="20">
        <v>0.624305555555556</v>
      </c>
      <c r="E8" s="14">
        <v>7</v>
      </c>
    </row>
    <row r="9" spans="1:5" x14ac:dyDescent="0.45">
      <c r="A9" s="2" t="s">
        <v>53</v>
      </c>
      <c r="B9" s="21">
        <v>45257</v>
      </c>
      <c r="C9" s="19">
        <v>0.625</v>
      </c>
      <c r="D9" s="20">
        <v>0.66597222222222197</v>
      </c>
      <c r="E9" s="14">
        <v>6</v>
      </c>
    </row>
    <row r="10" spans="1:5" x14ac:dyDescent="0.45">
      <c r="A10" s="2" t="s">
        <v>54</v>
      </c>
      <c r="B10" s="21">
        <v>45257</v>
      </c>
      <c r="C10" s="19">
        <v>0.66666666666666696</v>
      </c>
      <c r="D10" s="20">
        <v>0.70763888888888904</v>
      </c>
      <c r="E10" s="14">
        <v>4</v>
      </c>
    </row>
    <row r="11" spans="1:5" x14ac:dyDescent="0.45">
      <c r="A11" s="2" t="s">
        <v>55</v>
      </c>
      <c r="B11" s="21">
        <v>45257</v>
      </c>
      <c r="C11" s="19">
        <v>0.70833333333333304</v>
      </c>
      <c r="D11" s="20">
        <v>0.749305555555556</v>
      </c>
      <c r="E11" s="1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Solaire</vt:lpstr>
      <vt:lpstr>meteo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tendry razafimiandrisoa</dc:creator>
  <cp:lastModifiedBy>tendry razafimiandrisoa</cp:lastModifiedBy>
  <dcterms:created xsi:type="dcterms:W3CDTF">2023-11-28T17:39:26Z</dcterms:created>
  <dcterms:modified xsi:type="dcterms:W3CDTF">2023-12-01T02:26:47Z</dcterms:modified>
</cp:coreProperties>
</file>