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STAFS\ELIKAS PROPERT\BUDGET DAUDI HEALTH CENTRE 2022\"/>
    </mc:Choice>
  </mc:AlternateContent>
  <xr:revisionPtr revIDLastSave="0" documentId="13_ncr:1_{AD57553B-F7DC-4485-B574-611D2536E21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USER FEE" sheetId="1" r:id="rId1"/>
    <sheet name="NHIF" sheetId="2" r:id="rId2"/>
    <sheet name="HSBF" sheetId="4" r:id="rId3"/>
    <sheet name="nCHF" sheetId="5" r:id="rId4"/>
    <sheet name="OC" sheetId="6" r:id="rId5"/>
  </sheets>
  <calcPr calcId="191029"/>
</workbook>
</file>

<file path=xl/calcChain.xml><?xml version="1.0" encoding="utf-8"?>
<calcChain xmlns="http://schemas.openxmlformats.org/spreadsheetml/2006/main">
  <c r="H7" i="4" l="1"/>
  <c r="H2" i="4"/>
  <c r="H5" i="4"/>
  <c r="H6" i="4"/>
  <c r="H4" i="4"/>
  <c r="H3" i="4"/>
  <c r="H9" i="6"/>
  <c r="H15" i="6"/>
  <c r="H14" i="6"/>
  <c r="H13" i="6"/>
  <c r="H12" i="6"/>
  <c r="H11" i="6"/>
  <c r="H10" i="6"/>
  <c r="H3" i="6"/>
  <c r="H4" i="6"/>
  <c r="H5" i="6"/>
  <c r="H6" i="6"/>
  <c r="H7" i="6"/>
  <c r="H2" i="6"/>
  <c r="H22" i="5"/>
  <c r="H21" i="5"/>
  <c r="H18" i="5"/>
  <c r="H19" i="5" s="1"/>
  <c r="H16" i="5"/>
  <c r="H17" i="5" s="1"/>
  <c r="H12" i="5"/>
  <c r="H13" i="5" s="1"/>
  <c r="H10" i="5"/>
  <c r="H9" i="5"/>
  <c r="H7" i="5"/>
  <c r="H6" i="5"/>
  <c r="H5" i="5"/>
  <c r="H4" i="5"/>
  <c r="H3" i="5"/>
  <c r="H2" i="5"/>
  <c r="H98" i="4"/>
  <c r="H104" i="4"/>
  <c r="H102" i="4"/>
  <c r="H103" i="4" s="1"/>
  <c r="H100" i="4"/>
  <c r="H99" i="4"/>
  <c r="H97" i="4"/>
  <c r="H95" i="4"/>
  <c r="H94" i="4"/>
  <c r="H96" i="4" s="1"/>
  <c r="H79" i="4"/>
  <c r="H78" i="4"/>
  <c r="H77" i="4"/>
  <c r="H75" i="4"/>
  <c r="H74" i="4"/>
  <c r="H73" i="4"/>
  <c r="H72" i="4"/>
  <c r="H59" i="4"/>
  <c r="H58" i="4"/>
  <c r="H57" i="4"/>
  <c r="H56" i="4"/>
  <c r="H55" i="4"/>
  <c r="H54" i="4"/>
  <c r="H53" i="4"/>
  <c r="H52" i="4"/>
  <c r="H51" i="4"/>
  <c r="H49" i="4"/>
  <c r="H48" i="4"/>
  <c r="H47" i="4"/>
  <c r="H45" i="4"/>
  <c r="H44" i="4"/>
  <c r="H42" i="4"/>
  <c r="H41" i="4"/>
  <c r="H39" i="4"/>
  <c r="H38" i="4"/>
  <c r="H37" i="4"/>
  <c r="H40" i="4" s="1"/>
  <c r="H35" i="4"/>
  <c r="H34" i="4"/>
  <c r="H33" i="4"/>
  <c r="H30" i="4"/>
  <c r="H31" i="4"/>
  <c r="H29" i="4"/>
  <c r="H21" i="4"/>
  <c r="H20" i="4"/>
  <c r="H19" i="4"/>
  <c r="H17" i="4"/>
  <c r="H15" i="4"/>
  <c r="H10" i="4"/>
  <c r="H9" i="4"/>
  <c r="H24" i="2"/>
  <c r="H25" i="2"/>
  <c r="H23" i="2"/>
  <c r="H22" i="2"/>
  <c r="H15" i="2"/>
  <c r="H16" i="2"/>
  <c r="H17" i="2"/>
  <c r="H18" i="2"/>
  <c r="H19" i="2"/>
  <c r="H20" i="2"/>
  <c r="H21" i="2"/>
  <c r="H14" i="2"/>
  <c r="H12" i="2"/>
  <c r="H11" i="2"/>
  <c r="H10" i="2"/>
  <c r="H9" i="2"/>
  <c r="H3" i="2"/>
  <c r="H4" i="2"/>
  <c r="H5" i="2"/>
  <c r="H6" i="2"/>
  <c r="H7" i="2"/>
  <c r="H2" i="2"/>
  <c r="H27" i="1"/>
  <c r="H28" i="1"/>
  <c r="H26" i="1"/>
  <c r="H22" i="1"/>
  <c r="H23" i="1"/>
  <c r="H24" i="1"/>
  <c r="H21" i="1"/>
  <c r="H6" i="1"/>
  <c r="H13" i="1"/>
  <c r="H14" i="1"/>
  <c r="H10" i="1"/>
  <c r="H11" i="1"/>
  <c r="H12" i="1"/>
  <c r="H9" i="1"/>
  <c r="H15" i="1" s="1"/>
  <c r="H7" i="1"/>
  <c r="H3" i="1"/>
  <c r="H25" i="1" l="1"/>
  <c r="H32" i="4"/>
  <c r="H80" i="4"/>
  <c r="H11" i="5"/>
  <c r="H46" i="4"/>
  <c r="H16" i="6"/>
  <c r="H8" i="6"/>
  <c r="H8" i="5"/>
  <c r="H20" i="5" s="1"/>
  <c r="H43" i="4"/>
  <c r="H101" i="4"/>
  <c r="H76" i="4"/>
  <c r="H60" i="4"/>
  <c r="H50" i="4"/>
  <c r="H36" i="4"/>
  <c r="H22" i="4"/>
  <c r="H11" i="4"/>
  <c r="H18" i="4"/>
  <c r="H8" i="4"/>
  <c r="H13" i="2"/>
  <c r="H26" i="2"/>
  <c r="H8" i="2"/>
  <c r="H29" i="1"/>
  <c r="H8" i="1"/>
  <c r="H31" i="1" l="1"/>
  <c r="H33" i="1" s="1"/>
  <c r="H17" i="6"/>
  <c r="H19" i="6" s="1"/>
  <c r="H105" i="4"/>
  <c r="H107" i="4" s="1"/>
  <c r="H28" i="2"/>
  <c r="H30" i="2" s="1"/>
</calcChain>
</file>

<file path=xl/sharedStrings.xml><?xml version="1.0" encoding="utf-8"?>
<sst xmlns="http://schemas.openxmlformats.org/spreadsheetml/2006/main" count="370" uniqueCount="137">
  <si>
    <t>TARGET</t>
  </si>
  <si>
    <t>ACTIVITY</t>
  </si>
  <si>
    <t>GSF CODE</t>
  </si>
  <si>
    <t>Unit of measure</t>
  </si>
  <si>
    <t>Quantity</t>
  </si>
  <si>
    <t>frequencer</t>
  </si>
  <si>
    <t>unit price</t>
  </si>
  <si>
    <t>TOTAL</t>
  </si>
  <si>
    <t>Source of Fund</t>
  </si>
  <si>
    <t>Shortage of medicines, medical equipment and diagnostic supplies reduced from 65% to 45% by June 2022</t>
  </si>
  <si>
    <t>To support procurement of 5 kits of Medicines, medical &amp; dental equipmemnts and laboratory reagents by June 2022</t>
  </si>
  <si>
    <t>Drugs and medicine</t>
  </si>
  <si>
    <t>Hospital supplies</t>
  </si>
  <si>
    <t>Dental equipment and supplies</t>
  </si>
  <si>
    <t xml:space="preserve">PPMof medical and dental equipments </t>
  </si>
  <si>
    <t>Laboratory reagent</t>
  </si>
  <si>
    <t>Medical equipment</t>
  </si>
  <si>
    <t>Kits</t>
  </si>
  <si>
    <t>USER FEE</t>
  </si>
  <si>
    <t>Organization Structures and Institutional Management at all levels strengthened from 65 % to 75 % by June 2021</t>
  </si>
  <si>
    <t>Organization Structures and Institutional Management at all levels strengthened from 65 % to 75 % by June 2022</t>
  </si>
  <si>
    <t>To provide routine administrative logistics for smooth running of office at Daudi Health Centre by June 2022</t>
  </si>
  <si>
    <t>Water charges</t>
  </si>
  <si>
    <t>bills</t>
  </si>
  <si>
    <t xml:space="preserve">Electricity </t>
  </si>
  <si>
    <t>Per diem</t>
  </si>
  <si>
    <t>person</t>
  </si>
  <si>
    <t>Stationary</t>
  </si>
  <si>
    <t>Each</t>
  </si>
  <si>
    <t>Wire, Wireless, Telephone,Telex Services and Facsimile</t>
  </si>
  <si>
    <t>Petrol</t>
  </si>
  <si>
    <t>litres</t>
  </si>
  <si>
    <t>Shortage of skilled and mixed human resource for health reduced from 25% to 18% by June 2022</t>
  </si>
  <si>
    <t>To support 1 Assistant Accountant monthly salaries at Daudi Health Centre by June 2022</t>
  </si>
  <si>
    <t>Local Staff Salaries</t>
  </si>
  <si>
    <t>To support 2 security guards monthly working at Daudi Health Centre by June 2022</t>
  </si>
  <si>
    <t>Honoraries</t>
  </si>
  <si>
    <t>To support honoraries monthy at Daudi Health Centre by June 2022</t>
  </si>
  <si>
    <t>To support 1 Mortuary attendant monthy at Daudi Health Centre by June 2022</t>
  </si>
  <si>
    <t>To facilitate repair and maintenance of Daudi Health Centre infrastructure by June 2022</t>
  </si>
  <si>
    <t>Mechanical, electrical, and electronic spare parts</t>
  </si>
  <si>
    <t>To support statutory health facility governing committee HFGC quartery meetings and 2 emergency meetings by june 2022</t>
  </si>
  <si>
    <t>Sitting Allowance</t>
  </si>
  <si>
    <t>Water Pumps</t>
  </si>
  <si>
    <t>Quality of buildings and infrastructure are improved from 30% to 45% by June 2022</t>
  </si>
  <si>
    <t>Organization structures and institutional management at all levels strengthened from 65% to 75% by June 2021</t>
  </si>
  <si>
    <t>EACH</t>
  </si>
  <si>
    <t>NHIF</t>
  </si>
  <si>
    <t>On call allowance</t>
  </si>
  <si>
    <t>Allowance</t>
  </si>
  <si>
    <t>Extral Duty</t>
  </si>
  <si>
    <t>Perdioem domestic</t>
  </si>
  <si>
    <t>Fare</t>
  </si>
  <si>
    <t>extra duty</t>
  </si>
  <si>
    <t>Person</t>
  </si>
  <si>
    <t>OC</t>
  </si>
  <si>
    <t>Leave travel</t>
  </si>
  <si>
    <t>Medical refund</t>
  </si>
  <si>
    <t>Uniform allowance</t>
  </si>
  <si>
    <t>Burial Expences</t>
  </si>
  <si>
    <t>Diesel</t>
  </si>
  <si>
    <t>Litres</t>
  </si>
  <si>
    <t>To support 12 monthly IMIS report submission from Daudi Health Health to the council HQ by June 2021</t>
  </si>
  <si>
    <t>Extra duty</t>
  </si>
  <si>
    <t>o facilitate monthly 24 outreach and mobile services to hard-to-reach communities by June 2022</t>
  </si>
  <si>
    <t>To support 12 monthlysubmission of NHIF Craim form Daudi Health Health to the region HQ by June 2022</t>
  </si>
  <si>
    <t>Per Diem - Domestic</t>
  </si>
  <si>
    <t>Ground travel (bus, railway taxi, etc)</t>
  </si>
  <si>
    <t>Office Consumables (papers,pencils, pens and stationaries)</t>
  </si>
  <si>
    <t>To support statutory health facility governing committee HFGC quartery meatings and 2 emergency meetings by june 2022</t>
  </si>
  <si>
    <t>To provide routine administrative logistics ( includes office stationeries, refresshment, for smooth running of office quarterly of Health facilities by June 2021</t>
  </si>
  <si>
    <t>sting allowance</t>
  </si>
  <si>
    <t>To provide Employee Statutory benefits to 19 employee at Daudi Health Centre ( these includes leave travel allowance, uniform allowance, and Extral duty allowance by June 2021</t>
  </si>
  <si>
    <t>Burial expences</t>
  </si>
  <si>
    <t>Infant mortality rate reduced from 15.5 to 10 per 1000 live birth by 2022</t>
  </si>
  <si>
    <t>To conduct Vit A supplementation and deworming to 2586 Children June 2020</t>
  </si>
  <si>
    <t>Extraduty</t>
  </si>
  <si>
    <t>Disel</t>
  </si>
  <si>
    <t>To facilitate monthly 24 outreach and mobile services to hard-to-reach communities by June 2021</t>
  </si>
  <si>
    <t>Food and refreshment</t>
  </si>
  <si>
    <t>Pediem domestic</t>
  </si>
  <si>
    <t>Fee</t>
  </si>
  <si>
    <t>Extrduty</t>
  </si>
  <si>
    <t>Extra Duty</t>
  </si>
  <si>
    <t>To submit and share the quarterly/ mid year and annual Health Centre implementation reports with CHMT  by June 2020</t>
  </si>
  <si>
    <t>Per Diem domestic</t>
  </si>
  <si>
    <t>Perdiem domestic</t>
  </si>
  <si>
    <t>Voucher</t>
  </si>
  <si>
    <t>Bill</t>
  </si>
  <si>
    <t>Electricity</t>
  </si>
  <si>
    <t>unit</t>
  </si>
  <si>
    <t>Water</t>
  </si>
  <si>
    <t>Neonatal mortality rate reduced from 7 to 4 per 1,000 live birth by 2022</t>
  </si>
  <si>
    <t>To support  6 days biannual meeting to discuss the quality of data and report writing with CHMT and  3 Health staffs by June 2022</t>
  </si>
  <si>
    <t>Organization structures and institutional management at all levels strengthened from 65% to 75% by June 2022</t>
  </si>
  <si>
    <t>To support 1 staff attending 7 days Annual Tanzania National Nursing Association  conference by June 2022</t>
  </si>
  <si>
    <t>Per-diem</t>
  </si>
  <si>
    <t>To prepare Health centre  annual plans for FY 2021/2022 to 8 Health faciltiy teams  by June 2022</t>
  </si>
  <si>
    <t>To conduct 7 days on Health Centre Plan Pre- planning meeting with all Stakeholders who support Health in the Facility by June 2022</t>
  </si>
  <si>
    <t>To conduct 1  quarterly meeting to 13 Health Centre Technical Team Members for Daudi Health Centre by June 2022</t>
  </si>
  <si>
    <t>To conduct 4 days preparation of quarterly/ mid year and annual Health facility implementation reports by health centre Facility incharges by June 2022</t>
  </si>
  <si>
    <t>Maternal mortality rate reduced from 105 to 90 per 100,000 live birth by year 2022</t>
  </si>
  <si>
    <t>To provide routine administrative logistics ( includes office stationeries, refresshment, for smooth running of office quarterly to 15 Health facilities by June 2022</t>
  </si>
  <si>
    <t>To conduct quarterly maternal and perinatal death auditing review meeting at the district level to assess contributing factors by June 2022</t>
  </si>
  <si>
    <t>Furnitures</t>
  </si>
  <si>
    <t>Shortage of Health facility infrastructure reduced from 35% to 25% by June 2022</t>
  </si>
  <si>
    <t>To support procurement and fix 30 furniture and fittings for  Daudi Health Centre by June 2022</t>
  </si>
  <si>
    <t>Refreshmenty</t>
  </si>
  <si>
    <t>Tent</t>
  </si>
  <si>
    <t>To conduct community mobilize and collect 80 blood units  quartely from voluntary peoples from schools and gathering place  by June 2022</t>
  </si>
  <si>
    <t>To support 8 health workers collecting blood for Daudi health centre by June 2022</t>
  </si>
  <si>
    <t>To support procurement of 10 dozens of essential equipments for waste segregation, collection, storage, transportation and facility cleanliness by June 2022</t>
  </si>
  <si>
    <t>Cleaning supplies</t>
  </si>
  <si>
    <t>Health facility solid and liquid waste management improved from 58% to 75% by June 2022</t>
  </si>
  <si>
    <t>Dozen</t>
  </si>
  <si>
    <t>CHF</t>
  </si>
  <si>
    <t>frequency</t>
  </si>
  <si>
    <t>Emergency kit</t>
  </si>
  <si>
    <t>Capacity on management of Emergency/ disaster preparedness and response strengthened from 35% to 45% by June 2022</t>
  </si>
  <si>
    <t>To support procurement of  10 kits of buffer stocks and medical supplies for emergence preparedness and response by June 2022</t>
  </si>
  <si>
    <t>outbreaks/calamities</t>
  </si>
  <si>
    <t>extra</t>
  </si>
  <si>
    <t>Gift and prize</t>
  </si>
  <si>
    <t>To provide employee best worker rewards/prizes on May Day all eligible 2 health care providers by June 2022</t>
  </si>
  <si>
    <t>Repair and maintanence</t>
  </si>
  <si>
    <t>Casual labour</t>
  </si>
  <si>
    <t>Under five morbidity rate reduced from 12 to 10 per 100,000 live birth by June 2022</t>
  </si>
  <si>
    <t>To facilitate quarterly repair and maintenance of coldchain equipment at Daudi health centre by June 2022</t>
  </si>
  <si>
    <t>To facilitate daily cleanness and gardening to  Daudi health centre  sorroundings by June 2022</t>
  </si>
  <si>
    <t>Hospital hygiene improved from 30% to 45 by 2022</t>
  </si>
  <si>
    <t>on call allowance</t>
  </si>
  <si>
    <t>To provide Employee Statutory benefits to 19 employee at Daudi Health Centre ( these includes leave tavel allowance, medical refunrds, burial services,  uniform allowance, Per diem Allowance and Extral duty allowance by June 2022</t>
  </si>
  <si>
    <t>To support construction of  fence at daudi health centre by june 2022</t>
  </si>
  <si>
    <t>wire</t>
  </si>
  <si>
    <t>metre</t>
  </si>
  <si>
    <t xml:space="preserve">PPM of medical and dental equipments </t>
  </si>
  <si>
    <t>To support procurement of 10 kits of Medicines, medical &amp; dental equipmemnts and laboratory reagents by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</si>
</sst>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5" fillId="0" borderId="0" xfId="0" applyFont="1"/>
    <xf numFmtId="43" fontId="4" fillId="0" borderId="1" xfId="1" applyFont="1" applyBorder="1"/>
    <xf numFmtId="43" fontId="0" fillId="0" borderId="0" xfId="1" applyFont="1"/>
    <xf numFmtId="0" fontId="7" fillId="0" borderId="0" xfId="0" applyFont="1" applyAlignment="1">
      <alignment wrapText="1"/>
    </xf>
    <xf numFmtId="43" fontId="2" fillId="0" borderId="0" xfId="1" applyFont="1"/>
    <xf numFmtId="43" fontId="9" fillId="0" borderId="0" xfId="1" applyFont="1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43" fontId="0" fillId="0" borderId="0" xfId="0" applyNumberFormat="1"/>
    <xf numFmtId="43" fontId="1" fillId="0" borderId="1" xfId="1" applyFont="1" applyBorder="1" applyAlignment="1">
      <alignment vertical="top" wrapText="1"/>
    </xf>
    <xf numFmtId="165" fontId="1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43" fontId="3" fillId="3" borderId="1" xfId="0" applyNumberFormat="1" applyFont="1" applyFill="1" applyBorder="1" applyAlignment="1">
      <alignment vertical="top" wrapText="1"/>
    </xf>
    <xf numFmtId="165" fontId="3" fillId="3" borderId="1" xfId="0" applyNumberFormat="1" applyFont="1" applyFill="1" applyBorder="1" applyAlignment="1">
      <alignment vertical="top" wrapText="1"/>
    </xf>
    <xf numFmtId="3" fontId="0" fillId="0" borderId="1" xfId="0" applyNumberFormat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  <xf numFmtId="0" fontId="5" fillId="0" borderId="7" xfId="0" applyFont="1" applyBorder="1"/>
    <xf numFmtId="0" fontId="4" fillId="0" borderId="1" xfId="0" applyFont="1" applyBorder="1" applyAlignment="1">
      <alignment horizontal="left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0" fontId="0" fillId="5" borderId="1" xfId="0" applyFill="1" applyBorder="1"/>
    <xf numFmtId="43" fontId="0" fillId="5" borderId="1" xfId="1" applyFont="1" applyFill="1" applyBorder="1"/>
    <xf numFmtId="43" fontId="6" fillId="5" borderId="1" xfId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7" fillId="0" borderId="1" xfId="0" applyFont="1" applyBorder="1" applyAlignment="1">
      <alignment wrapText="1"/>
    </xf>
    <xf numFmtId="0" fontId="7" fillId="6" borderId="1" xfId="0" applyFont="1" applyFill="1" applyBorder="1" applyAlignment="1">
      <alignment horizontal="left" vertical="center" wrapText="1" indent="6"/>
    </xf>
    <xf numFmtId="43" fontId="8" fillId="0" borderId="1" xfId="1" applyFont="1" applyBorder="1"/>
    <xf numFmtId="43" fontId="6" fillId="5" borderId="1" xfId="1" applyFont="1" applyFill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5" borderId="1" xfId="0" applyFont="1" applyFill="1" applyBorder="1" applyAlignment="1">
      <alignment wrapText="1"/>
    </xf>
    <xf numFmtId="43" fontId="6" fillId="0" borderId="0" xfId="0" applyNumberFormat="1" applyFont="1"/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vertical="top" wrapText="1"/>
    </xf>
    <xf numFmtId="43" fontId="0" fillId="0" borderId="1" xfId="1" applyFont="1" applyFill="1" applyBorder="1"/>
    <xf numFmtId="43" fontId="0" fillId="2" borderId="1" xfId="1" applyFont="1" applyFill="1" applyBorder="1" applyAlignment="1">
      <alignment vertical="top" wrapText="1"/>
    </xf>
    <xf numFmtId="43" fontId="3" fillId="5" borderId="1" xfId="1" applyFont="1" applyFill="1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43" fontId="0" fillId="5" borderId="1" xfId="1" applyFont="1" applyFill="1" applyBorder="1" applyAlignment="1">
      <alignment vertical="top" wrapText="1"/>
    </xf>
    <xf numFmtId="165" fontId="3" fillId="5" borderId="1" xfId="0" applyNumberFormat="1" applyFont="1" applyFill="1" applyBorder="1" applyAlignment="1">
      <alignment vertical="top" wrapText="1"/>
    </xf>
    <xf numFmtId="43" fontId="3" fillId="3" borderId="1" xfId="1" applyFont="1" applyFill="1" applyBorder="1" applyAlignment="1">
      <alignment vertical="top" wrapText="1"/>
    </xf>
    <xf numFmtId="0" fontId="0" fillId="2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/>
    <xf numFmtId="43" fontId="6" fillId="0" borderId="1" xfId="1" applyFont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65" fontId="1" fillId="0" borderId="1" xfId="1" applyNumberFormat="1" applyFont="1" applyBorder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165" fontId="3" fillId="3" borderId="1" xfId="0" applyNumberFormat="1" applyFont="1" applyFill="1" applyBorder="1"/>
    <xf numFmtId="164" fontId="0" fillId="0" borderId="0" xfId="0" applyNumberFormat="1"/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6" fillId="5" borderId="1" xfId="1" applyFont="1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1" fillId="2" borderId="1" xfId="1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8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0" borderId="3" xfId="0" applyBorder="1"/>
    <xf numFmtId="0" fontId="0" fillId="2" borderId="2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4" borderId="1" xfId="0" applyNumberForma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21" zoomScale="115" zoomScaleNormal="115" workbookViewId="0">
      <selection sqref="A1:I8"/>
    </sheetView>
  </sheetViews>
  <sheetFormatPr defaultRowHeight="15" x14ac:dyDescent="0.25"/>
  <cols>
    <col min="1" max="1" width="24.5703125" customWidth="1"/>
    <col min="2" max="2" width="24.28515625" customWidth="1"/>
    <col min="3" max="3" width="37.5703125" customWidth="1"/>
    <col min="4" max="4" width="14.42578125" customWidth="1"/>
    <col min="5" max="5" width="13.140625" customWidth="1"/>
    <col min="6" max="6" width="13" customWidth="1"/>
    <col min="7" max="7" width="13.85546875" style="6" customWidth="1"/>
    <col min="8" max="8" width="17.28515625" style="6" customWidth="1"/>
    <col min="9" max="9" width="13.140625" customWidth="1"/>
    <col min="10" max="10" width="16.5703125" customWidth="1"/>
  </cols>
  <sheetData>
    <row r="1" spans="1:10" s="4" customFormat="1" ht="37.5" x14ac:dyDescent="0.3">
      <c r="A1" s="1" t="s">
        <v>0</v>
      </c>
      <c r="B1" s="24" t="s">
        <v>1</v>
      </c>
      <c r="C1" s="24" t="s">
        <v>2</v>
      </c>
      <c r="D1" s="2" t="s">
        <v>3</v>
      </c>
      <c r="E1" s="1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23"/>
    </row>
    <row r="2" spans="1:10" ht="15.75" customHeight="1" x14ac:dyDescent="0.25">
      <c r="A2" s="75" t="s">
        <v>9</v>
      </c>
      <c r="B2" s="75" t="s">
        <v>10</v>
      </c>
      <c r="C2" s="22" t="s">
        <v>16</v>
      </c>
      <c r="D2" s="21" t="s">
        <v>17</v>
      </c>
      <c r="E2" s="21">
        <v>6</v>
      </c>
      <c r="F2" s="21">
        <v>5</v>
      </c>
      <c r="G2" s="25">
        <v>52500</v>
      </c>
      <c r="H2" s="26">
        <v>1575000</v>
      </c>
      <c r="I2" s="71" t="s">
        <v>18</v>
      </c>
    </row>
    <row r="3" spans="1:10" x14ac:dyDescent="0.25">
      <c r="A3" s="75"/>
      <c r="B3" s="75"/>
      <c r="C3" s="21" t="s">
        <v>11</v>
      </c>
      <c r="D3" s="21" t="s">
        <v>17</v>
      </c>
      <c r="E3" s="21">
        <v>6</v>
      </c>
      <c r="F3" s="21">
        <v>5</v>
      </c>
      <c r="G3" s="25">
        <v>175000</v>
      </c>
      <c r="H3" s="26">
        <f t="shared" ref="H3" si="0">E3*F3*G3</f>
        <v>5250000</v>
      </c>
      <c r="I3" s="72"/>
    </row>
    <row r="4" spans="1:10" x14ac:dyDescent="0.25">
      <c r="A4" s="75"/>
      <c r="B4" s="75"/>
      <c r="C4" s="21" t="s">
        <v>12</v>
      </c>
      <c r="D4" s="21" t="s">
        <v>17</v>
      </c>
      <c r="E4" s="21">
        <v>6</v>
      </c>
      <c r="F4" s="21">
        <v>5</v>
      </c>
      <c r="G4" s="25">
        <v>35000</v>
      </c>
      <c r="H4" s="26">
        <v>1050000</v>
      </c>
      <c r="I4" s="72"/>
    </row>
    <row r="5" spans="1:10" x14ac:dyDescent="0.25">
      <c r="A5" s="75"/>
      <c r="B5" s="75"/>
      <c r="C5" s="22" t="s">
        <v>14</v>
      </c>
      <c r="D5" s="22" t="s">
        <v>17</v>
      </c>
      <c r="E5" s="21">
        <v>6</v>
      </c>
      <c r="F5" s="21">
        <v>5</v>
      </c>
      <c r="G5" s="25">
        <v>50000</v>
      </c>
      <c r="H5" s="26">
        <v>525000</v>
      </c>
      <c r="I5" s="72"/>
    </row>
    <row r="6" spans="1:10" x14ac:dyDescent="0.25">
      <c r="A6" s="75"/>
      <c r="B6" s="75"/>
      <c r="C6" s="22" t="s">
        <v>13</v>
      </c>
      <c r="D6" s="22" t="s">
        <v>17</v>
      </c>
      <c r="E6" s="21">
        <v>6</v>
      </c>
      <c r="F6" s="21">
        <v>5</v>
      </c>
      <c r="G6" s="25">
        <v>35000</v>
      </c>
      <c r="H6" s="26">
        <f>E6*F6*G6</f>
        <v>1050000</v>
      </c>
      <c r="I6" s="72"/>
    </row>
    <row r="7" spans="1:10" x14ac:dyDescent="0.25">
      <c r="A7" s="75"/>
      <c r="B7" s="75"/>
      <c r="C7" s="22" t="s">
        <v>15</v>
      </c>
      <c r="D7" s="22" t="s">
        <v>17</v>
      </c>
      <c r="E7" s="21">
        <v>6</v>
      </c>
      <c r="F7" s="21">
        <v>5</v>
      </c>
      <c r="G7" s="25">
        <v>35000</v>
      </c>
      <c r="H7" s="26">
        <f>E7*F7*G7</f>
        <v>1050000</v>
      </c>
      <c r="I7" s="72"/>
    </row>
    <row r="8" spans="1:10" x14ac:dyDescent="0.25">
      <c r="A8" s="75"/>
      <c r="B8" s="75"/>
      <c r="C8" s="22"/>
      <c r="D8" s="27"/>
      <c r="E8" s="27"/>
      <c r="F8" s="27"/>
      <c r="G8" s="28"/>
      <c r="H8" s="29">
        <f>SUM(H2:H7)</f>
        <v>10500000</v>
      </c>
      <c r="I8" s="73"/>
    </row>
    <row r="9" spans="1:10" ht="15.75" customHeight="1" x14ac:dyDescent="0.25">
      <c r="A9" s="68" t="s">
        <v>20</v>
      </c>
      <c r="B9" s="70" t="s">
        <v>21</v>
      </c>
      <c r="C9" s="22" t="s">
        <v>22</v>
      </c>
      <c r="D9" s="22" t="s">
        <v>23</v>
      </c>
      <c r="E9" s="21">
        <v>64</v>
      </c>
      <c r="F9" s="21">
        <v>12</v>
      </c>
      <c r="G9" s="25">
        <v>2500</v>
      </c>
      <c r="H9" s="25">
        <f>E9*F9*G9</f>
        <v>1920000</v>
      </c>
      <c r="I9" s="71" t="s">
        <v>18</v>
      </c>
    </row>
    <row r="10" spans="1:10" x14ac:dyDescent="0.25">
      <c r="A10" s="69"/>
      <c r="B10" s="70"/>
      <c r="C10" s="22" t="s">
        <v>24</v>
      </c>
      <c r="D10" s="22" t="s">
        <v>23</v>
      </c>
      <c r="E10" s="21">
        <v>1200</v>
      </c>
      <c r="F10" s="21">
        <v>6</v>
      </c>
      <c r="G10" s="25">
        <v>400</v>
      </c>
      <c r="H10" s="25">
        <f t="shared" ref="H10:H14" si="1">E10*F10*G10</f>
        <v>2880000</v>
      </c>
      <c r="I10" s="72"/>
    </row>
    <row r="11" spans="1:10" x14ac:dyDescent="0.25">
      <c r="A11" s="69"/>
      <c r="B11" s="70"/>
      <c r="C11" s="22" t="s">
        <v>25</v>
      </c>
      <c r="D11" s="22" t="s">
        <v>26</v>
      </c>
      <c r="E11" s="21">
        <v>5</v>
      </c>
      <c r="F11" s="21">
        <v>5</v>
      </c>
      <c r="G11" s="25">
        <v>80000</v>
      </c>
      <c r="H11" s="25">
        <f t="shared" si="1"/>
        <v>2000000</v>
      </c>
      <c r="I11" s="72"/>
    </row>
    <row r="12" spans="1:10" x14ac:dyDescent="0.25">
      <c r="A12" s="69"/>
      <c r="B12" s="70"/>
      <c r="C12" s="22" t="s">
        <v>27</v>
      </c>
      <c r="D12" s="22" t="s">
        <v>28</v>
      </c>
      <c r="E12" s="21">
        <v>1</v>
      </c>
      <c r="F12" s="21">
        <v>3</v>
      </c>
      <c r="G12" s="25">
        <v>500000</v>
      </c>
      <c r="H12" s="25">
        <f t="shared" si="1"/>
        <v>1500000</v>
      </c>
      <c r="I12" s="72"/>
    </row>
    <row r="13" spans="1:10" ht="30" customHeight="1" x14ac:dyDescent="0.25">
      <c r="A13" s="69"/>
      <c r="B13" s="70"/>
      <c r="C13" s="30" t="s">
        <v>29</v>
      </c>
      <c r="D13" s="22" t="s">
        <v>23</v>
      </c>
      <c r="E13" s="21">
        <v>1</v>
      </c>
      <c r="F13" s="21">
        <v>12</v>
      </c>
      <c r="G13" s="25">
        <v>40000</v>
      </c>
      <c r="H13" s="25">
        <f t="shared" si="1"/>
        <v>480000</v>
      </c>
      <c r="I13" s="72"/>
    </row>
    <row r="14" spans="1:10" x14ac:dyDescent="0.25">
      <c r="A14" s="69"/>
      <c r="B14" s="70"/>
      <c r="C14" s="74" t="s">
        <v>30</v>
      </c>
      <c r="D14" s="22" t="s">
        <v>31</v>
      </c>
      <c r="E14" s="21">
        <v>80</v>
      </c>
      <c r="F14" s="21">
        <v>2</v>
      </c>
      <c r="G14" s="25">
        <v>2500</v>
      </c>
      <c r="H14" s="25">
        <f t="shared" si="1"/>
        <v>400000</v>
      </c>
      <c r="I14" s="72"/>
    </row>
    <row r="15" spans="1:10" ht="12.75" customHeight="1" x14ac:dyDescent="0.25">
      <c r="A15" s="69"/>
      <c r="B15" s="70"/>
      <c r="C15" s="74"/>
      <c r="D15" s="76"/>
      <c r="E15" s="76"/>
      <c r="F15" s="76"/>
      <c r="G15" s="77"/>
      <c r="H15" s="78">
        <f>SUM(H9:H14)</f>
        <v>9180000</v>
      </c>
      <c r="I15" s="73"/>
    </row>
    <row r="16" spans="1:10" hidden="1" x14ac:dyDescent="0.25">
      <c r="A16" s="69"/>
      <c r="B16" s="70"/>
      <c r="C16" s="74"/>
      <c r="D16" s="76"/>
      <c r="E16" s="76"/>
      <c r="F16" s="76"/>
      <c r="G16" s="77"/>
      <c r="H16" s="78"/>
      <c r="I16" s="21"/>
    </row>
    <row r="17" spans="1:10" ht="15" hidden="1" customHeight="1" x14ac:dyDescent="0.25">
      <c r="A17" s="69"/>
      <c r="B17" s="70"/>
      <c r="C17" s="31"/>
      <c r="D17" s="76"/>
      <c r="E17" s="76"/>
      <c r="F17" s="76"/>
      <c r="G17" s="77"/>
      <c r="H17" s="78"/>
      <c r="I17" s="21"/>
    </row>
    <row r="18" spans="1:10" ht="15" hidden="1" customHeight="1" x14ac:dyDescent="0.25">
      <c r="A18" s="69"/>
      <c r="B18" s="70"/>
      <c r="C18" s="31"/>
      <c r="D18" s="76"/>
      <c r="E18" s="76"/>
      <c r="F18" s="76"/>
      <c r="G18" s="77"/>
      <c r="H18" s="78"/>
      <c r="I18" s="21"/>
    </row>
    <row r="19" spans="1:10" ht="15" hidden="1" customHeight="1" x14ac:dyDescent="0.25">
      <c r="A19" s="69"/>
      <c r="B19" s="70"/>
      <c r="C19" s="31"/>
      <c r="D19" s="76"/>
      <c r="E19" s="76"/>
      <c r="F19" s="76"/>
      <c r="G19" s="77"/>
      <c r="H19" s="78"/>
      <c r="I19" s="21"/>
    </row>
    <row r="20" spans="1:10" ht="15.75" hidden="1" customHeight="1" thickBot="1" x14ac:dyDescent="0.3">
      <c r="A20" s="69"/>
      <c r="B20" s="70"/>
      <c r="C20" s="31"/>
      <c r="D20" s="76"/>
      <c r="E20" s="76"/>
      <c r="F20" s="76"/>
      <c r="G20" s="77"/>
      <c r="H20" s="78"/>
      <c r="I20" s="21"/>
    </row>
    <row r="21" spans="1:10" ht="60.75" customHeight="1" x14ac:dyDescent="0.25">
      <c r="A21" s="79" t="s">
        <v>32</v>
      </c>
      <c r="B21" s="32" t="s">
        <v>33</v>
      </c>
      <c r="C21" s="33" t="s">
        <v>34</v>
      </c>
      <c r="D21" s="22" t="s">
        <v>26</v>
      </c>
      <c r="E21" s="21">
        <v>1</v>
      </c>
      <c r="F21" s="21">
        <v>6</v>
      </c>
      <c r="G21" s="25">
        <v>565500</v>
      </c>
      <c r="H21" s="34">
        <f>E21*F21*G21</f>
        <v>3393000</v>
      </c>
      <c r="I21" s="71" t="s">
        <v>18</v>
      </c>
    </row>
    <row r="22" spans="1:10" ht="51.75" x14ac:dyDescent="0.25">
      <c r="A22" s="80"/>
      <c r="B22" s="32" t="s">
        <v>35</v>
      </c>
      <c r="C22" s="21" t="s">
        <v>34</v>
      </c>
      <c r="D22" s="22" t="s">
        <v>26</v>
      </c>
      <c r="E22" s="21">
        <v>2</v>
      </c>
      <c r="F22" s="21">
        <v>6</v>
      </c>
      <c r="G22" s="25">
        <v>130000</v>
      </c>
      <c r="H22" s="34">
        <f t="shared" ref="H22:H24" si="2">E22*F22*G22</f>
        <v>1560000</v>
      </c>
      <c r="I22" s="72"/>
    </row>
    <row r="23" spans="1:10" ht="39" x14ac:dyDescent="0.25">
      <c r="A23" s="80"/>
      <c r="B23" s="32" t="s">
        <v>37</v>
      </c>
      <c r="C23" s="21" t="s">
        <v>36</v>
      </c>
      <c r="D23" s="22" t="s">
        <v>26</v>
      </c>
      <c r="E23" s="21">
        <v>1</v>
      </c>
      <c r="F23" s="21">
        <v>6</v>
      </c>
      <c r="G23" s="25">
        <v>130000</v>
      </c>
      <c r="H23" s="34">
        <f t="shared" si="2"/>
        <v>780000</v>
      </c>
      <c r="I23" s="72"/>
    </row>
    <row r="24" spans="1:10" ht="39" customHeight="1" x14ac:dyDescent="0.25">
      <c r="A24" s="80"/>
      <c r="B24" s="82" t="s">
        <v>38</v>
      </c>
      <c r="C24" s="22" t="s">
        <v>34</v>
      </c>
      <c r="D24" s="22" t="s">
        <v>26</v>
      </c>
      <c r="E24" s="21">
        <v>1</v>
      </c>
      <c r="F24" s="21">
        <v>6</v>
      </c>
      <c r="G24" s="25">
        <v>200000</v>
      </c>
      <c r="H24" s="34">
        <f t="shared" si="2"/>
        <v>1200000</v>
      </c>
      <c r="I24" s="72"/>
    </row>
    <row r="25" spans="1:10" x14ac:dyDescent="0.25">
      <c r="A25" s="81"/>
      <c r="B25" s="82"/>
      <c r="C25" s="27"/>
      <c r="D25" s="27"/>
      <c r="E25" s="27"/>
      <c r="F25" s="27"/>
      <c r="G25" s="28"/>
      <c r="H25" s="35">
        <f>SUM(H21:H24)</f>
        <v>6933000</v>
      </c>
      <c r="I25" s="73"/>
    </row>
    <row r="26" spans="1:10" ht="60" customHeight="1" x14ac:dyDescent="0.25">
      <c r="A26" s="75" t="s">
        <v>44</v>
      </c>
      <c r="B26" s="32" t="s">
        <v>39</v>
      </c>
      <c r="C26" s="32" t="s">
        <v>40</v>
      </c>
      <c r="D26" s="22" t="s">
        <v>46</v>
      </c>
      <c r="E26" s="21">
        <v>1</v>
      </c>
      <c r="F26" s="21">
        <v>1</v>
      </c>
      <c r="G26" s="25">
        <v>1927000</v>
      </c>
      <c r="H26" s="25">
        <f>E26*F26*G26</f>
        <v>1927000</v>
      </c>
      <c r="I26" s="71" t="s">
        <v>18</v>
      </c>
    </row>
    <row r="27" spans="1:10" ht="51.75" x14ac:dyDescent="0.25">
      <c r="A27" s="75"/>
      <c r="B27" s="32" t="s">
        <v>39</v>
      </c>
      <c r="C27" s="36" t="s">
        <v>43</v>
      </c>
      <c r="D27" s="22" t="s">
        <v>28</v>
      </c>
      <c r="E27" s="21">
        <v>1</v>
      </c>
      <c r="F27" s="21">
        <v>2</v>
      </c>
      <c r="G27" s="25">
        <v>400000</v>
      </c>
      <c r="H27" s="25">
        <f t="shared" ref="H27:H28" si="3">E27*F27*G27</f>
        <v>800000</v>
      </c>
      <c r="I27" s="72"/>
    </row>
    <row r="28" spans="1:10" ht="75" x14ac:dyDescent="0.25">
      <c r="A28" s="37" t="s">
        <v>45</v>
      </c>
      <c r="B28" s="32" t="s">
        <v>41</v>
      </c>
      <c r="C28" s="33" t="s">
        <v>42</v>
      </c>
      <c r="D28" s="22" t="s">
        <v>26</v>
      </c>
      <c r="E28" s="21">
        <v>11</v>
      </c>
      <c r="F28" s="21">
        <v>30000</v>
      </c>
      <c r="G28" s="25">
        <v>2</v>
      </c>
      <c r="H28" s="25">
        <f t="shared" si="3"/>
        <v>660000</v>
      </c>
      <c r="I28" s="72"/>
    </row>
    <row r="29" spans="1:10" x14ac:dyDescent="0.25">
      <c r="A29" s="21"/>
      <c r="B29" s="21"/>
      <c r="C29" s="21"/>
      <c r="D29" s="27"/>
      <c r="E29" s="27"/>
      <c r="F29" s="27"/>
      <c r="G29" s="28"/>
      <c r="H29" s="35">
        <f>SUM(H26:H28)</f>
        <v>3387000</v>
      </c>
      <c r="I29" s="73"/>
    </row>
    <row r="31" spans="1:10" x14ac:dyDescent="0.25">
      <c r="H31" s="8">
        <f>H8+H15+H25+H29</f>
        <v>30000000</v>
      </c>
      <c r="J31" s="9">
        <v>30000000</v>
      </c>
    </row>
    <row r="33" spans="8:8" x14ac:dyDescent="0.25">
      <c r="H33" s="6">
        <f>J31-H31</f>
        <v>0</v>
      </c>
    </row>
  </sheetData>
  <mergeCells count="17">
    <mergeCell ref="A2:A8"/>
    <mergeCell ref="B2:B8"/>
    <mergeCell ref="I2:I8"/>
    <mergeCell ref="I9:I15"/>
    <mergeCell ref="D15:D20"/>
    <mergeCell ref="E15:E20"/>
    <mergeCell ref="F15:F20"/>
    <mergeCell ref="G15:G20"/>
    <mergeCell ref="H15:H20"/>
    <mergeCell ref="A9:A20"/>
    <mergeCell ref="B9:B20"/>
    <mergeCell ref="I21:I25"/>
    <mergeCell ref="I26:I29"/>
    <mergeCell ref="C14:C16"/>
    <mergeCell ref="A21:A25"/>
    <mergeCell ref="B24:B25"/>
    <mergeCell ref="A26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A9" sqref="A9:H13"/>
    </sheetView>
  </sheetViews>
  <sheetFormatPr defaultRowHeight="15" x14ac:dyDescent="0.25"/>
  <cols>
    <col min="1" max="1" width="22.42578125" customWidth="1"/>
    <col min="2" max="2" width="22.5703125" customWidth="1"/>
    <col min="3" max="3" width="36.140625" customWidth="1"/>
    <col min="4" max="4" width="10.85546875" customWidth="1"/>
    <col min="5" max="5" width="9.140625" customWidth="1"/>
    <col min="6" max="6" width="15.5703125" customWidth="1"/>
    <col min="7" max="7" width="14.85546875" customWidth="1"/>
    <col min="8" max="8" width="14" style="6" customWidth="1"/>
    <col min="11" max="11" width="14.28515625" bestFit="1" customWidth="1"/>
  </cols>
  <sheetData>
    <row r="1" spans="1:10" s="4" customFormat="1" ht="56.25" x14ac:dyDescent="0.3">
      <c r="A1" s="1" t="s">
        <v>0</v>
      </c>
      <c r="B1" s="24" t="s">
        <v>1</v>
      </c>
      <c r="C1" s="24" t="s">
        <v>2</v>
      </c>
      <c r="D1" s="2" t="s">
        <v>3</v>
      </c>
      <c r="E1" s="1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23"/>
    </row>
    <row r="2" spans="1:10" x14ac:dyDescent="0.25">
      <c r="A2" s="75" t="s">
        <v>9</v>
      </c>
      <c r="B2" s="75" t="s">
        <v>10</v>
      </c>
      <c r="C2" s="22" t="s">
        <v>16</v>
      </c>
      <c r="D2" s="21" t="s">
        <v>17</v>
      </c>
      <c r="E2" s="21">
        <v>6</v>
      </c>
      <c r="F2" s="21">
        <v>5</v>
      </c>
      <c r="G2" s="25">
        <v>35000</v>
      </c>
      <c r="H2" s="26">
        <f>E2*F2*G2</f>
        <v>1050000</v>
      </c>
      <c r="I2" s="83" t="s">
        <v>47</v>
      </c>
    </row>
    <row r="3" spans="1:10" x14ac:dyDescent="0.25">
      <c r="A3" s="75"/>
      <c r="B3" s="75"/>
      <c r="C3" s="21" t="s">
        <v>11</v>
      </c>
      <c r="D3" s="21" t="s">
        <v>17</v>
      </c>
      <c r="E3" s="21">
        <v>5</v>
      </c>
      <c r="F3" s="21">
        <v>5</v>
      </c>
      <c r="G3" s="25">
        <v>140000</v>
      </c>
      <c r="H3" s="26">
        <f t="shared" ref="H3:H7" si="0">E3*F3*G3</f>
        <v>3500000</v>
      </c>
      <c r="I3" s="83"/>
    </row>
    <row r="4" spans="1:10" x14ac:dyDescent="0.25">
      <c r="A4" s="75"/>
      <c r="B4" s="75"/>
      <c r="C4" s="21" t="s">
        <v>12</v>
      </c>
      <c r="D4" s="21" t="s">
        <v>17</v>
      </c>
      <c r="E4" s="21">
        <v>5</v>
      </c>
      <c r="F4" s="21">
        <v>5</v>
      </c>
      <c r="G4" s="25">
        <v>28000</v>
      </c>
      <c r="H4" s="26">
        <f t="shared" si="0"/>
        <v>700000</v>
      </c>
      <c r="I4" s="83"/>
    </row>
    <row r="5" spans="1:10" x14ac:dyDescent="0.25">
      <c r="A5" s="75"/>
      <c r="B5" s="75"/>
      <c r="C5" s="22" t="s">
        <v>14</v>
      </c>
      <c r="D5" s="22" t="s">
        <v>17</v>
      </c>
      <c r="E5" s="21">
        <v>5</v>
      </c>
      <c r="F5" s="21">
        <v>5</v>
      </c>
      <c r="G5" s="25">
        <v>14000</v>
      </c>
      <c r="H5" s="26">
        <f t="shared" si="0"/>
        <v>350000</v>
      </c>
      <c r="I5" s="83"/>
    </row>
    <row r="6" spans="1:10" x14ac:dyDescent="0.25">
      <c r="A6" s="75"/>
      <c r="B6" s="75"/>
      <c r="C6" s="22" t="s">
        <v>13</v>
      </c>
      <c r="D6" s="22" t="s">
        <v>17</v>
      </c>
      <c r="E6" s="21">
        <v>5</v>
      </c>
      <c r="F6" s="21">
        <v>5</v>
      </c>
      <c r="G6" s="25">
        <v>28000</v>
      </c>
      <c r="H6" s="26">
        <f t="shared" si="0"/>
        <v>700000</v>
      </c>
      <c r="I6" s="83"/>
    </row>
    <row r="7" spans="1:10" x14ac:dyDescent="0.25">
      <c r="A7" s="75"/>
      <c r="B7" s="75"/>
      <c r="C7" s="22" t="s">
        <v>15</v>
      </c>
      <c r="D7" s="22" t="s">
        <v>17</v>
      </c>
      <c r="E7" s="21">
        <v>5</v>
      </c>
      <c r="F7" s="21">
        <v>5</v>
      </c>
      <c r="G7" s="25">
        <v>28000</v>
      </c>
      <c r="H7" s="26">
        <f t="shared" si="0"/>
        <v>700000</v>
      </c>
      <c r="I7" s="83"/>
    </row>
    <row r="8" spans="1:10" x14ac:dyDescent="0.25">
      <c r="A8" s="75"/>
      <c r="B8" s="75"/>
      <c r="C8" s="22"/>
      <c r="D8" s="27"/>
      <c r="E8" s="27"/>
      <c r="F8" s="27"/>
      <c r="G8" s="28"/>
      <c r="H8" s="29">
        <f>SUM(H2:H7)</f>
        <v>7000000</v>
      </c>
      <c r="I8" s="83"/>
    </row>
    <row r="9" spans="1:10" ht="51.75" x14ac:dyDescent="0.25">
      <c r="A9" s="68" t="s">
        <v>32</v>
      </c>
      <c r="B9" s="32" t="s">
        <v>33</v>
      </c>
      <c r="C9" s="33" t="s">
        <v>34</v>
      </c>
      <c r="D9" s="22" t="s">
        <v>26</v>
      </c>
      <c r="E9" s="21">
        <v>1</v>
      </c>
      <c r="F9" s="21">
        <v>6</v>
      </c>
      <c r="G9" s="25">
        <v>565500</v>
      </c>
      <c r="H9" s="34">
        <f>E9*F9*G9</f>
        <v>3393000</v>
      </c>
      <c r="I9" s="83" t="s">
        <v>47</v>
      </c>
    </row>
    <row r="10" spans="1:10" ht="51.75" x14ac:dyDescent="0.25">
      <c r="A10" s="68"/>
      <c r="B10" s="32" t="s">
        <v>35</v>
      </c>
      <c r="C10" s="21" t="s">
        <v>34</v>
      </c>
      <c r="D10" s="22" t="s">
        <v>26</v>
      </c>
      <c r="E10" s="21">
        <v>1</v>
      </c>
      <c r="F10" s="21">
        <v>6</v>
      </c>
      <c r="G10" s="25">
        <v>130000</v>
      </c>
      <c r="H10" s="34">
        <f t="shared" ref="H10:H12" si="1">E10*F10*G10</f>
        <v>780000</v>
      </c>
      <c r="I10" s="83"/>
    </row>
    <row r="11" spans="1:10" ht="39" x14ac:dyDescent="0.25">
      <c r="A11" s="68"/>
      <c r="B11" s="32" t="s">
        <v>37</v>
      </c>
      <c r="C11" s="21" t="s">
        <v>36</v>
      </c>
      <c r="D11" s="22" t="s">
        <v>26</v>
      </c>
      <c r="E11" s="21">
        <v>1</v>
      </c>
      <c r="F11" s="21">
        <v>6</v>
      </c>
      <c r="G11" s="25">
        <v>130000</v>
      </c>
      <c r="H11" s="34">
        <f t="shared" si="1"/>
        <v>780000</v>
      </c>
      <c r="I11" s="83"/>
    </row>
    <row r="12" spans="1:10" ht="15" customHeight="1" x14ac:dyDescent="0.25">
      <c r="A12" s="68"/>
      <c r="B12" s="32" t="s">
        <v>38</v>
      </c>
      <c r="C12" s="22" t="s">
        <v>34</v>
      </c>
      <c r="D12" s="22" t="s">
        <v>26</v>
      </c>
      <c r="E12" s="21">
        <v>1</v>
      </c>
      <c r="F12" s="21">
        <v>3</v>
      </c>
      <c r="G12" s="25">
        <v>200000</v>
      </c>
      <c r="H12" s="34">
        <f t="shared" si="1"/>
        <v>600000</v>
      </c>
      <c r="I12" s="83"/>
    </row>
    <row r="13" spans="1:10" ht="51.75" customHeight="1" x14ac:dyDescent="0.25">
      <c r="A13" s="68"/>
      <c r="B13" s="41"/>
      <c r="C13" s="27"/>
      <c r="D13" s="27"/>
      <c r="E13" s="27"/>
      <c r="F13" s="27"/>
      <c r="G13" s="28"/>
      <c r="H13" s="35">
        <f>SUM(H9:H12)</f>
        <v>5553000</v>
      </c>
      <c r="I13" s="83"/>
    </row>
    <row r="14" spans="1:10" ht="64.5" x14ac:dyDescent="0.25">
      <c r="A14" s="68" t="s">
        <v>19</v>
      </c>
      <c r="B14" s="32" t="s">
        <v>64</v>
      </c>
      <c r="C14" s="38" t="s">
        <v>60</v>
      </c>
      <c r="D14" s="22" t="s">
        <v>61</v>
      </c>
      <c r="E14" s="21">
        <v>12</v>
      </c>
      <c r="F14" s="21">
        <v>20</v>
      </c>
      <c r="G14" s="21">
        <v>2287.5</v>
      </c>
      <c r="H14" s="25">
        <f>E14*F14*G14</f>
        <v>549000</v>
      </c>
      <c r="I14" s="83" t="s">
        <v>47</v>
      </c>
    </row>
    <row r="15" spans="1:10" ht="64.5" x14ac:dyDescent="0.25">
      <c r="A15" s="68"/>
      <c r="B15" s="32" t="s">
        <v>62</v>
      </c>
      <c r="C15" s="39" t="s">
        <v>63</v>
      </c>
      <c r="D15" s="22" t="s">
        <v>26</v>
      </c>
      <c r="E15" s="21">
        <v>2</v>
      </c>
      <c r="F15" s="21">
        <v>12</v>
      </c>
      <c r="G15" s="21">
        <v>50000</v>
      </c>
      <c r="H15" s="25">
        <f t="shared" ref="H15:H25" si="2">E15*F15*G15</f>
        <v>1200000</v>
      </c>
      <c r="I15" s="83"/>
    </row>
    <row r="16" spans="1:10" ht="64.5" customHeight="1" x14ac:dyDescent="0.25">
      <c r="A16" s="68"/>
      <c r="B16" s="82" t="s">
        <v>65</v>
      </c>
      <c r="C16" s="40" t="s">
        <v>66</v>
      </c>
      <c r="D16" s="21" t="s">
        <v>26</v>
      </c>
      <c r="E16" s="21">
        <v>1</v>
      </c>
      <c r="F16" s="21">
        <v>12</v>
      </c>
      <c r="G16" s="21">
        <v>60000</v>
      </c>
      <c r="H16" s="25">
        <f t="shared" si="2"/>
        <v>720000</v>
      </c>
      <c r="I16" s="83"/>
    </row>
    <row r="17" spans="1:11" x14ac:dyDescent="0.25">
      <c r="A17" s="68"/>
      <c r="B17" s="82"/>
      <c r="C17" s="36" t="s">
        <v>67</v>
      </c>
      <c r="D17" s="21" t="s">
        <v>26</v>
      </c>
      <c r="E17" s="21">
        <v>1</v>
      </c>
      <c r="F17" s="21">
        <v>12</v>
      </c>
      <c r="G17" s="21">
        <v>14000</v>
      </c>
      <c r="H17" s="25">
        <f t="shared" si="2"/>
        <v>168000</v>
      </c>
      <c r="I17" s="83"/>
    </row>
    <row r="18" spans="1:11" ht="102.75" customHeight="1" x14ac:dyDescent="0.25">
      <c r="A18" s="68"/>
      <c r="B18" s="82" t="s">
        <v>70</v>
      </c>
      <c r="C18" s="33" t="s">
        <v>68</v>
      </c>
      <c r="D18" s="21" t="s">
        <v>46</v>
      </c>
      <c r="E18" s="21">
        <v>1</v>
      </c>
      <c r="F18" s="21">
        <v>2</v>
      </c>
      <c r="G18" s="21">
        <v>250000</v>
      </c>
      <c r="H18" s="25">
        <f t="shared" si="2"/>
        <v>500000</v>
      </c>
      <c r="I18" s="83"/>
    </row>
    <row r="19" spans="1:11" x14ac:dyDescent="0.25">
      <c r="A19" s="68"/>
      <c r="B19" s="82"/>
      <c r="C19" s="21" t="s">
        <v>63</v>
      </c>
      <c r="D19" s="21" t="s">
        <v>26</v>
      </c>
      <c r="E19" s="21">
        <v>25</v>
      </c>
      <c r="F19" s="21">
        <v>2</v>
      </c>
      <c r="G19" s="21">
        <v>30000</v>
      </c>
      <c r="H19" s="25">
        <f t="shared" si="2"/>
        <v>1500000</v>
      </c>
      <c r="I19" s="83"/>
    </row>
    <row r="20" spans="1:11" x14ac:dyDescent="0.25">
      <c r="A20" s="68"/>
      <c r="B20" s="82"/>
      <c r="C20" s="21" t="s">
        <v>60</v>
      </c>
      <c r="D20" s="21" t="s">
        <v>61</v>
      </c>
      <c r="E20" s="21">
        <v>40</v>
      </c>
      <c r="F20" s="21">
        <v>10</v>
      </c>
      <c r="G20" s="21">
        <v>2500</v>
      </c>
      <c r="H20" s="25">
        <f t="shared" si="2"/>
        <v>1000000</v>
      </c>
      <c r="I20" s="83"/>
    </row>
    <row r="21" spans="1:11" x14ac:dyDescent="0.25">
      <c r="A21" s="68"/>
      <c r="B21" s="82"/>
      <c r="C21" s="21" t="s">
        <v>48</v>
      </c>
      <c r="D21" s="21" t="s">
        <v>26</v>
      </c>
      <c r="E21" s="21">
        <v>10</v>
      </c>
      <c r="F21" s="21">
        <v>4</v>
      </c>
      <c r="G21" s="21">
        <v>25000</v>
      </c>
      <c r="H21" s="25">
        <f t="shared" si="2"/>
        <v>1000000</v>
      </c>
      <c r="I21" s="83"/>
    </row>
    <row r="22" spans="1:11" ht="77.25" x14ac:dyDescent="0.25">
      <c r="A22" s="68"/>
      <c r="B22" s="32" t="s">
        <v>69</v>
      </c>
      <c r="C22" s="21" t="s">
        <v>71</v>
      </c>
      <c r="D22" s="21" t="s">
        <v>26</v>
      </c>
      <c r="E22" s="21">
        <v>11</v>
      </c>
      <c r="F22" s="21">
        <v>1</v>
      </c>
      <c r="G22" s="21">
        <v>30000</v>
      </c>
      <c r="H22" s="25">
        <f t="shared" si="2"/>
        <v>330000</v>
      </c>
      <c r="I22" s="83"/>
    </row>
    <row r="23" spans="1:11" ht="115.5" customHeight="1" x14ac:dyDescent="0.25">
      <c r="A23" s="68"/>
      <c r="B23" s="82" t="s">
        <v>72</v>
      </c>
      <c r="C23" s="21" t="s">
        <v>58</v>
      </c>
      <c r="D23" s="21" t="s">
        <v>26</v>
      </c>
      <c r="E23" s="21">
        <v>4</v>
      </c>
      <c r="F23" s="21">
        <v>1</v>
      </c>
      <c r="G23" s="21">
        <v>120000</v>
      </c>
      <c r="H23" s="25">
        <f t="shared" si="2"/>
        <v>480000</v>
      </c>
      <c r="I23" s="83"/>
    </row>
    <row r="24" spans="1:11" x14ac:dyDescent="0.25">
      <c r="A24" s="68"/>
      <c r="B24" s="82"/>
      <c r="C24" s="21" t="s">
        <v>56</v>
      </c>
      <c r="D24" s="21" t="s">
        <v>26</v>
      </c>
      <c r="E24" s="21">
        <v>0</v>
      </c>
      <c r="F24" s="21">
        <v>1</v>
      </c>
      <c r="G24" s="21">
        <v>120000</v>
      </c>
      <c r="H24" s="25">
        <f t="shared" si="2"/>
        <v>0</v>
      </c>
      <c r="I24" s="83"/>
    </row>
    <row r="25" spans="1:11" ht="13.5" customHeight="1" x14ac:dyDescent="0.25">
      <c r="A25" s="68"/>
      <c r="B25" s="82"/>
      <c r="C25" s="21" t="s">
        <v>73</v>
      </c>
      <c r="D25" s="21" t="s">
        <v>26</v>
      </c>
      <c r="E25" s="21">
        <v>0</v>
      </c>
      <c r="F25" s="21">
        <v>1</v>
      </c>
      <c r="G25" s="21">
        <v>500000</v>
      </c>
      <c r="H25" s="25">
        <f t="shared" si="2"/>
        <v>0</v>
      </c>
      <c r="I25" s="83"/>
    </row>
    <row r="26" spans="1:11" x14ac:dyDescent="0.25">
      <c r="A26" s="21"/>
      <c r="B26" s="21"/>
      <c r="C26" s="27"/>
      <c r="D26" s="27"/>
      <c r="E26" s="27"/>
      <c r="F26" s="27"/>
      <c r="G26" s="27"/>
      <c r="H26" s="35">
        <f>SUM(H14:H25)</f>
        <v>7447000</v>
      </c>
      <c r="I26" s="83"/>
    </row>
    <row r="28" spans="1:11" x14ac:dyDescent="0.25">
      <c r="H28" s="6">
        <f>H8+H13+H26</f>
        <v>20000000</v>
      </c>
      <c r="K28" s="6">
        <v>20000000</v>
      </c>
    </row>
    <row r="30" spans="1:11" x14ac:dyDescent="0.25">
      <c r="H30" s="6">
        <f>K28-H28</f>
        <v>0</v>
      </c>
    </row>
  </sheetData>
  <mergeCells count="10">
    <mergeCell ref="A2:A8"/>
    <mergeCell ref="B2:B8"/>
    <mergeCell ref="A9:A13"/>
    <mergeCell ref="I9:I13"/>
    <mergeCell ref="A14:A25"/>
    <mergeCell ref="B16:B17"/>
    <mergeCell ref="B18:B21"/>
    <mergeCell ref="B23:B25"/>
    <mergeCell ref="I14:I26"/>
    <mergeCell ref="I2:I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workbookViewId="0">
      <selection sqref="A1:I107"/>
    </sheetView>
  </sheetViews>
  <sheetFormatPr defaultRowHeight="15" x14ac:dyDescent="0.25"/>
  <cols>
    <col min="1" max="1" width="26.140625" style="21" customWidth="1"/>
    <col min="2" max="2" width="28" style="21" customWidth="1"/>
    <col min="3" max="3" width="38.42578125" style="21" customWidth="1"/>
    <col min="4" max="4" width="9.140625" style="21"/>
    <col min="5" max="5" width="13.42578125" style="21" customWidth="1"/>
    <col min="6" max="6" width="9.140625" style="21"/>
    <col min="7" max="7" width="17.85546875" style="25" customWidth="1"/>
    <col min="8" max="8" width="20.140625" style="25" customWidth="1"/>
    <col min="9" max="9" width="15" style="21" customWidth="1"/>
    <col min="10" max="10" width="14.28515625" style="21" customWidth="1"/>
    <col min="11" max="16384" width="9.140625" style="21"/>
  </cols>
  <sheetData>
    <row r="1" spans="1:9" ht="56.25" x14ac:dyDescent="0.3">
      <c r="A1" s="1" t="s">
        <v>0</v>
      </c>
      <c r="B1" s="24" t="s">
        <v>1</v>
      </c>
      <c r="C1" s="24" t="s">
        <v>2</v>
      </c>
      <c r="D1" s="2" t="s">
        <v>3</v>
      </c>
      <c r="E1" s="1" t="s">
        <v>4</v>
      </c>
      <c r="F1" s="3" t="s">
        <v>5</v>
      </c>
      <c r="G1" s="5" t="s">
        <v>6</v>
      </c>
      <c r="H1" s="5" t="s">
        <v>7</v>
      </c>
      <c r="I1" s="3" t="s">
        <v>8</v>
      </c>
    </row>
    <row r="2" spans="1:9" x14ac:dyDescent="0.25">
      <c r="A2" s="75" t="s">
        <v>9</v>
      </c>
      <c r="B2" s="75" t="s">
        <v>136</v>
      </c>
      <c r="C2" s="22" t="s">
        <v>16</v>
      </c>
      <c r="D2" s="21" t="s">
        <v>17</v>
      </c>
      <c r="E2" s="21">
        <v>1</v>
      </c>
      <c r="F2" s="21">
        <v>1</v>
      </c>
      <c r="G2" s="67">
        <v>2882937.15</v>
      </c>
      <c r="H2" s="26">
        <f>E2*F2*G2</f>
        <v>2882937.15</v>
      </c>
      <c r="I2" s="83" t="s">
        <v>18</v>
      </c>
    </row>
    <row r="3" spans="1:9" x14ac:dyDescent="0.25">
      <c r="A3" s="75"/>
      <c r="B3" s="75"/>
      <c r="C3" s="21" t="s">
        <v>11</v>
      </c>
      <c r="D3" s="21" t="s">
        <v>17</v>
      </c>
      <c r="E3" s="21">
        <v>1</v>
      </c>
      <c r="F3" s="21">
        <v>2</v>
      </c>
      <c r="G3" s="25">
        <v>4804895.25</v>
      </c>
      <c r="H3" s="26">
        <f>F3*G3</f>
        <v>9609790.5</v>
      </c>
      <c r="I3" s="83"/>
    </row>
    <row r="4" spans="1:9" x14ac:dyDescent="0.25">
      <c r="A4" s="75"/>
      <c r="B4" s="75"/>
      <c r="C4" s="21" t="s">
        <v>12</v>
      </c>
      <c r="D4" s="21" t="s">
        <v>17</v>
      </c>
      <c r="E4" s="21">
        <v>5</v>
      </c>
      <c r="F4" s="21">
        <v>2</v>
      </c>
      <c r="G4" s="67">
        <v>192195.81</v>
      </c>
      <c r="H4" s="26">
        <f>E4*F4*G4</f>
        <v>1921958.1</v>
      </c>
      <c r="I4" s="83"/>
    </row>
    <row r="5" spans="1:9" x14ac:dyDescent="0.25">
      <c r="A5" s="75"/>
      <c r="B5" s="75"/>
      <c r="C5" s="22" t="s">
        <v>135</v>
      </c>
      <c r="D5" s="22" t="s">
        <v>17</v>
      </c>
      <c r="E5" s="21">
        <v>1</v>
      </c>
      <c r="F5" s="21">
        <v>1</v>
      </c>
      <c r="G5" s="25">
        <v>960979.05</v>
      </c>
      <c r="H5" s="26">
        <f>E5*F5*G5</f>
        <v>960979.05</v>
      </c>
      <c r="I5" s="83"/>
    </row>
    <row r="6" spans="1:9" x14ac:dyDescent="0.25">
      <c r="A6" s="75"/>
      <c r="B6" s="75"/>
      <c r="C6" s="22" t="s">
        <v>13</v>
      </c>
      <c r="D6" s="22" t="s">
        <v>17</v>
      </c>
      <c r="E6" s="21">
        <v>10</v>
      </c>
      <c r="F6" s="21">
        <v>1</v>
      </c>
      <c r="G6" s="25">
        <v>192195.81</v>
      </c>
      <c r="H6" s="26">
        <f>E6*F6*G6</f>
        <v>1921958.1</v>
      </c>
      <c r="I6" s="83"/>
    </row>
    <row r="7" spans="1:9" x14ac:dyDescent="0.25">
      <c r="A7" s="75"/>
      <c r="B7" s="75"/>
      <c r="C7" s="22" t="s">
        <v>15</v>
      </c>
      <c r="D7" s="22" t="s">
        <v>17</v>
      </c>
      <c r="E7" s="21">
        <v>5</v>
      </c>
      <c r="F7" s="21">
        <v>2</v>
      </c>
      <c r="G7" s="25">
        <v>192195.81</v>
      </c>
      <c r="H7" s="26">
        <f>E7*F7*G7</f>
        <v>1921958.1</v>
      </c>
      <c r="I7" s="83"/>
    </row>
    <row r="8" spans="1:9" x14ac:dyDescent="0.25">
      <c r="A8" s="75"/>
      <c r="B8" s="75"/>
      <c r="C8" s="22"/>
      <c r="D8" s="27"/>
      <c r="E8" s="27"/>
      <c r="F8" s="27"/>
      <c r="G8" s="28"/>
      <c r="H8" s="29">
        <f>SUM(H2:H7)</f>
        <v>19219581.000000004</v>
      </c>
      <c r="I8" s="83"/>
    </row>
    <row r="9" spans="1:9" ht="15" customHeight="1" x14ac:dyDescent="0.25">
      <c r="A9" s="68" t="s">
        <v>74</v>
      </c>
      <c r="B9" s="94" t="s">
        <v>75</v>
      </c>
      <c r="C9" s="21" t="s">
        <v>76</v>
      </c>
      <c r="D9" s="21" t="s">
        <v>26</v>
      </c>
      <c r="E9" s="21">
        <v>40</v>
      </c>
      <c r="F9" s="21">
        <v>2</v>
      </c>
      <c r="G9" s="50">
        <v>30000</v>
      </c>
      <c r="H9" s="25">
        <f>E9*F9*G9</f>
        <v>2400000</v>
      </c>
    </row>
    <row r="10" spans="1:9" x14ac:dyDescent="0.25">
      <c r="A10" s="68"/>
      <c r="B10" s="95"/>
      <c r="C10" s="22" t="s">
        <v>77</v>
      </c>
      <c r="D10" s="22" t="s">
        <v>31</v>
      </c>
      <c r="E10" s="21">
        <v>40</v>
      </c>
      <c r="F10" s="21">
        <v>3</v>
      </c>
      <c r="G10" s="50">
        <v>2500</v>
      </c>
      <c r="H10" s="25">
        <f>E10*F10*G10</f>
        <v>300000</v>
      </c>
    </row>
    <row r="11" spans="1:9" x14ac:dyDescent="0.25">
      <c r="A11" s="68"/>
      <c r="B11" s="95"/>
      <c r="C11" s="27"/>
      <c r="D11" s="27"/>
      <c r="E11" s="27"/>
      <c r="F11" s="27"/>
      <c r="G11" s="28"/>
      <c r="H11" s="35">
        <f>SUM(H9:H10)</f>
        <v>2700000</v>
      </c>
    </row>
    <row r="12" spans="1:9" ht="33.75" customHeight="1" x14ac:dyDescent="0.25">
      <c r="A12" s="68"/>
      <c r="B12" s="96"/>
    </row>
    <row r="13" spans="1:9" hidden="1" x14ac:dyDescent="0.25">
      <c r="A13" s="68"/>
    </row>
    <row r="14" spans="1:9" hidden="1" x14ac:dyDescent="0.25">
      <c r="A14" s="68"/>
    </row>
    <row r="15" spans="1:9" x14ac:dyDescent="0.25">
      <c r="A15" s="68" t="s">
        <v>92</v>
      </c>
      <c r="B15" s="84" t="s">
        <v>78</v>
      </c>
      <c r="C15" s="93" t="s">
        <v>76</v>
      </c>
      <c r="D15" s="47"/>
      <c r="E15" s="93">
        <v>4</v>
      </c>
      <c r="F15" s="93">
        <v>24</v>
      </c>
      <c r="G15" s="98">
        <v>20000</v>
      </c>
      <c r="H15" s="97">
        <f>E15*F15*G15</f>
        <v>1920000</v>
      </c>
    </row>
    <row r="16" spans="1:9" x14ac:dyDescent="0.25">
      <c r="A16" s="68"/>
      <c r="B16" s="84"/>
      <c r="C16" s="93"/>
      <c r="D16" s="47" t="s">
        <v>54</v>
      </c>
      <c r="E16" s="93"/>
      <c r="F16" s="93"/>
      <c r="G16" s="98"/>
      <c r="H16" s="97"/>
    </row>
    <row r="17" spans="1:8" x14ac:dyDescent="0.25">
      <c r="A17" s="68"/>
      <c r="B17" s="84"/>
      <c r="C17" s="10" t="s">
        <v>60</v>
      </c>
      <c r="D17" s="10" t="s">
        <v>61</v>
      </c>
      <c r="E17" s="12">
        <v>10</v>
      </c>
      <c r="F17" s="12">
        <v>24</v>
      </c>
      <c r="G17" s="51">
        <v>2500</v>
      </c>
      <c r="H17" s="51">
        <f>E17*F17*G17</f>
        <v>600000</v>
      </c>
    </row>
    <row r="18" spans="1:8" x14ac:dyDescent="0.25">
      <c r="A18" s="68"/>
      <c r="B18" s="84"/>
      <c r="C18" s="45"/>
      <c r="D18" s="45"/>
      <c r="E18" s="46"/>
      <c r="F18" s="46"/>
      <c r="G18" s="52"/>
      <c r="H18" s="52">
        <f>SUM(H15:H17)</f>
        <v>2520000</v>
      </c>
    </row>
    <row r="19" spans="1:8" ht="28.5" customHeight="1" x14ac:dyDescent="0.25">
      <c r="A19" s="68" t="s">
        <v>94</v>
      </c>
      <c r="B19" s="93" t="s">
        <v>93</v>
      </c>
      <c r="C19" s="16" t="s">
        <v>80</v>
      </c>
      <c r="D19" s="16" t="s">
        <v>54</v>
      </c>
      <c r="E19" s="11">
        <v>3</v>
      </c>
      <c r="F19" s="11">
        <v>4</v>
      </c>
      <c r="G19" s="14">
        <v>60000</v>
      </c>
      <c r="H19" s="53">
        <f>E19*F19*G19</f>
        <v>720000</v>
      </c>
    </row>
    <row r="20" spans="1:8" ht="30" customHeight="1" x14ac:dyDescent="0.25">
      <c r="A20" s="68"/>
      <c r="B20" s="93"/>
      <c r="C20" s="16" t="s">
        <v>52</v>
      </c>
      <c r="D20" s="16" t="s">
        <v>54</v>
      </c>
      <c r="E20" s="11">
        <v>3</v>
      </c>
      <c r="F20" s="11">
        <v>2</v>
      </c>
      <c r="G20" s="53">
        <v>2000</v>
      </c>
      <c r="H20" s="53">
        <f>E20*F20*G20</f>
        <v>12000</v>
      </c>
    </row>
    <row r="21" spans="1:8" x14ac:dyDescent="0.25">
      <c r="A21" s="68"/>
      <c r="B21" s="93"/>
      <c r="C21" s="16" t="s">
        <v>79</v>
      </c>
      <c r="D21" s="16" t="s">
        <v>54</v>
      </c>
      <c r="E21" s="11">
        <v>0</v>
      </c>
      <c r="F21" s="11">
        <v>5</v>
      </c>
      <c r="G21" s="53">
        <v>7000</v>
      </c>
      <c r="H21" s="53">
        <f>E21*F21*G21</f>
        <v>0</v>
      </c>
    </row>
    <row r="22" spans="1:8" ht="27" customHeight="1" x14ac:dyDescent="0.25">
      <c r="A22" s="68"/>
      <c r="B22" s="93"/>
      <c r="C22" s="48"/>
      <c r="D22" s="48"/>
      <c r="E22" s="49"/>
      <c r="F22" s="49"/>
      <c r="G22" s="54"/>
      <c r="H22" s="54">
        <f>SUM(H19:H21)</f>
        <v>732000</v>
      </c>
    </row>
    <row r="23" spans="1:8" ht="0.75" customHeight="1" x14ac:dyDescent="0.25">
      <c r="A23" s="68"/>
      <c r="B23" s="93"/>
    </row>
    <row r="24" spans="1:8" ht="8.25" hidden="1" customHeight="1" x14ac:dyDescent="0.25">
      <c r="A24" s="68"/>
      <c r="B24" s="93"/>
    </row>
    <row r="25" spans="1:8" hidden="1" x14ac:dyDescent="0.25">
      <c r="A25" s="68"/>
      <c r="B25" s="93"/>
    </row>
    <row r="26" spans="1:8" hidden="1" x14ac:dyDescent="0.25">
      <c r="A26" s="68"/>
      <c r="B26" s="93"/>
    </row>
    <row r="27" spans="1:8" hidden="1" x14ac:dyDescent="0.25">
      <c r="A27" s="68"/>
    </row>
    <row r="28" spans="1:8" hidden="1" x14ac:dyDescent="0.25">
      <c r="A28" s="68"/>
    </row>
    <row r="29" spans="1:8" ht="60" customHeight="1" x14ac:dyDescent="0.25">
      <c r="A29" s="68"/>
      <c r="B29" s="89" t="s">
        <v>95</v>
      </c>
      <c r="C29" s="21" t="s">
        <v>96</v>
      </c>
      <c r="D29" s="21" t="s">
        <v>26</v>
      </c>
      <c r="E29" s="21">
        <v>1</v>
      </c>
      <c r="F29" s="21">
        <v>5</v>
      </c>
      <c r="G29" s="25">
        <v>80000</v>
      </c>
      <c r="H29" s="25">
        <f>E29*F29*G29</f>
        <v>400000</v>
      </c>
    </row>
    <row r="30" spans="1:8" x14ac:dyDescent="0.25">
      <c r="A30" s="68"/>
      <c r="B30" s="90"/>
      <c r="C30" s="21" t="s">
        <v>52</v>
      </c>
      <c r="D30" s="21" t="s">
        <v>26</v>
      </c>
      <c r="E30" s="21">
        <v>1</v>
      </c>
      <c r="F30" s="21">
        <v>2</v>
      </c>
      <c r="G30" s="25">
        <v>60000</v>
      </c>
      <c r="H30" s="25">
        <f t="shared" ref="H30:H31" si="0">E30*F30*G30</f>
        <v>120000</v>
      </c>
    </row>
    <row r="31" spans="1:8" x14ac:dyDescent="0.25">
      <c r="A31" s="68"/>
      <c r="B31" s="90"/>
      <c r="C31" s="21" t="s">
        <v>81</v>
      </c>
      <c r="D31" s="21" t="s">
        <v>26</v>
      </c>
      <c r="E31" s="21">
        <v>1</v>
      </c>
      <c r="F31" s="21">
        <v>1</v>
      </c>
      <c r="G31" s="25">
        <v>60000</v>
      </c>
      <c r="H31" s="25">
        <f t="shared" si="0"/>
        <v>60000</v>
      </c>
    </row>
    <row r="32" spans="1:8" x14ac:dyDescent="0.25">
      <c r="A32" s="68"/>
      <c r="B32" s="91"/>
      <c r="C32" s="27"/>
      <c r="D32" s="27"/>
      <c r="E32" s="27"/>
      <c r="F32" s="27"/>
      <c r="G32" s="28"/>
      <c r="H32" s="28">
        <f>SUM(H29:H31)</f>
        <v>580000</v>
      </c>
    </row>
    <row r="33" spans="1:8" x14ac:dyDescent="0.25">
      <c r="A33" s="68"/>
      <c r="B33" s="87" t="s">
        <v>98</v>
      </c>
      <c r="C33" s="16" t="s">
        <v>82</v>
      </c>
      <c r="D33" s="16" t="s">
        <v>54</v>
      </c>
      <c r="E33" s="11">
        <v>7</v>
      </c>
      <c r="F33" s="11">
        <v>5</v>
      </c>
      <c r="G33" s="11">
        <v>30000</v>
      </c>
      <c r="H33" s="53">
        <f>E33*F33*G33</f>
        <v>1050000</v>
      </c>
    </row>
    <row r="34" spans="1:8" x14ac:dyDescent="0.25">
      <c r="A34" s="68"/>
      <c r="B34" s="92"/>
      <c r="C34" s="16" t="s">
        <v>79</v>
      </c>
      <c r="D34" s="16" t="s">
        <v>54</v>
      </c>
      <c r="E34" s="11">
        <v>0</v>
      </c>
      <c r="F34" s="11">
        <v>5</v>
      </c>
      <c r="G34" s="11">
        <v>7000</v>
      </c>
      <c r="H34" s="53">
        <f>E34*F34*G34</f>
        <v>0</v>
      </c>
    </row>
    <row r="35" spans="1:8" x14ac:dyDescent="0.25">
      <c r="A35" s="68"/>
      <c r="B35" s="92"/>
      <c r="C35" s="16" t="s">
        <v>27</v>
      </c>
      <c r="D35" s="16" t="s">
        <v>46</v>
      </c>
      <c r="E35" s="11">
        <v>2</v>
      </c>
      <c r="F35" s="11">
        <v>2</v>
      </c>
      <c r="G35" s="11">
        <v>10000</v>
      </c>
      <c r="H35" s="53">
        <f>E35*F35*G35</f>
        <v>40000</v>
      </c>
    </row>
    <row r="36" spans="1:8" ht="41.25" customHeight="1" x14ac:dyDescent="0.25">
      <c r="A36" s="68"/>
      <c r="B36" s="88"/>
      <c r="C36" s="45"/>
      <c r="D36" s="45"/>
      <c r="E36" s="46"/>
      <c r="F36" s="46"/>
      <c r="G36" s="46"/>
      <c r="H36" s="52">
        <f>SUM(H33:H35)</f>
        <v>1090000</v>
      </c>
    </row>
    <row r="37" spans="1:8" x14ac:dyDescent="0.25">
      <c r="A37" s="68"/>
      <c r="B37" s="84" t="s">
        <v>97</v>
      </c>
      <c r="C37" s="16" t="s">
        <v>50</v>
      </c>
      <c r="D37" s="16" t="s">
        <v>54</v>
      </c>
      <c r="E37" s="11">
        <v>6</v>
      </c>
      <c r="F37" s="11">
        <v>5</v>
      </c>
      <c r="G37" s="11">
        <v>30000</v>
      </c>
      <c r="H37" s="53">
        <f>E37*F37*G37</f>
        <v>900000</v>
      </c>
    </row>
    <row r="38" spans="1:8" x14ac:dyDescent="0.25">
      <c r="A38" s="68"/>
      <c r="B38" s="84"/>
      <c r="C38" s="16" t="s">
        <v>79</v>
      </c>
      <c r="D38" s="16" t="s">
        <v>54</v>
      </c>
      <c r="E38" s="11">
        <v>0</v>
      </c>
      <c r="F38" s="11">
        <v>5</v>
      </c>
      <c r="G38" s="11">
        <v>7000</v>
      </c>
      <c r="H38" s="53">
        <f>E38*F38*G38</f>
        <v>0</v>
      </c>
    </row>
    <row r="39" spans="1:8" x14ac:dyDescent="0.25">
      <c r="A39" s="68"/>
      <c r="B39" s="84"/>
      <c r="C39" s="16" t="s">
        <v>27</v>
      </c>
      <c r="D39" s="16" t="s">
        <v>46</v>
      </c>
      <c r="E39" s="11">
        <v>2</v>
      </c>
      <c r="F39" s="11">
        <v>2</v>
      </c>
      <c r="G39" s="11">
        <v>10000</v>
      </c>
      <c r="H39" s="53">
        <f>E39*F39*G39</f>
        <v>40000</v>
      </c>
    </row>
    <row r="40" spans="1:8" ht="27.75" customHeight="1" x14ac:dyDescent="0.25">
      <c r="A40" s="68"/>
      <c r="B40" s="84"/>
      <c r="C40" s="45"/>
      <c r="D40" s="45"/>
      <c r="E40" s="46"/>
      <c r="F40" s="46"/>
      <c r="G40" s="46"/>
      <c r="H40" s="52">
        <f>SUM(H37:H39)</f>
        <v>940000</v>
      </c>
    </row>
    <row r="41" spans="1:8" ht="18" customHeight="1" x14ac:dyDescent="0.25">
      <c r="A41" s="68"/>
      <c r="B41" s="84" t="s">
        <v>99</v>
      </c>
      <c r="C41" s="16" t="s">
        <v>63</v>
      </c>
      <c r="D41" s="16" t="s">
        <v>54</v>
      </c>
      <c r="E41" s="11">
        <v>14</v>
      </c>
      <c r="F41" s="11">
        <v>4</v>
      </c>
      <c r="G41" s="11">
        <v>30000</v>
      </c>
      <c r="H41" s="53">
        <f>E41*F41*G41</f>
        <v>1680000</v>
      </c>
    </row>
    <row r="42" spans="1:8" ht="22.5" customHeight="1" x14ac:dyDescent="0.25">
      <c r="A42" s="68"/>
      <c r="B42" s="84"/>
      <c r="C42" s="16" t="s">
        <v>79</v>
      </c>
      <c r="D42" s="16" t="s">
        <v>54</v>
      </c>
      <c r="E42" s="11">
        <v>0</v>
      </c>
      <c r="F42" s="11">
        <v>12</v>
      </c>
      <c r="G42" s="11">
        <v>7000</v>
      </c>
      <c r="H42" s="53">
        <f>E42*F42*G42</f>
        <v>0</v>
      </c>
    </row>
    <row r="43" spans="1:8" ht="66" customHeight="1" x14ac:dyDescent="0.25">
      <c r="A43" s="68"/>
      <c r="B43" s="84"/>
      <c r="C43" s="45"/>
      <c r="D43" s="45"/>
      <c r="E43" s="46"/>
      <c r="F43" s="46"/>
      <c r="G43" s="46"/>
      <c r="H43" s="52">
        <f>SUM(H41:H42)</f>
        <v>1680000</v>
      </c>
    </row>
    <row r="44" spans="1:8" x14ac:dyDescent="0.25">
      <c r="A44" s="68"/>
      <c r="B44" s="84" t="s">
        <v>100</v>
      </c>
      <c r="C44" s="16" t="s">
        <v>83</v>
      </c>
      <c r="D44" s="16" t="s">
        <v>54</v>
      </c>
      <c r="E44" s="11">
        <v>0</v>
      </c>
      <c r="F44" s="11">
        <v>4</v>
      </c>
      <c r="G44" s="11">
        <v>30000</v>
      </c>
      <c r="H44" s="53">
        <f>E44*F44*G44</f>
        <v>0</v>
      </c>
    </row>
    <row r="45" spans="1:8" x14ac:dyDescent="0.25">
      <c r="A45" s="68"/>
      <c r="B45" s="84"/>
      <c r="C45" s="16" t="s">
        <v>27</v>
      </c>
      <c r="D45" s="16" t="s">
        <v>54</v>
      </c>
      <c r="E45" s="11">
        <v>0</v>
      </c>
      <c r="F45" s="11">
        <v>2</v>
      </c>
      <c r="G45" s="11">
        <v>11900</v>
      </c>
      <c r="H45" s="53">
        <f>E45*F45*G45</f>
        <v>0</v>
      </c>
    </row>
    <row r="46" spans="1:8" ht="68.25" customHeight="1" x14ac:dyDescent="0.25">
      <c r="A46" s="68"/>
      <c r="B46" s="84"/>
      <c r="C46" s="45"/>
      <c r="D46" s="45"/>
      <c r="E46" s="46"/>
      <c r="F46" s="46"/>
      <c r="G46" s="46"/>
      <c r="H46" s="52">
        <f>SUM(H44:H45)</f>
        <v>0</v>
      </c>
    </row>
    <row r="47" spans="1:8" x14ac:dyDescent="0.25">
      <c r="A47" s="68"/>
      <c r="B47" s="84" t="s">
        <v>84</v>
      </c>
      <c r="C47" s="16" t="s">
        <v>85</v>
      </c>
      <c r="D47" s="16" t="s">
        <v>54</v>
      </c>
      <c r="E47" s="11">
        <v>2</v>
      </c>
      <c r="F47" s="11">
        <v>4</v>
      </c>
      <c r="G47" s="11">
        <v>80000</v>
      </c>
      <c r="H47" s="53">
        <f>E47*F47*G47</f>
        <v>640000</v>
      </c>
    </row>
    <row r="48" spans="1:8" x14ac:dyDescent="0.25">
      <c r="A48" s="68"/>
      <c r="B48" s="84"/>
      <c r="C48" s="16" t="s">
        <v>79</v>
      </c>
      <c r="D48" s="16" t="s">
        <v>54</v>
      </c>
      <c r="E48" s="11">
        <v>0</v>
      </c>
      <c r="F48" s="11">
        <v>4</v>
      </c>
      <c r="G48" s="11">
        <v>7000</v>
      </c>
      <c r="H48" s="53">
        <f>E48*F48*G48</f>
        <v>0</v>
      </c>
    </row>
    <row r="49" spans="1:8" x14ac:dyDescent="0.25">
      <c r="A49" s="68"/>
      <c r="B49" s="84"/>
      <c r="C49" s="16" t="s">
        <v>52</v>
      </c>
      <c r="D49" s="16" t="s">
        <v>54</v>
      </c>
      <c r="E49" s="11">
        <v>2</v>
      </c>
      <c r="F49" s="11">
        <v>4</v>
      </c>
      <c r="G49" s="11">
        <v>4000</v>
      </c>
      <c r="H49" s="53">
        <f>E49*F49*G49</f>
        <v>32000</v>
      </c>
    </row>
    <row r="50" spans="1:8" ht="45" customHeight="1" x14ac:dyDescent="0.25">
      <c r="A50" s="68"/>
      <c r="B50" s="84"/>
      <c r="C50" s="45"/>
      <c r="D50" s="45"/>
      <c r="E50" s="46"/>
      <c r="F50" s="46"/>
      <c r="G50" s="46"/>
      <c r="H50" s="52">
        <f>SUM(H47:H49)</f>
        <v>672000</v>
      </c>
    </row>
    <row r="51" spans="1:8" x14ac:dyDescent="0.25">
      <c r="A51" s="68"/>
      <c r="B51" s="94" t="s">
        <v>102</v>
      </c>
      <c r="C51" s="16" t="s">
        <v>86</v>
      </c>
      <c r="D51" s="16" t="s">
        <v>54</v>
      </c>
      <c r="E51" s="11">
        <v>8</v>
      </c>
      <c r="F51" s="11">
        <v>2</v>
      </c>
      <c r="G51" s="11">
        <v>80000</v>
      </c>
      <c r="H51" s="14">
        <f t="shared" ref="H51:H59" si="1">E51*F51*G51</f>
        <v>1280000</v>
      </c>
    </row>
    <row r="52" spans="1:8" x14ac:dyDescent="0.25">
      <c r="A52" s="68"/>
      <c r="B52" s="95"/>
      <c r="C52" s="16" t="s">
        <v>79</v>
      </c>
      <c r="D52" s="16" t="s">
        <v>54</v>
      </c>
      <c r="E52" s="11">
        <v>8</v>
      </c>
      <c r="F52" s="11">
        <v>0</v>
      </c>
      <c r="G52" s="11">
        <v>7000</v>
      </c>
      <c r="H52" s="14">
        <f t="shared" si="1"/>
        <v>0</v>
      </c>
    </row>
    <row r="53" spans="1:8" x14ac:dyDescent="0.25">
      <c r="A53" s="68"/>
      <c r="B53" s="95"/>
      <c r="C53" s="16" t="s">
        <v>87</v>
      </c>
      <c r="D53" s="16" t="s">
        <v>88</v>
      </c>
      <c r="E53" s="11">
        <v>0</v>
      </c>
      <c r="F53" s="11">
        <v>12</v>
      </c>
      <c r="G53" s="11">
        <v>30000</v>
      </c>
      <c r="H53" s="14">
        <f>E53*F53*G53</f>
        <v>0</v>
      </c>
    </row>
    <row r="54" spans="1:8" ht="30" x14ac:dyDescent="0.25">
      <c r="A54" s="68"/>
      <c r="B54" s="95"/>
      <c r="C54" s="16" t="s">
        <v>48</v>
      </c>
      <c r="D54" s="16" t="s">
        <v>49</v>
      </c>
      <c r="E54" s="12">
        <v>0</v>
      </c>
      <c r="F54" s="11">
        <v>12</v>
      </c>
      <c r="G54" s="11">
        <v>20000</v>
      </c>
      <c r="H54" s="14">
        <f>E54*F54*G54</f>
        <v>0</v>
      </c>
    </row>
    <row r="55" spans="1:8" x14ac:dyDescent="0.25">
      <c r="A55" s="68"/>
      <c r="B55" s="95"/>
      <c r="C55" s="16" t="s">
        <v>83</v>
      </c>
      <c r="D55" s="16" t="s">
        <v>54</v>
      </c>
      <c r="E55" s="11">
        <v>7</v>
      </c>
      <c r="F55" s="11">
        <v>10</v>
      </c>
      <c r="G55" s="11">
        <v>30000</v>
      </c>
      <c r="H55" s="14">
        <f t="shared" si="1"/>
        <v>2100000</v>
      </c>
    </row>
    <row r="56" spans="1:8" x14ac:dyDescent="0.25">
      <c r="A56" s="68"/>
      <c r="B56" s="95"/>
      <c r="C56" s="16" t="s">
        <v>89</v>
      </c>
      <c r="D56" s="16" t="s">
        <v>90</v>
      </c>
      <c r="E56" s="11">
        <v>150</v>
      </c>
      <c r="F56" s="12">
        <v>9</v>
      </c>
      <c r="G56" s="11">
        <v>400</v>
      </c>
      <c r="H56" s="53">
        <f t="shared" si="1"/>
        <v>540000</v>
      </c>
    </row>
    <row r="57" spans="1:8" x14ac:dyDescent="0.25">
      <c r="A57" s="68"/>
      <c r="B57" s="95"/>
      <c r="C57" s="16" t="s">
        <v>30</v>
      </c>
      <c r="D57" s="16" t="s">
        <v>61</v>
      </c>
      <c r="E57" s="11">
        <v>0</v>
      </c>
      <c r="F57" s="11">
        <v>4</v>
      </c>
      <c r="G57" s="11">
        <v>2500</v>
      </c>
      <c r="H57" s="14">
        <f t="shared" si="1"/>
        <v>0</v>
      </c>
    </row>
    <row r="58" spans="1:8" x14ac:dyDescent="0.25">
      <c r="A58" s="68"/>
      <c r="B58" s="95"/>
      <c r="C58" s="16" t="s">
        <v>91</v>
      </c>
      <c r="D58" s="16" t="s">
        <v>90</v>
      </c>
      <c r="E58" s="11">
        <v>50</v>
      </c>
      <c r="F58" s="11">
        <v>4</v>
      </c>
      <c r="G58" s="11">
        <v>2500</v>
      </c>
      <c r="H58" s="14">
        <f t="shared" si="1"/>
        <v>500000</v>
      </c>
    </row>
    <row r="59" spans="1:8" x14ac:dyDescent="0.25">
      <c r="A59" s="68"/>
      <c r="B59" s="95"/>
      <c r="C59" s="16" t="s">
        <v>27</v>
      </c>
      <c r="D59" s="16" t="s">
        <v>46</v>
      </c>
      <c r="E59" s="11">
        <v>10</v>
      </c>
      <c r="F59" s="11">
        <v>5</v>
      </c>
      <c r="G59" s="11">
        <v>10000</v>
      </c>
      <c r="H59" s="53">
        <f t="shared" si="1"/>
        <v>500000</v>
      </c>
    </row>
    <row r="60" spans="1:8" x14ac:dyDescent="0.25">
      <c r="A60" s="68"/>
      <c r="B60" s="96"/>
      <c r="C60" s="45"/>
      <c r="D60" s="45"/>
      <c r="E60" s="46"/>
      <c r="F60" s="46"/>
      <c r="G60" s="46"/>
      <c r="H60" s="52">
        <f>SUM(H51:H59)</f>
        <v>4920000</v>
      </c>
    </row>
    <row r="61" spans="1:8" ht="1.5" customHeight="1" x14ac:dyDescent="0.25">
      <c r="A61" s="68"/>
    </row>
    <row r="62" spans="1:8" hidden="1" x14ac:dyDescent="0.25">
      <c r="A62" s="68"/>
    </row>
    <row r="63" spans="1:8" hidden="1" x14ac:dyDescent="0.25">
      <c r="A63" s="68"/>
    </row>
    <row r="64" spans="1:8" hidden="1" x14ac:dyDescent="0.25">
      <c r="A64" s="68"/>
    </row>
    <row r="65" spans="1:8" hidden="1" x14ac:dyDescent="0.25">
      <c r="A65" s="68"/>
    </row>
    <row r="66" spans="1:8" hidden="1" x14ac:dyDescent="0.25">
      <c r="A66" s="68"/>
    </row>
    <row r="67" spans="1:8" hidden="1" x14ac:dyDescent="0.25">
      <c r="A67" s="68"/>
    </row>
    <row r="68" spans="1:8" hidden="1" x14ac:dyDescent="0.25">
      <c r="A68" s="68"/>
    </row>
    <row r="69" spans="1:8" hidden="1" x14ac:dyDescent="0.25">
      <c r="A69" s="68"/>
    </row>
    <row r="70" spans="1:8" hidden="1" x14ac:dyDescent="0.25">
      <c r="A70" s="68"/>
    </row>
    <row r="71" spans="1:8" hidden="1" x14ac:dyDescent="0.25">
      <c r="A71" s="68"/>
    </row>
    <row r="72" spans="1:8" ht="51.75" x14ac:dyDescent="0.25">
      <c r="A72" s="68" t="s">
        <v>32</v>
      </c>
      <c r="B72" s="32" t="s">
        <v>33</v>
      </c>
      <c r="C72" s="33" t="s">
        <v>34</v>
      </c>
      <c r="D72" s="22" t="s">
        <v>26</v>
      </c>
      <c r="E72" s="21">
        <v>0</v>
      </c>
      <c r="F72" s="21">
        <v>6</v>
      </c>
      <c r="G72" s="25">
        <v>565500</v>
      </c>
      <c r="H72" s="34">
        <f>E72*F72*G72</f>
        <v>0</v>
      </c>
    </row>
    <row r="73" spans="1:8" ht="39" x14ac:dyDescent="0.25">
      <c r="A73" s="68"/>
      <c r="B73" s="32" t="s">
        <v>35</v>
      </c>
      <c r="C73" s="21" t="s">
        <v>34</v>
      </c>
      <c r="D73" s="22" t="s">
        <v>26</v>
      </c>
      <c r="E73" s="21">
        <v>1</v>
      </c>
      <c r="F73" s="21">
        <v>6</v>
      </c>
      <c r="G73" s="25">
        <v>130000</v>
      </c>
      <c r="H73" s="34">
        <f t="shared" ref="H73:H75" si="2">E73*F73*G73</f>
        <v>780000</v>
      </c>
    </row>
    <row r="74" spans="1:8" ht="39" x14ac:dyDescent="0.25">
      <c r="A74" s="68"/>
      <c r="B74" s="32" t="s">
        <v>37</v>
      </c>
      <c r="C74" s="21" t="s">
        <v>36</v>
      </c>
      <c r="D74" s="22" t="s">
        <v>26</v>
      </c>
      <c r="E74" s="21">
        <v>0</v>
      </c>
      <c r="F74" s="21">
        <v>6</v>
      </c>
      <c r="G74" s="25">
        <v>130000</v>
      </c>
      <c r="H74" s="34">
        <f t="shared" si="2"/>
        <v>0</v>
      </c>
    </row>
    <row r="75" spans="1:8" ht="39" x14ac:dyDescent="0.25">
      <c r="A75" s="68"/>
      <c r="B75" s="32" t="s">
        <v>38</v>
      </c>
      <c r="C75" s="22" t="s">
        <v>34</v>
      </c>
      <c r="D75" s="22" t="s">
        <v>26</v>
      </c>
      <c r="E75" s="21">
        <v>1</v>
      </c>
      <c r="F75" s="21">
        <v>3</v>
      </c>
      <c r="G75" s="25">
        <v>200000</v>
      </c>
      <c r="H75" s="34">
        <f t="shared" si="2"/>
        <v>600000</v>
      </c>
    </row>
    <row r="76" spans="1:8" x14ac:dyDescent="0.25">
      <c r="A76" s="68"/>
      <c r="B76" s="41"/>
      <c r="C76" s="27"/>
      <c r="D76" s="27"/>
      <c r="E76" s="27"/>
      <c r="F76" s="27"/>
      <c r="G76" s="28"/>
      <c r="H76" s="35">
        <f>SUM(H72:H75)</f>
        <v>1380000</v>
      </c>
    </row>
    <row r="77" spans="1:8" ht="15" customHeight="1" x14ac:dyDescent="0.25">
      <c r="A77" s="79" t="s">
        <v>101</v>
      </c>
      <c r="B77" s="84" t="s">
        <v>103</v>
      </c>
      <c r="C77" s="16" t="s">
        <v>51</v>
      </c>
      <c r="D77" s="16" t="s">
        <v>54</v>
      </c>
      <c r="E77" s="11">
        <v>2</v>
      </c>
      <c r="F77" s="11">
        <v>3</v>
      </c>
      <c r="G77" s="11">
        <v>80000</v>
      </c>
      <c r="H77" s="14">
        <f>E77*F77*G77</f>
        <v>480000</v>
      </c>
    </row>
    <row r="78" spans="1:8" x14ac:dyDescent="0.25">
      <c r="A78" s="80"/>
      <c r="B78" s="84"/>
      <c r="C78" s="16" t="s">
        <v>79</v>
      </c>
      <c r="D78" s="16" t="s">
        <v>54</v>
      </c>
      <c r="E78" s="11">
        <v>0</v>
      </c>
      <c r="F78" s="11">
        <v>4</v>
      </c>
      <c r="G78" s="11">
        <v>7000</v>
      </c>
      <c r="H78" s="14">
        <f>E78*F78*G78</f>
        <v>0</v>
      </c>
    </row>
    <row r="79" spans="1:8" x14ac:dyDescent="0.25">
      <c r="A79" s="80"/>
      <c r="B79" s="84"/>
      <c r="C79" s="16" t="s">
        <v>52</v>
      </c>
      <c r="D79" s="16" t="s">
        <v>54</v>
      </c>
      <c r="E79" s="11">
        <v>2</v>
      </c>
      <c r="F79" s="11">
        <v>2</v>
      </c>
      <c r="G79" s="11">
        <v>30000</v>
      </c>
      <c r="H79" s="14">
        <f>E79*F79*G79</f>
        <v>120000</v>
      </c>
    </row>
    <row r="80" spans="1:8" ht="66.75" customHeight="1" x14ac:dyDescent="0.25">
      <c r="A80" s="80"/>
      <c r="B80" s="84"/>
      <c r="C80" s="58"/>
      <c r="D80" s="58"/>
      <c r="E80" s="59"/>
      <c r="F80" s="59"/>
      <c r="G80" s="59"/>
      <c r="H80" s="52">
        <f>SUM(H77:H79)</f>
        <v>600000</v>
      </c>
    </row>
    <row r="81" spans="1:8" ht="0.75" customHeight="1" x14ac:dyDescent="0.25">
      <c r="A81" s="80"/>
      <c r="B81" s="57"/>
    </row>
    <row r="82" spans="1:8" ht="15" hidden="1" customHeight="1" x14ac:dyDescent="0.25">
      <c r="A82" s="80"/>
      <c r="B82" s="57"/>
    </row>
    <row r="83" spans="1:8" ht="15" hidden="1" customHeight="1" x14ac:dyDescent="0.25">
      <c r="A83" s="80"/>
      <c r="B83" s="57"/>
    </row>
    <row r="84" spans="1:8" ht="15" hidden="1" customHeight="1" x14ac:dyDescent="0.25">
      <c r="A84" s="80"/>
      <c r="B84" s="57"/>
    </row>
    <row r="85" spans="1:8" ht="15" hidden="1" customHeight="1" x14ac:dyDescent="0.25">
      <c r="A85" s="80"/>
      <c r="B85" s="57"/>
    </row>
    <row r="86" spans="1:8" ht="15" hidden="1" customHeight="1" x14ac:dyDescent="0.25">
      <c r="A86" s="80"/>
      <c r="B86" s="57"/>
    </row>
    <row r="87" spans="1:8" ht="15" hidden="1" customHeight="1" x14ac:dyDescent="0.25">
      <c r="A87" s="80"/>
      <c r="B87" s="57"/>
    </row>
    <row r="88" spans="1:8" ht="15" hidden="1" customHeight="1" x14ac:dyDescent="0.25">
      <c r="A88" s="80"/>
      <c r="B88" s="57"/>
    </row>
    <row r="89" spans="1:8" ht="15" hidden="1" customHeight="1" x14ac:dyDescent="0.25">
      <c r="A89" s="80"/>
      <c r="B89" s="57"/>
    </row>
    <row r="90" spans="1:8" ht="15" hidden="1" customHeight="1" x14ac:dyDescent="0.25">
      <c r="A90" s="80"/>
      <c r="B90" s="57"/>
    </row>
    <row r="91" spans="1:8" ht="15" hidden="1" customHeight="1" x14ac:dyDescent="0.25">
      <c r="A91" s="80"/>
      <c r="B91" s="57"/>
    </row>
    <row r="92" spans="1:8" ht="15" hidden="1" customHeight="1" x14ac:dyDescent="0.25">
      <c r="A92" s="80"/>
      <c r="B92" s="57"/>
    </row>
    <row r="93" spans="1:8" ht="15" hidden="1" customHeight="1" x14ac:dyDescent="0.25">
      <c r="A93" s="80"/>
      <c r="B93" s="57"/>
    </row>
    <row r="94" spans="1:8" ht="22.5" customHeight="1" x14ac:dyDescent="0.25">
      <c r="A94" s="80"/>
      <c r="B94" s="84" t="s">
        <v>109</v>
      </c>
      <c r="C94" s="16" t="s">
        <v>76</v>
      </c>
      <c r="D94" s="16" t="s">
        <v>54</v>
      </c>
      <c r="E94" s="11">
        <v>0</v>
      </c>
      <c r="F94" s="11">
        <v>4</v>
      </c>
      <c r="G94" s="11">
        <v>30000</v>
      </c>
      <c r="H94" s="14">
        <f>E94*F94*G94</f>
        <v>0</v>
      </c>
    </row>
    <row r="95" spans="1:8" ht="39" customHeight="1" x14ac:dyDescent="0.25">
      <c r="A95" s="80"/>
      <c r="B95" s="84"/>
      <c r="C95" s="16" t="s">
        <v>60</v>
      </c>
      <c r="D95" s="16" t="s">
        <v>61</v>
      </c>
      <c r="E95" s="11">
        <v>1</v>
      </c>
      <c r="F95" s="11">
        <v>1</v>
      </c>
      <c r="G95" s="11">
        <v>2500</v>
      </c>
      <c r="H95" s="14">
        <f>E95*F95*G95</f>
        <v>2500</v>
      </c>
    </row>
    <row r="96" spans="1:8" x14ac:dyDescent="0.25">
      <c r="A96" s="80"/>
      <c r="B96" s="84"/>
      <c r="C96" s="45"/>
      <c r="D96" s="45"/>
      <c r="E96" s="46"/>
      <c r="F96" s="46"/>
      <c r="G96" s="46"/>
      <c r="H96" s="52">
        <f>SUM(H94:H95)</f>
        <v>2500</v>
      </c>
    </row>
    <row r="97" spans="1:10" x14ac:dyDescent="0.25">
      <c r="A97" s="80"/>
      <c r="B97" s="84" t="s">
        <v>110</v>
      </c>
      <c r="C97" s="16" t="s">
        <v>63</v>
      </c>
      <c r="D97" s="16" t="s">
        <v>54</v>
      </c>
      <c r="E97" s="11">
        <v>4</v>
      </c>
      <c r="F97" s="11">
        <v>4</v>
      </c>
      <c r="G97" s="11">
        <v>30000</v>
      </c>
      <c r="H97" s="14">
        <f>E97*F97*G97</f>
        <v>480000</v>
      </c>
    </row>
    <row r="98" spans="1:10" x14ac:dyDescent="0.25">
      <c r="A98" s="80"/>
      <c r="B98" s="84"/>
      <c r="C98" s="16" t="s">
        <v>60</v>
      </c>
      <c r="D98" s="16" t="s">
        <v>61</v>
      </c>
      <c r="E98" s="11">
        <v>1</v>
      </c>
      <c r="F98" s="11">
        <v>1</v>
      </c>
      <c r="G98" s="11">
        <v>86106.77</v>
      </c>
      <c r="H98" s="53">
        <f>E98*F98*G98</f>
        <v>86106.77</v>
      </c>
    </row>
    <row r="99" spans="1:10" x14ac:dyDescent="0.25">
      <c r="A99" s="80"/>
      <c r="B99" s="84"/>
      <c r="C99" s="16" t="s">
        <v>107</v>
      </c>
      <c r="D99" s="16" t="s">
        <v>54</v>
      </c>
      <c r="E99" s="11">
        <v>30</v>
      </c>
      <c r="F99" s="11">
        <v>4</v>
      </c>
      <c r="G99" s="11">
        <v>2000</v>
      </c>
      <c r="H99" s="53">
        <f>E99*F99*G99</f>
        <v>240000</v>
      </c>
    </row>
    <row r="100" spans="1:10" x14ac:dyDescent="0.25">
      <c r="A100" s="80"/>
      <c r="B100" s="84"/>
      <c r="C100" s="16" t="s">
        <v>108</v>
      </c>
      <c r="D100" s="16" t="s">
        <v>46</v>
      </c>
      <c r="E100" s="11">
        <v>0</v>
      </c>
      <c r="F100" s="11">
        <v>1</v>
      </c>
      <c r="G100" s="11">
        <v>50000</v>
      </c>
      <c r="H100" s="53">
        <f>E100*F100*G100</f>
        <v>0</v>
      </c>
    </row>
    <row r="101" spans="1:10" x14ac:dyDescent="0.25">
      <c r="A101" s="81"/>
      <c r="B101" s="84"/>
      <c r="C101" s="45"/>
      <c r="D101" s="45"/>
      <c r="E101" s="46"/>
      <c r="F101" s="46"/>
      <c r="G101" s="46"/>
      <c r="H101" s="52">
        <f>SUM(H97:H100)</f>
        <v>806106.77</v>
      </c>
    </row>
    <row r="102" spans="1:10" x14ac:dyDescent="0.25">
      <c r="A102" s="85" t="s">
        <v>105</v>
      </c>
      <c r="B102" s="87" t="s">
        <v>106</v>
      </c>
      <c r="C102" s="16" t="s">
        <v>104</v>
      </c>
      <c r="D102" s="16" t="s">
        <v>46</v>
      </c>
      <c r="E102" s="11">
        <v>30</v>
      </c>
      <c r="F102" s="11">
        <v>2</v>
      </c>
      <c r="G102" s="11">
        <v>25000</v>
      </c>
      <c r="H102" s="14">
        <f>E102*F102*G102</f>
        <v>1500000</v>
      </c>
    </row>
    <row r="103" spans="1:10" ht="48" customHeight="1" x14ac:dyDescent="0.25">
      <c r="A103" s="86"/>
      <c r="B103" s="88"/>
      <c r="C103" s="48"/>
      <c r="D103" s="48"/>
      <c r="E103" s="49"/>
      <c r="F103" s="49"/>
      <c r="G103" s="49"/>
      <c r="H103" s="52">
        <f>SUM(H102)</f>
        <v>1500000</v>
      </c>
    </row>
    <row r="104" spans="1:10" ht="77.25" x14ac:dyDescent="0.25">
      <c r="A104" s="37" t="s">
        <v>113</v>
      </c>
      <c r="B104" s="7" t="s">
        <v>111</v>
      </c>
      <c r="C104" s="21" t="s">
        <v>112</v>
      </c>
      <c r="D104" s="21" t="s">
        <v>114</v>
      </c>
      <c r="E104" s="21">
        <v>20</v>
      </c>
      <c r="F104" s="21">
        <v>3</v>
      </c>
      <c r="G104" s="25">
        <v>30000</v>
      </c>
      <c r="H104" s="28">
        <f>E104*F104*G104</f>
        <v>1800000</v>
      </c>
    </row>
    <row r="105" spans="1:10" x14ac:dyDescent="0.25">
      <c r="H105" s="60">
        <f>H8+H11+H18+H22+H32+H36+H40+H43+H46+H50+H60+H76+H80+H101+H103+H104</f>
        <v>41139687.770000003</v>
      </c>
    </row>
    <row r="107" spans="1:10" x14ac:dyDescent="0.25">
      <c r="H107" s="25">
        <f>J107-H105</f>
        <v>-7416446.7700000033</v>
      </c>
      <c r="J107" s="25">
        <v>33723241</v>
      </c>
    </row>
  </sheetData>
  <mergeCells count="28">
    <mergeCell ref="A2:A8"/>
    <mergeCell ref="B2:B8"/>
    <mergeCell ref="I2:I8"/>
    <mergeCell ref="A9:A14"/>
    <mergeCell ref="H15:H16"/>
    <mergeCell ref="E15:E16"/>
    <mergeCell ref="F15:F16"/>
    <mergeCell ref="G15:G16"/>
    <mergeCell ref="B9:B12"/>
    <mergeCell ref="A15:A18"/>
    <mergeCell ref="B15:B18"/>
    <mergeCell ref="C15:C16"/>
    <mergeCell ref="B44:B46"/>
    <mergeCell ref="B47:B50"/>
    <mergeCell ref="A72:A76"/>
    <mergeCell ref="B29:B32"/>
    <mergeCell ref="B33:B36"/>
    <mergeCell ref="B37:B40"/>
    <mergeCell ref="B41:B43"/>
    <mergeCell ref="A19:A71"/>
    <mergeCell ref="B19:B26"/>
    <mergeCell ref="B51:B60"/>
    <mergeCell ref="B94:B96"/>
    <mergeCell ref="B97:B101"/>
    <mergeCell ref="A77:A101"/>
    <mergeCell ref="A102:A103"/>
    <mergeCell ref="B102:B103"/>
    <mergeCell ref="B77:B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F14" sqref="F14"/>
    </sheetView>
  </sheetViews>
  <sheetFormatPr defaultRowHeight="15" x14ac:dyDescent="0.25"/>
  <cols>
    <col min="1" max="1" width="20.5703125" customWidth="1"/>
    <col min="2" max="2" width="23.7109375" customWidth="1"/>
    <col min="3" max="3" width="36.28515625" customWidth="1"/>
    <col min="4" max="4" width="15.28515625" customWidth="1"/>
    <col min="5" max="5" width="12" customWidth="1"/>
    <col min="6" max="6" width="14.5703125" customWidth="1"/>
    <col min="7" max="7" width="13.28515625" customWidth="1"/>
    <col min="8" max="8" width="24.42578125" customWidth="1"/>
    <col min="9" max="9" width="18.140625" customWidth="1"/>
  </cols>
  <sheetData>
    <row r="1" spans="1:9" ht="37.5" x14ac:dyDescent="0.3">
      <c r="A1" s="1" t="s">
        <v>0</v>
      </c>
      <c r="B1" s="24" t="s">
        <v>1</v>
      </c>
      <c r="C1" s="24" t="s">
        <v>2</v>
      </c>
      <c r="D1" s="2" t="s">
        <v>3</v>
      </c>
      <c r="E1" s="1" t="s">
        <v>4</v>
      </c>
      <c r="F1" s="3" t="s">
        <v>116</v>
      </c>
      <c r="G1" s="5" t="s">
        <v>6</v>
      </c>
      <c r="H1" s="5" t="s">
        <v>7</v>
      </c>
      <c r="I1" s="3" t="s">
        <v>8</v>
      </c>
    </row>
    <row r="2" spans="1:9" x14ac:dyDescent="0.25">
      <c r="A2" s="75" t="s">
        <v>9</v>
      </c>
      <c r="B2" s="75" t="s">
        <v>10</v>
      </c>
      <c r="C2" s="22" t="s">
        <v>16</v>
      </c>
      <c r="D2" s="21" t="s">
        <v>17</v>
      </c>
      <c r="E2" s="21">
        <v>6</v>
      </c>
      <c r="F2" s="21">
        <v>5</v>
      </c>
      <c r="G2" s="25">
        <v>17500</v>
      </c>
      <c r="H2" s="26">
        <f>E2*F2*G2</f>
        <v>525000</v>
      </c>
      <c r="I2" s="83" t="s">
        <v>115</v>
      </c>
    </row>
    <row r="3" spans="1:9" x14ac:dyDescent="0.25">
      <c r="A3" s="75"/>
      <c r="B3" s="75"/>
      <c r="C3" s="21" t="s">
        <v>11</v>
      </c>
      <c r="D3" s="21" t="s">
        <v>17</v>
      </c>
      <c r="E3" s="21">
        <v>5</v>
      </c>
      <c r="F3" s="21">
        <v>5</v>
      </c>
      <c r="G3" s="25">
        <v>70000</v>
      </c>
      <c r="H3" s="26">
        <f t="shared" ref="H3:H7" si="0">E3*F3*G3</f>
        <v>1750000</v>
      </c>
      <c r="I3" s="83"/>
    </row>
    <row r="4" spans="1:9" x14ac:dyDescent="0.25">
      <c r="A4" s="75"/>
      <c r="B4" s="75"/>
      <c r="C4" s="21" t="s">
        <v>12</v>
      </c>
      <c r="D4" s="21" t="s">
        <v>17</v>
      </c>
      <c r="E4" s="21">
        <v>5</v>
      </c>
      <c r="F4" s="21">
        <v>5</v>
      </c>
      <c r="G4" s="25">
        <v>14000</v>
      </c>
      <c r="H4" s="26">
        <f t="shared" si="0"/>
        <v>350000</v>
      </c>
      <c r="I4" s="83"/>
    </row>
    <row r="5" spans="1:9" x14ac:dyDescent="0.25">
      <c r="A5" s="75"/>
      <c r="B5" s="75"/>
      <c r="C5" s="22" t="s">
        <v>14</v>
      </c>
      <c r="D5" s="22" t="s">
        <v>17</v>
      </c>
      <c r="E5" s="21">
        <v>5</v>
      </c>
      <c r="F5" s="21">
        <v>5</v>
      </c>
      <c r="G5" s="25">
        <v>7000</v>
      </c>
      <c r="H5" s="26">
        <f t="shared" si="0"/>
        <v>175000</v>
      </c>
      <c r="I5" s="83"/>
    </row>
    <row r="6" spans="1:9" x14ac:dyDescent="0.25">
      <c r="A6" s="75"/>
      <c r="B6" s="75"/>
      <c r="C6" s="22" t="s">
        <v>13</v>
      </c>
      <c r="D6" s="22" t="s">
        <v>17</v>
      </c>
      <c r="E6" s="21">
        <v>5</v>
      </c>
      <c r="F6" s="21">
        <v>5</v>
      </c>
      <c r="G6" s="25">
        <v>14000</v>
      </c>
      <c r="H6" s="26">
        <f t="shared" si="0"/>
        <v>350000</v>
      </c>
      <c r="I6" s="83"/>
    </row>
    <row r="7" spans="1:9" x14ac:dyDescent="0.25">
      <c r="A7" s="75"/>
      <c r="B7" s="75"/>
      <c r="C7" s="22" t="s">
        <v>15</v>
      </c>
      <c r="D7" s="22" t="s">
        <v>17</v>
      </c>
      <c r="E7" s="21">
        <v>5</v>
      </c>
      <c r="F7" s="21">
        <v>5</v>
      </c>
      <c r="G7" s="25">
        <v>14000</v>
      </c>
      <c r="H7" s="26">
        <f t="shared" si="0"/>
        <v>350000</v>
      </c>
      <c r="I7" s="83"/>
    </row>
    <row r="8" spans="1:9" x14ac:dyDescent="0.25">
      <c r="A8" s="75"/>
      <c r="B8" s="75"/>
      <c r="C8" s="22"/>
      <c r="D8" s="27"/>
      <c r="E8" s="27"/>
      <c r="F8" s="27"/>
      <c r="G8" s="28"/>
      <c r="H8" s="29">
        <f>SUM(H2:H7)</f>
        <v>3500000</v>
      </c>
      <c r="I8" s="83"/>
    </row>
    <row r="9" spans="1:9" x14ac:dyDescent="0.25">
      <c r="A9" s="85" t="s">
        <v>118</v>
      </c>
      <c r="B9" s="115" t="s">
        <v>119</v>
      </c>
      <c r="C9" s="16" t="s">
        <v>117</v>
      </c>
      <c r="D9" s="16" t="s">
        <v>17</v>
      </c>
      <c r="E9" s="11">
        <v>10</v>
      </c>
      <c r="F9" s="11">
        <v>2</v>
      </c>
      <c r="G9" s="11">
        <v>25000</v>
      </c>
      <c r="H9" s="15">
        <f>E9*F9*G9</f>
        <v>500000</v>
      </c>
    </row>
    <row r="10" spans="1:9" x14ac:dyDescent="0.25">
      <c r="A10" s="114"/>
      <c r="B10" s="115"/>
      <c r="C10" s="61" t="s">
        <v>120</v>
      </c>
      <c r="D10" s="61" t="s">
        <v>121</v>
      </c>
      <c r="E10" s="11">
        <v>5</v>
      </c>
      <c r="F10" s="11">
        <v>2</v>
      </c>
      <c r="G10" s="11">
        <v>30000</v>
      </c>
      <c r="H10" s="15">
        <f>E10*F10*G10</f>
        <v>300000</v>
      </c>
    </row>
    <row r="11" spans="1:9" ht="80.25" customHeight="1" x14ac:dyDescent="0.25">
      <c r="A11" s="86"/>
      <c r="B11" s="115"/>
      <c r="C11" s="43"/>
      <c r="D11" s="43"/>
      <c r="E11" s="44"/>
      <c r="F11" s="44"/>
      <c r="G11" s="44"/>
      <c r="H11" s="19">
        <f>SUM(H9:H10)</f>
        <v>800000</v>
      </c>
    </row>
    <row r="12" spans="1:9" ht="15" customHeight="1" x14ac:dyDescent="0.25">
      <c r="A12" s="79" t="s">
        <v>32</v>
      </c>
      <c r="B12" s="107" t="s">
        <v>123</v>
      </c>
      <c r="C12" s="116" t="s">
        <v>122</v>
      </c>
      <c r="D12" s="79" t="s">
        <v>54</v>
      </c>
      <c r="E12" s="79">
        <v>2</v>
      </c>
      <c r="F12" s="79">
        <v>1</v>
      </c>
      <c r="G12" s="79">
        <v>300000</v>
      </c>
      <c r="H12" s="11">
        <f>E12*F12*G12</f>
        <v>600000</v>
      </c>
    </row>
    <row r="13" spans="1:9" x14ac:dyDescent="0.25">
      <c r="A13" s="80"/>
      <c r="B13" s="108"/>
      <c r="C13" s="113"/>
      <c r="D13" s="113"/>
      <c r="E13" s="113"/>
      <c r="F13" s="113"/>
      <c r="G13" s="113"/>
      <c r="H13" s="56">
        <f>SUM(H12)</f>
        <v>600000</v>
      </c>
    </row>
    <row r="14" spans="1:9" ht="59.25" customHeight="1" x14ac:dyDescent="0.25">
      <c r="A14" s="80"/>
      <c r="B14" s="108"/>
    </row>
    <row r="15" spans="1:9" hidden="1" x14ac:dyDescent="0.25">
      <c r="A15" s="81"/>
    </row>
    <row r="16" spans="1:9" x14ac:dyDescent="0.25">
      <c r="A16" s="79" t="s">
        <v>126</v>
      </c>
      <c r="B16" s="109" t="s">
        <v>127</v>
      </c>
      <c r="C16" s="62" t="s">
        <v>124</v>
      </c>
      <c r="D16" s="62" t="s">
        <v>46</v>
      </c>
      <c r="E16" s="21">
        <v>1</v>
      </c>
      <c r="F16" s="21">
        <v>1</v>
      </c>
      <c r="G16" s="21">
        <v>440000</v>
      </c>
      <c r="H16" s="63">
        <f>E16*F16*G16</f>
        <v>440000</v>
      </c>
    </row>
    <row r="17" spans="1:8" ht="49.5" customHeight="1" x14ac:dyDescent="0.25">
      <c r="A17" s="81"/>
      <c r="B17" s="110"/>
      <c r="C17" s="64"/>
      <c r="D17" s="64"/>
      <c r="E17" s="65"/>
      <c r="F17" s="65"/>
      <c r="G17" s="65"/>
      <c r="H17" s="66">
        <f>SUM(H16)</f>
        <v>440000</v>
      </c>
    </row>
    <row r="18" spans="1:8" x14ac:dyDescent="0.25">
      <c r="A18" s="79" t="s">
        <v>129</v>
      </c>
      <c r="B18" s="111" t="s">
        <v>128</v>
      </c>
      <c r="C18" s="79" t="s">
        <v>125</v>
      </c>
      <c r="D18" s="79" t="s">
        <v>54</v>
      </c>
      <c r="E18" s="11">
        <v>2</v>
      </c>
      <c r="F18" s="11">
        <v>365</v>
      </c>
      <c r="G18" s="11">
        <v>4000</v>
      </c>
      <c r="H18" s="14">
        <f>E18*F18*G18</f>
        <v>2920000</v>
      </c>
    </row>
    <row r="19" spans="1:8" ht="58.5" customHeight="1" x14ac:dyDescent="0.25">
      <c r="A19" s="81"/>
      <c r="B19" s="112"/>
      <c r="C19" s="81"/>
      <c r="D19" s="81"/>
      <c r="E19" s="44"/>
      <c r="F19" s="44"/>
      <c r="G19" s="44"/>
      <c r="H19" s="18">
        <f>SUM(H18)</f>
        <v>2920000</v>
      </c>
    </row>
    <row r="20" spans="1:8" x14ac:dyDescent="0.25">
      <c r="H20" s="13">
        <f>H8+H11+H13+H17+H19</f>
        <v>8260000</v>
      </c>
    </row>
    <row r="21" spans="1:8" ht="105" customHeight="1" x14ac:dyDescent="0.25">
      <c r="A21" s="103" t="s">
        <v>94</v>
      </c>
      <c r="B21" s="32" t="s">
        <v>41</v>
      </c>
      <c r="C21" s="33" t="s">
        <v>42</v>
      </c>
      <c r="D21" s="22" t="s">
        <v>26</v>
      </c>
      <c r="E21" s="21">
        <v>11</v>
      </c>
      <c r="F21" s="21">
        <v>3</v>
      </c>
      <c r="G21" s="25">
        <v>30000</v>
      </c>
      <c r="H21" s="25">
        <f t="shared" ref="H21" si="1">E21*F21*G21</f>
        <v>990000</v>
      </c>
    </row>
    <row r="22" spans="1:8" x14ac:dyDescent="0.25">
      <c r="A22" s="104"/>
      <c r="B22" s="94" t="s">
        <v>102</v>
      </c>
      <c r="C22" s="105" t="s">
        <v>130</v>
      </c>
      <c r="D22" s="99" t="s">
        <v>26</v>
      </c>
      <c r="E22" s="99">
        <v>10</v>
      </c>
      <c r="F22" s="99">
        <v>3</v>
      </c>
      <c r="G22" s="99">
        <v>25000</v>
      </c>
      <c r="H22" s="101">
        <f>E22*F22*G22</f>
        <v>750000</v>
      </c>
    </row>
    <row r="23" spans="1:8" x14ac:dyDescent="0.25">
      <c r="A23" s="104"/>
      <c r="B23" s="95"/>
      <c r="C23" s="106"/>
      <c r="D23" s="100"/>
      <c r="E23" s="100"/>
      <c r="F23" s="100"/>
      <c r="G23" s="100"/>
      <c r="H23" s="102"/>
    </row>
    <row r="24" spans="1:8" x14ac:dyDescent="0.25">
      <c r="A24" s="104"/>
      <c r="B24" s="95"/>
      <c r="C24" s="106"/>
      <c r="D24" s="100"/>
      <c r="E24" s="100"/>
      <c r="F24" s="100"/>
      <c r="G24" s="100"/>
      <c r="H24" s="102"/>
    </row>
    <row r="25" spans="1:8" x14ac:dyDescent="0.25">
      <c r="A25" s="104"/>
      <c r="B25" s="95"/>
      <c r="C25" s="106"/>
      <c r="D25" s="100"/>
      <c r="E25" s="100"/>
      <c r="F25" s="100"/>
      <c r="G25" s="100"/>
      <c r="H25" s="102"/>
    </row>
    <row r="26" spans="1:8" x14ac:dyDescent="0.25">
      <c r="A26" s="104"/>
      <c r="B26" s="95"/>
      <c r="C26" s="106"/>
      <c r="D26" s="100"/>
      <c r="E26" s="100"/>
      <c r="F26" s="100"/>
      <c r="G26" s="100"/>
      <c r="H26" s="102"/>
    </row>
    <row r="27" spans="1:8" x14ac:dyDescent="0.25">
      <c r="A27" s="104"/>
      <c r="B27" s="95"/>
      <c r="C27" s="106"/>
      <c r="D27" s="100"/>
      <c r="E27" s="100"/>
      <c r="F27" s="100"/>
      <c r="G27" s="100"/>
      <c r="H27" s="102"/>
    </row>
    <row r="28" spans="1:8" x14ac:dyDescent="0.25">
      <c r="A28" s="104"/>
      <c r="B28" s="95"/>
      <c r="C28" s="106"/>
      <c r="D28" s="100"/>
      <c r="E28" s="100"/>
      <c r="F28" s="100"/>
      <c r="G28" s="100"/>
      <c r="H28" s="102"/>
    </row>
    <row r="29" spans="1:8" x14ac:dyDescent="0.25">
      <c r="A29" s="104"/>
      <c r="B29" s="95"/>
      <c r="C29" s="106"/>
      <c r="D29" s="100"/>
      <c r="E29" s="100"/>
      <c r="F29" s="100"/>
      <c r="G29" s="100"/>
      <c r="H29" s="102"/>
    </row>
    <row r="30" spans="1:8" x14ac:dyDescent="0.25">
      <c r="A30" s="104"/>
      <c r="B30" s="95"/>
      <c r="C30" s="106"/>
      <c r="D30" s="100"/>
      <c r="E30" s="100"/>
      <c r="F30" s="100"/>
      <c r="G30" s="100"/>
      <c r="H30" s="102"/>
    </row>
    <row r="31" spans="1:8" x14ac:dyDescent="0.25">
      <c r="A31" s="104"/>
      <c r="B31" s="96"/>
      <c r="C31" s="106"/>
      <c r="D31" s="100"/>
      <c r="E31" s="100"/>
      <c r="F31" s="100"/>
      <c r="G31" s="100"/>
      <c r="H31" s="102"/>
    </row>
  </sheetData>
  <mergeCells count="26">
    <mergeCell ref="F12:F13"/>
    <mergeCell ref="G12:G13"/>
    <mergeCell ref="A2:A8"/>
    <mergeCell ref="B2:B8"/>
    <mergeCell ref="I2:I8"/>
    <mergeCell ref="A9:A11"/>
    <mergeCell ref="B9:B11"/>
    <mergeCell ref="A12:A15"/>
    <mergeCell ref="C12:C13"/>
    <mergeCell ref="D12:D13"/>
    <mergeCell ref="E12:E13"/>
    <mergeCell ref="A21:A31"/>
    <mergeCell ref="C22:C31"/>
    <mergeCell ref="D22:D31"/>
    <mergeCell ref="E22:E31"/>
    <mergeCell ref="B12:B14"/>
    <mergeCell ref="A16:A17"/>
    <mergeCell ref="B16:B17"/>
    <mergeCell ref="A18:A19"/>
    <mergeCell ref="B18:B19"/>
    <mergeCell ref="C18:C19"/>
    <mergeCell ref="F22:F31"/>
    <mergeCell ref="G22:G31"/>
    <mergeCell ref="H22:H31"/>
    <mergeCell ref="D18:D19"/>
    <mergeCell ref="B22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tabSelected="1" workbookViewId="0">
      <selection activeCell="D1" sqref="D1"/>
    </sheetView>
  </sheetViews>
  <sheetFormatPr defaultRowHeight="15" x14ac:dyDescent="0.25"/>
  <cols>
    <col min="1" max="1" width="17.5703125" customWidth="1"/>
    <col min="2" max="2" width="19.28515625" customWidth="1"/>
    <col min="3" max="3" width="36.28515625" customWidth="1"/>
    <col min="4" max="4" width="15.7109375" customWidth="1"/>
    <col min="5" max="5" width="17.28515625" customWidth="1"/>
    <col min="6" max="6" width="15.140625" customWidth="1"/>
    <col min="7" max="7" width="14.140625" customWidth="1"/>
    <col min="8" max="8" width="14.5703125" customWidth="1"/>
    <col min="9" max="9" width="10.5703125" customWidth="1"/>
    <col min="11" max="11" width="14.85546875" customWidth="1"/>
  </cols>
  <sheetData>
    <row r="1" spans="1:9" ht="37.5" x14ac:dyDescent="0.3">
      <c r="A1" s="1" t="s">
        <v>0</v>
      </c>
      <c r="B1" s="24" t="s">
        <v>1</v>
      </c>
      <c r="C1" s="24" t="s">
        <v>2</v>
      </c>
      <c r="D1" s="2" t="s">
        <v>3</v>
      </c>
      <c r="E1" s="1" t="s">
        <v>4</v>
      </c>
      <c r="F1" s="3" t="s">
        <v>5</v>
      </c>
      <c r="G1" s="5" t="s">
        <v>6</v>
      </c>
      <c r="H1" s="5" t="s">
        <v>7</v>
      </c>
      <c r="I1" s="3" t="s">
        <v>8</v>
      </c>
    </row>
    <row r="2" spans="1:9" x14ac:dyDescent="0.25">
      <c r="A2" s="75" t="s">
        <v>9</v>
      </c>
      <c r="B2" s="75" t="s">
        <v>10</v>
      </c>
      <c r="C2" s="22" t="s">
        <v>16</v>
      </c>
      <c r="D2" s="21" t="s">
        <v>17</v>
      </c>
      <c r="E2" s="21">
        <v>6</v>
      </c>
      <c r="F2" s="21">
        <v>5</v>
      </c>
      <c r="G2" s="25">
        <v>12678.75</v>
      </c>
      <c r="H2" s="26">
        <f>E2*F2*G2</f>
        <v>380362.5</v>
      </c>
      <c r="I2" s="83" t="s">
        <v>55</v>
      </c>
    </row>
    <row r="3" spans="1:9" x14ac:dyDescent="0.25">
      <c r="A3" s="75"/>
      <c r="B3" s="75"/>
      <c r="C3" s="21" t="s">
        <v>11</v>
      </c>
      <c r="D3" s="21" t="s">
        <v>17</v>
      </c>
      <c r="E3" s="21">
        <v>6</v>
      </c>
      <c r="F3" s="21">
        <v>5</v>
      </c>
      <c r="G3" s="25">
        <v>42262.5</v>
      </c>
      <c r="H3" s="26">
        <f t="shared" ref="H3:H7" si="0">E3*F3*G3</f>
        <v>1267875</v>
      </c>
      <c r="I3" s="83"/>
    </row>
    <row r="4" spans="1:9" x14ac:dyDescent="0.25">
      <c r="A4" s="75"/>
      <c r="B4" s="75"/>
      <c r="C4" s="21" t="s">
        <v>12</v>
      </c>
      <c r="D4" s="21" t="s">
        <v>17</v>
      </c>
      <c r="E4" s="21">
        <v>6</v>
      </c>
      <c r="F4" s="21">
        <v>5</v>
      </c>
      <c r="G4" s="25">
        <v>8452.5</v>
      </c>
      <c r="H4" s="26">
        <f t="shared" si="0"/>
        <v>253575</v>
      </c>
      <c r="I4" s="83"/>
    </row>
    <row r="5" spans="1:9" x14ac:dyDescent="0.25">
      <c r="A5" s="75"/>
      <c r="B5" s="75"/>
      <c r="C5" s="22" t="s">
        <v>14</v>
      </c>
      <c r="D5" s="22" t="s">
        <v>17</v>
      </c>
      <c r="E5" s="21">
        <v>6</v>
      </c>
      <c r="F5" s="21">
        <v>5</v>
      </c>
      <c r="G5" s="25">
        <v>4226.25</v>
      </c>
      <c r="H5" s="26">
        <f t="shared" si="0"/>
        <v>126787.5</v>
      </c>
      <c r="I5" s="83"/>
    </row>
    <row r="6" spans="1:9" x14ac:dyDescent="0.25">
      <c r="A6" s="75"/>
      <c r="B6" s="75"/>
      <c r="C6" s="22" t="s">
        <v>13</v>
      </c>
      <c r="D6" s="22" t="s">
        <v>17</v>
      </c>
      <c r="E6" s="21">
        <v>6</v>
      </c>
      <c r="F6" s="21">
        <v>5</v>
      </c>
      <c r="G6" s="25">
        <v>8452.5</v>
      </c>
      <c r="H6" s="26">
        <f t="shared" si="0"/>
        <v>253575</v>
      </c>
      <c r="I6" s="83"/>
    </row>
    <row r="7" spans="1:9" x14ac:dyDescent="0.25">
      <c r="A7" s="75"/>
      <c r="B7" s="75"/>
      <c r="C7" s="22" t="s">
        <v>15</v>
      </c>
      <c r="D7" s="22" t="s">
        <v>17</v>
      </c>
      <c r="E7" s="21">
        <v>6</v>
      </c>
      <c r="F7" s="21">
        <v>5</v>
      </c>
      <c r="G7" s="25">
        <v>8452.5</v>
      </c>
      <c r="H7" s="26">
        <f t="shared" si="0"/>
        <v>253575</v>
      </c>
      <c r="I7" s="83"/>
    </row>
    <row r="8" spans="1:9" ht="32.25" customHeight="1" x14ac:dyDescent="0.25">
      <c r="A8" s="75"/>
      <c r="B8" s="75"/>
      <c r="C8" s="22"/>
      <c r="D8" s="27"/>
      <c r="E8" s="27"/>
      <c r="F8" s="27"/>
      <c r="G8" s="28"/>
      <c r="H8" s="29">
        <f>SUM(H2:H7)</f>
        <v>2535750</v>
      </c>
      <c r="I8" s="83"/>
    </row>
    <row r="9" spans="1:9" ht="99" customHeight="1" x14ac:dyDescent="0.25">
      <c r="A9" s="21"/>
      <c r="B9" s="37" t="s">
        <v>132</v>
      </c>
      <c r="C9" s="21" t="s">
        <v>133</v>
      </c>
      <c r="D9" s="21" t="s">
        <v>134</v>
      </c>
      <c r="E9" s="27">
        <v>1</v>
      </c>
      <c r="F9" s="27">
        <v>1</v>
      </c>
      <c r="G9" s="27">
        <v>1309250</v>
      </c>
      <c r="H9" s="27">
        <f>E9*F9*G9</f>
        <v>1309250</v>
      </c>
      <c r="I9" s="21"/>
    </row>
    <row r="10" spans="1:9" ht="26.25" customHeight="1" x14ac:dyDescent="0.25">
      <c r="A10" s="68" t="s">
        <v>94</v>
      </c>
      <c r="B10" s="117" t="s">
        <v>131</v>
      </c>
      <c r="C10" s="16" t="s">
        <v>53</v>
      </c>
      <c r="D10" s="16" t="s">
        <v>54</v>
      </c>
      <c r="E10" s="11">
        <v>0</v>
      </c>
      <c r="F10" s="11">
        <v>1</v>
      </c>
      <c r="G10" s="20">
        <v>165000</v>
      </c>
      <c r="H10" s="14">
        <f t="shared" ref="H10:H15" si="1">E10*F10*G10</f>
        <v>0</v>
      </c>
      <c r="I10" s="68" t="s">
        <v>55</v>
      </c>
    </row>
    <row r="11" spans="1:9" ht="36" customHeight="1" x14ac:dyDescent="0.25">
      <c r="A11" s="68"/>
      <c r="B11" s="117"/>
      <c r="C11" s="16" t="s">
        <v>56</v>
      </c>
      <c r="D11" s="16" t="s">
        <v>54</v>
      </c>
      <c r="E11" s="11">
        <v>3</v>
      </c>
      <c r="F11" s="11">
        <v>1</v>
      </c>
      <c r="G11" s="11">
        <v>120000</v>
      </c>
      <c r="H11" s="15">
        <f t="shared" si="1"/>
        <v>360000</v>
      </c>
      <c r="I11" s="68"/>
    </row>
    <row r="12" spans="1:9" ht="31.5" customHeight="1" x14ac:dyDescent="0.25">
      <c r="A12" s="68"/>
      <c r="B12" s="117"/>
      <c r="C12" s="16" t="s">
        <v>57</v>
      </c>
      <c r="D12" s="16" t="s">
        <v>54</v>
      </c>
      <c r="E12" s="11">
        <v>2</v>
      </c>
      <c r="F12" s="11">
        <v>4</v>
      </c>
      <c r="G12" s="11">
        <v>100000</v>
      </c>
      <c r="H12" s="15">
        <f t="shared" si="1"/>
        <v>800000</v>
      </c>
      <c r="I12" s="68"/>
    </row>
    <row r="13" spans="1:9" ht="30" x14ac:dyDescent="0.25">
      <c r="A13" s="68"/>
      <c r="B13" s="117"/>
      <c r="C13" s="16" t="s">
        <v>58</v>
      </c>
      <c r="D13" s="16" t="s">
        <v>54</v>
      </c>
      <c r="E13" s="11">
        <v>2</v>
      </c>
      <c r="F13" s="11">
        <v>1</v>
      </c>
      <c r="G13" s="11">
        <v>120000</v>
      </c>
      <c r="H13" s="15">
        <f t="shared" si="1"/>
        <v>240000</v>
      </c>
      <c r="I13" s="68"/>
    </row>
    <row r="14" spans="1:9" x14ac:dyDescent="0.25">
      <c r="A14" s="68"/>
      <c r="B14" s="117"/>
      <c r="C14" s="16" t="s">
        <v>59</v>
      </c>
      <c r="D14" s="16" t="s">
        <v>54</v>
      </c>
      <c r="E14" s="11">
        <v>2</v>
      </c>
      <c r="F14" s="11">
        <v>1</v>
      </c>
      <c r="G14" s="11">
        <v>1000000</v>
      </c>
      <c r="H14" s="11">
        <f t="shared" si="1"/>
        <v>2000000</v>
      </c>
      <c r="I14" s="68"/>
    </row>
    <row r="15" spans="1:9" x14ac:dyDescent="0.25">
      <c r="A15" s="68"/>
      <c r="B15" s="117"/>
      <c r="C15" s="68" t="s">
        <v>27</v>
      </c>
      <c r="D15" s="68" t="s">
        <v>28</v>
      </c>
      <c r="E15" s="11">
        <v>0</v>
      </c>
      <c r="F15" s="11">
        <v>4</v>
      </c>
      <c r="G15" s="11">
        <v>16125</v>
      </c>
      <c r="H15" s="11">
        <f t="shared" si="1"/>
        <v>0</v>
      </c>
      <c r="I15" s="68"/>
    </row>
    <row r="16" spans="1:9" x14ac:dyDescent="0.25">
      <c r="A16" s="68"/>
      <c r="B16" s="117"/>
      <c r="C16" s="68"/>
      <c r="D16" s="68"/>
      <c r="E16" s="17"/>
      <c r="F16" s="49"/>
      <c r="G16" s="49"/>
      <c r="H16" s="55">
        <f>SUM(H10:H15)</f>
        <v>3400000</v>
      </c>
      <c r="I16" s="68"/>
    </row>
    <row r="17" spans="8:11" x14ac:dyDescent="0.25">
      <c r="H17" s="42">
        <f>H8+H9+H16</f>
        <v>7245000</v>
      </c>
    </row>
    <row r="18" spans="8:11" x14ac:dyDescent="0.25">
      <c r="K18" s="6">
        <v>7245000</v>
      </c>
    </row>
    <row r="19" spans="8:11" x14ac:dyDescent="0.25">
      <c r="H19" s="13">
        <f>K18-H17</f>
        <v>0</v>
      </c>
    </row>
  </sheetData>
  <mergeCells count="8">
    <mergeCell ref="A2:A8"/>
    <mergeCell ref="B2:B8"/>
    <mergeCell ref="I2:I8"/>
    <mergeCell ref="A10:A16"/>
    <mergeCell ref="B10:B16"/>
    <mergeCell ref="I10:I16"/>
    <mergeCell ref="C15:C16"/>
    <mergeCell ref="D15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 FEE</vt:lpstr>
      <vt:lpstr>NHIF</vt:lpstr>
      <vt:lpstr>HSBF</vt:lpstr>
      <vt:lpstr>nCHF</vt:lpstr>
      <vt:lpstr>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2020-10-31T10:58:49Z</dcterms:created>
  <dcterms:modified xsi:type="dcterms:W3CDTF">2022-07-26T15:16:07Z</dcterms:modified>
</cp:coreProperties>
</file>