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6395" windowHeight="12270"/>
  </bookViews>
  <sheets>
    <sheet name="Tabelle1" sheetId="1" r:id="rId1"/>
  </sheets>
  <definedNames>
    <definedName name="adc_bits">Tabelle1!$B$10</definedName>
    <definedName name="adc_k">Tabelle1!$B$27</definedName>
    <definedName name="adc_k_2">Tabelle1!$H$27</definedName>
    <definedName name="adc_max">Tabelle1!$C$35</definedName>
    <definedName name="adc_min">Tabelle1!$C$34</definedName>
    <definedName name="adc_tos">Tabelle1!$B$26</definedName>
    <definedName name="adc_tos_2">Tabelle1!$H$26</definedName>
    <definedName name="cap_step_diff">Tabelle1!$C$37</definedName>
    <definedName name="cap_steps">Tabelle1!$C$36</definedName>
    <definedName name="k">Tabelle1!$B$25</definedName>
    <definedName name="R_1">Tabelle1!$B$6</definedName>
    <definedName name="R_2">Tabelle1!$B$7</definedName>
    <definedName name="t_max">Tabelle1!$D$38</definedName>
    <definedName name="Teiler">Tabelle1!$B$9</definedName>
    <definedName name="TOS">Tabelle1!$B$26</definedName>
    <definedName name="v_max">Tabelle1!$B$35</definedName>
    <definedName name="v_min">Tabelle1!$B$34</definedName>
    <definedName name="v_step">Tabelle1!$B$37</definedName>
    <definedName name="Vref">Tabelle1!$B$8</definedName>
  </definedNames>
  <calcPr calcId="125725"/>
</workbook>
</file>

<file path=xl/calcChain.xml><?xml version="1.0" encoding="utf-8"?>
<calcChain xmlns="http://schemas.openxmlformats.org/spreadsheetml/2006/main">
  <c r="C17" i="1"/>
  <c r="C18"/>
  <c r="C16"/>
  <c r="C21"/>
  <c r="B21"/>
  <c r="B26"/>
  <c r="B27"/>
  <c r="C23"/>
  <c r="B23"/>
  <c r="D30"/>
  <c r="D31"/>
  <c r="A1"/>
  <c r="F38"/>
  <c r="F40"/>
  <c r="F41"/>
  <c r="F42"/>
  <c r="F43"/>
  <c r="F44"/>
  <c r="F45"/>
  <c r="F39"/>
  <c r="C35"/>
  <c r="C34"/>
  <c r="B39"/>
  <c r="B40"/>
  <c r="B41"/>
  <c r="B42"/>
  <c r="B43"/>
  <c r="B44"/>
  <c r="B45"/>
  <c r="B38"/>
  <c r="B9"/>
  <c r="B24"/>
</calcChain>
</file>

<file path=xl/sharedStrings.xml><?xml version="1.0" encoding="utf-8"?>
<sst xmlns="http://schemas.openxmlformats.org/spreadsheetml/2006/main" count="39" uniqueCount="37">
  <si>
    <t>Spannungsmessung</t>
  </si>
  <si>
    <t>U</t>
  </si>
  <si>
    <t>ADC</t>
  </si>
  <si>
    <t>Spannungsteiler:</t>
  </si>
  <si>
    <t>R1=</t>
  </si>
  <si>
    <t>R2=</t>
  </si>
  <si>
    <t>Vref=</t>
  </si>
  <si>
    <t>Offsetermittlung</t>
  </si>
  <si>
    <t>ADC_Ideal</t>
  </si>
  <si>
    <t>Kapazitätsanzeige</t>
  </si>
  <si>
    <t>Min</t>
  </si>
  <si>
    <t>Max</t>
  </si>
  <si>
    <t>rot_blinkend</t>
  </si>
  <si>
    <t>rot</t>
  </si>
  <si>
    <t>weiss</t>
  </si>
  <si>
    <t>grün</t>
  </si>
  <si>
    <t>gelb</t>
  </si>
  <si>
    <t>lgreen</t>
  </si>
  <si>
    <t>lred</t>
  </si>
  <si>
    <t>ADC_TOS</t>
  </si>
  <si>
    <t>ADC_k</t>
  </si>
  <si>
    <t>Interpoliert</t>
  </si>
  <si>
    <t>Anstieg</t>
  </si>
  <si>
    <t>Fehler</t>
  </si>
  <si>
    <t>V</t>
  </si>
  <si>
    <t>ADC=V/k-tos</t>
  </si>
  <si>
    <t>V=(ADC+TOS)*k</t>
  </si>
  <si>
    <t>Restleuchtdauer</t>
  </si>
  <si>
    <t>Farbe</t>
  </si>
  <si>
    <t>Restkapazität</t>
  </si>
  <si>
    <t>Verhältnis</t>
  </si>
  <si>
    <t>Auflösung</t>
  </si>
  <si>
    <t>Test</t>
  </si>
  <si>
    <t>ADC:</t>
  </si>
  <si>
    <t>Spannung</t>
  </si>
  <si>
    <t>Spannung:</t>
  </si>
  <si>
    <t>Messreihe (Belastung mit 20W IRC):</t>
  </si>
</sst>
</file>

<file path=xl/styles.xml><?xml version="1.0" encoding="utf-8"?>
<styleSheet xmlns="http://schemas.openxmlformats.org/spreadsheetml/2006/main">
  <numFmts count="3">
    <numFmt numFmtId="164" formatCode="0.00\ &quot;V&quot;"/>
    <numFmt numFmtId="165" formatCode="0.000\ &quot;V&quot;"/>
    <numFmt numFmtId="166" formatCode="0.000"/>
  </numFmts>
  <fonts count="4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Alignment="1"/>
    <xf numFmtId="10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/>
    <xf numFmtId="22" fontId="0" fillId="0" borderId="0" xfId="0" applyNumberFormat="1"/>
    <xf numFmtId="0" fontId="3" fillId="0" borderId="0" xfId="0" applyFont="1"/>
    <xf numFmtId="165" fontId="0" fillId="0" borderId="0" xfId="0" applyNumberFormat="1"/>
    <xf numFmtId="2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abSelected="1" workbookViewId="0">
      <selection activeCell="F13" sqref="F13"/>
    </sheetView>
  </sheetViews>
  <sheetFormatPr baseColWidth="10" defaultRowHeight="12.75"/>
  <cols>
    <col min="1" max="1" width="10.85546875" customWidth="1"/>
    <col min="2" max="2" width="15.28515625" bestFit="1" customWidth="1"/>
    <col min="4" max="4" width="16.28515625" customWidth="1"/>
  </cols>
  <sheetData>
    <row r="1" spans="1:6">
      <c r="A1" s="14">
        <f ca="1">NOW()</f>
        <v>40061.723845949076</v>
      </c>
      <c r="B1" s="14"/>
    </row>
    <row r="2" spans="1:6">
      <c r="A2" s="10"/>
      <c r="B2" s="11"/>
    </row>
    <row r="3" spans="1:6">
      <c r="A3" s="4" t="s">
        <v>0</v>
      </c>
    </row>
    <row r="5" spans="1:6">
      <c r="A5" t="s">
        <v>3</v>
      </c>
    </row>
    <row r="6" spans="1:6">
      <c r="A6" t="s">
        <v>4</v>
      </c>
      <c r="B6">
        <v>68000</v>
      </c>
    </row>
    <row r="7" spans="1:6">
      <c r="A7" t="s">
        <v>5</v>
      </c>
      <c r="B7">
        <v>22000</v>
      </c>
    </row>
    <row r="8" spans="1:6">
      <c r="A8" t="s">
        <v>6</v>
      </c>
      <c r="B8" s="1">
        <v>5</v>
      </c>
    </row>
    <row r="9" spans="1:6">
      <c r="A9" t="s">
        <v>30</v>
      </c>
      <c r="B9">
        <f>R_2/(R_1+R_2)</f>
        <v>0.24444444444444444</v>
      </c>
    </row>
    <row r="10" spans="1:6">
      <c r="A10" t="s">
        <v>31</v>
      </c>
      <c r="B10">
        <v>1024</v>
      </c>
    </row>
    <row r="13" spans="1:6">
      <c r="A13" s="4" t="s">
        <v>7</v>
      </c>
    </row>
    <row r="14" spans="1:6">
      <c r="A14" t="s">
        <v>36</v>
      </c>
    </row>
    <row r="15" spans="1:6">
      <c r="A15" t="s">
        <v>1</v>
      </c>
      <c r="B15" t="s">
        <v>2</v>
      </c>
      <c r="C15" t="s">
        <v>8</v>
      </c>
    </row>
    <row r="16" spans="1:6">
      <c r="A16" s="13">
        <v>7.8</v>
      </c>
      <c r="B16">
        <v>357</v>
      </c>
      <c r="C16" s="5">
        <f>A16*Teiler/Vref*adc_bits</f>
        <v>390.4853333333333</v>
      </c>
      <c r="D16" s="2"/>
      <c r="E16" s="1"/>
      <c r="F16" s="1"/>
    </row>
    <row r="17" spans="1:10">
      <c r="A17" s="13">
        <v>11.89</v>
      </c>
      <c r="B17">
        <v>569</v>
      </c>
      <c r="C17" s="5">
        <f>A17*Teiler/Vref*adc_bits</f>
        <v>595.23982222222219</v>
      </c>
      <c r="D17" s="2"/>
      <c r="E17" s="1"/>
      <c r="F17" s="1"/>
      <c r="G17" s="13"/>
      <c r="I17" s="5"/>
    </row>
    <row r="18" spans="1:10">
      <c r="A18" s="13">
        <v>18.02</v>
      </c>
      <c r="B18">
        <v>881</v>
      </c>
      <c r="C18" s="5">
        <f>A18*Teiler/Vref*adc_bits</f>
        <v>902.1212444444443</v>
      </c>
      <c r="D18" s="2"/>
      <c r="E18" s="1"/>
      <c r="F18" s="1"/>
      <c r="G18" s="13"/>
      <c r="I18" s="5"/>
    </row>
    <row r="19" spans="1:10">
      <c r="A19" s="1"/>
      <c r="C19" s="2"/>
      <c r="D19" s="2"/>
      <c r="E19" s="1"/>
      <c r="F19" s="1"/>
    </row>
    <row r="20" spans="1:10">
      <c r="A20" t="s">
        <v>21</v>
      </c>
      <c r="C20" s="2"/>
      <c r="D20" s="2"/>
      <c r="E20" s="1"/>
      <c r="F20" s="1"/>
      <c r="I20" s="2"/>
    </row>
    <row r="21" spans="1:10">
      <c r="A21" s="1">
        <v>0</v>
      </c>
      <c r="B21" s="5">
        <f>TREND(B16:B18,A16:A18,A21)</f>
        <v>-41.784804608909099</v>
      </c>
      <c r="C21" s="5">
        <f>TREND(C16:C18,A16:A18,A21)</f>
        <v>1.1368683772161603E-13</v>
      </c>
      <c r="D21" s="2"/>
      <c r="E21" s="1"/>
      <c r="F21" s="1"/>
      <c r="G21" s="1"/>
      <c r="H21" s="5"/>
      <c r="I21" s="5"/>
    </row>
    <row r="22" spans="1:10">
      <c r="B22" s="5"/>
      <c r="C22" s="5"/>
      <c r="D22" s="2"/>
      <c r="E22" s="1"/>
      <c r="F22" s="1"/>
      <c r="H22" s="5"/>
      <c r="I22" s="5"/>
    </row>
    <row r="23" spans="1:10">
      <c r="A23" t="s">
        <v>22</v>
      </c>
      <c r="B23" s="5">
        <f>(B17-B18)/(A17-A18)</f>
        <v>50.897226753670481</v>
      </c>
      <c r="C23" s="5">
        <f>(C17-C18)/(A17-A18)</f>
        <v>50.062222222222211</v>
      </c>
      <c r="D23" s="2"/>
      <c r="E23" s="1"/>
      <c r="F23" s="1"/>
      <c r="H23" s="5"/>
      <c r="I23" s="5"/>
    </row>
    <row r="24" spans="1:10">
      <c r="A24" t="s">
        <v>23</v>
      </c>
      <c r="B24" s="5">
        <f>B23/C23</f>
        <v>1.0166793341242775</v>
      </c>
      <c r="C24" s="2"/>
      <c r="D24" s="2"/>
      <c r="E24" s="1"/>
      <c r="F24" s="1"/>
      <c r="H24" s="5"/>
      <c r="I24" s="2"/>
    </row>
    <row r="25" spans="1:10">
      <c r="C25" s="2"/>
      <c r="D25" s="2"/>
      <c r="E25" s="1"/>
      <c r="F25" s="1"/>
    </row>
    <row r="26" spans="1:10">
      <c r="A26" s="3" t="s">
        <v>19</v>
      </c>
      <c r="B26" s="4">
        <f>ABS(ROUND(B21,0))</f>
        <v>42</v>
      </c>
      <c r="C26" s="2"/>
      <c r="D26" t="s">
        <v>26</v>
      </c>
      <c r="E26" s="1"/>
      <c r="F26" s="1"/>
      <c r="G26" s="3"/>
      <c r="H26" s="4"/>
      <c r="I26" s="2"/>
    </row>
    <row r="27" spans="1:10">
      <c r="A27" s="3" t="s">
        <v>20</v>
      </c>
      <c r="B27" s="4">
        <f>ROUND(A17/(B17+adc_tos)*1000,0)</f>
        <v>19</v>
      </c>
      <c r="C27" s="2"/>
      <c r="D27" s="2" t="s">
        <v>25</v>
      </c>
      <c r="E27" s="1"/>
      <c r="F27" s="1"/>
      <c r="G27" s="3"/>
      <c r="H27" s="4"/>
      <c r="I27" s="2"/>
      <c r="J27" s="2"/>
    </row>
    <row r="28" spans="1:10">
      <c r="A28" s="3"/>
      <c r="B28" s="4"/>
      <c r="C28" s="2"/>
      <c r="D28" s="2"/>
      <c r="E28" s="1"/>
      <c r="F28" s="1"/>
    </row>
    <row r="29" spans="1:10">
      <c r="A29" s="3" t="s">
        <v>32</v>
      </c>
      <c r="B29" s="4"/>
      <c r="C29" s="2"/>
      <c r="D29" s="2"/>
      <c r="E29" s="1"/>
      <c r="F29" s="1"/>
    </row>
    <row r="30" spans="1:10">
      <c r="A30" s="2" t="s">
        <v>33</v>
      </c>
      <c r="B30" s="12">
        <v>704</v>
      </c>
      <c r="C30" s="2" t="s">
        <v>34</v>
      </c>
      <c r="D30" s="2">
        <f>(B30+adc_tos)*adc_k</f>
        <v>14174</v>
      </c>
      <c r="E30" s="1"/>
      <c r="F30" s="1"/>
    </row>
    <row r="31" spans="1:10">
      <c r="A31" s="2" t="s">
        <v>35</v>
      </c>
      <c r="B31" s="12">
        <v>16800</v>
      </c>
      <c r="C31" s="2" t="s">
        <v>33</v>
      </c>
      <c r="D31" s="2">
        <f>(B31)/adc_k-adc_tos</f>
        <v>842.21052631578948</v>
      </c>
      <c r="E31" s="1"/>
      <c r="F31" s="1"/>
    </row>
    <row r="33" spans="1:8">
      <c r="A33" s="4" t="s">
        <v>9</v>
      </c>
      <c r="C33" s="1"/>
    </row>
    <row r="34" spans="1:8">
      <c r="A34" t="s">
        <v>10</v>
      </c>
      <c r="B34">
        <v>10400</v>
      </c>
      <c r="C34">
        <f>v_min/adc_k-adc_tos</f>
        <v>505.36842105263156</v>
      </c>
    </row>
    <row r="35" spans="1:8">
      <c r="A35" t="s">
        <v>11</v>
      </c>
      <c r="B35">
        <v>16800</v>
      </c>
      <c r="C35">
        <f>v_max/adc_k-adc_tos</f>
        <v>842.21052631578948</v>
      </c>
    </row>
    <row r="37" spans="1:8">
      <c r="A37" t="s">
        <v>24</v>
      </c>
      <c r="B37" t="s">
        <v>2</v>
      </c>
      <c r="D37" s="8" t="s">
        <v>27</v>
      </c>
      <c r="E37" t="s">
        <v>28</v>
      </c>
      <c r="F37" t="s">
        <v>29</v>
      </c>
    </row>
    <row r="38" spans="1:8">
      <c r="A38">
        <v>16800</v>
      </c>
      <c r="B38">
        <f t="shared" ref="B38:B45" si="0">ROUND(A38/adc_k-adc_tos,0)</f>
        <v>842</v>
      </c>
      <c r="D38" s="9">
        <v>0.13194444444444445</v>
      </c>
      <c r="F38" s="7">
        <f t="shared" ref="F38:F45" si="1">D38/t_max</f>
        <v>1</v>
      </c>
    </row>
    <row r="39" spans="1:8">
      <c r="A39">
        <v>14630</v>
      </c>
      <c r="B39">
        <f t="shared" si="0"/>
        <v>728</v>
      </c>
      <c r="D39" s="9">
        <v>0.10416666666666667</v>
      </c>
      <c r="E39" s="6" t="s">
        <v>14</v>
      </c>
      <c r="F39" s="7">
        <f t="shared" si="1"/>
        <v>0.78947368421052633</v>
      </c>
      <c r="H39">
        <v>14345</v>
      </c>
    </row>
    <row r="40" spans="1:8">
      <c r="A40">
        <v>14017</v>
      </c>
      <c r="B40">
        <f t="shared" si="0"/>
        <v>696</v>
      </c>
      <c r="D40" s="9">
        <v>8.3333333333333329E-2</v>
      </c>
      <c r="E40" t="s">
        <v>15</v>
      </c>
      <c r="F40" s="7">
        <f t="shared" si="1"/>
        <v>0.63157894736842102</v>
      </c>
      <c r="H40">
        <v>13490</v>
      </c>
    </row>
    <row r="41" spans="1:8">
      <c r="A41">
        <v>13622</v>
      </c>
      <c r="B41">
        <f t="shared" si="0"/>
        <v>675</v>
      </c>
      <c r="D41" s="9">
        <v>6.25E-2</v>
      </c>
      <c r="E41" t="s">
        <v>17</v>
      </c>
      <c r="F41" s="7">
        <f t="shared" si="1"/>
        <v>0.47368421052631576</v>
      </c>
      <c r="H41">
        <v>13181</v>
      </c>
    </row>
    <row r="42" spans="1:8">
      <c r="A42">
        <v>13372</v>
      </c>
      <c r="B42">
        <f t="shared" si="0"/>
        <v>662</v>
      </c>
      <c r="D42" s="9">
        <v>4.1666666666666664E-2</v>
      </c>
      <c r="E42" t="s">
        <v>16</v>
      </c>
      <c r="F42" s="7">
        <f t="shared" si="1"/>
        <v>0.31578947368421051</v>
      </c>
      <c r="H42">
        <v>13043</v>
      </c>
    </row>
    <row r="43" spans="1:8">
      <c r="A43">
        <v>13083</v>
      </c>
      <c r="B43">
        <f t="shared" si="0"/>
        <v>647</v>
      </c>
      <c r="D43" s="9">
        <v>2.0833333333333332E-2</v>
      </c>
      <c r="E43" t="s">
        <v>18</v>
      </c>
      <c r="F43" s="7">
        <f t="shared" si="1"/>
        <v>0.15789473684210525</v>
      </c>
      <c r="H43">
        <v>12830</v>
      </c>
    </row>
    <row r="44" spans="1:8">
      <c r="A44">
        <v>12741</v>
      </c>
      <c r="B44">
        <f t="shared" si="0"/>
        <v>629</v>
      </c>
      <c r="D44" s="9">
        <v>6.9444444444444441E-3</v>
      </c>
      <c r="E44" t="s">
        <v>13</v>
      </c>
      <c r="F44" s="7">
        <f t="shared" si="1"/>
        <v>5.2631578947368418E-2</v>
      </c>
      <c r="H44">
        <v>12429</v>
      </c>
    </row>
    <row r="45" spans="1:8">
      <c r="A45">
        <v>10971</v>
      </c>
      <c r="B45">
        <f t="shared" si="0"/>
        <v>535</v>
      </c>
      <c r="D45" s="9">
        <v>0</v>
      </c>
      <c r="E45" t="s">
        <v>12</v>
      </c>
      <c r="F45" s="7">
        <f t="shared" si="1"/>
        <v>0</v>
      </c>
      <c r="H45">
        <v>10150</v>
      </c>
    </row>
  </sheetData>
  <mergeCells count="1">
    <mergeCell ref="A1:B1"/>
  </mergeCells>
  <phoneticPr fontId="1" type="noConversion"/>
  <pageMargins left="0.78740157499999996" right="0.78740157499999996" top="0.984251969" bottom="0.984251969" header="0.4921259845" footer="0.4921259845"/>
  <pageSetup paperSize="9" orientation="portrait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19</vt:i4>
      </vt:variant>
    </vt:vector>
  </HeadingPairs>
  <TitlesOfParts>
    <vt:vector size="20" baseType="lpstr">
      <vt:lpstr>Tabelle1</vt:lpstr>
      <vt:lpstr>adc_bits</vt:lpstr>
      <vt:lpstr>adc_k</vt:lpstr>
      <vt:lpstr>adc_k_2</vt:lpstr>
      <vt:lpstr>adc_max</vt:lpstr>
      <vt:lpstr>adc_min</vt:lpstr>
      <vt:lpstr>adc_tos</vt:lpstr>
      <vt:lpstr>adc_tos_2</vt:lpstr>
      <vt:lpstr>cap_step_diff</vt:lpstr>
      <vt:lpstr>cap_steps</vt:lpstr>
      <vt:lpstr>k</vt:lpstr>
      <vt:lpstr>R_1</vt:lpstr>
      <vt:lpstr>R_2</vt:lpstr>
      <vt:lpstr>t_max</vt:lpstr>
      <vt:lpstr>Teiler</vt:lpstr>
      <vt:lpstr>TOS</vt:lpstr>
      <vt:lpstr>v_max</vt:lpstr>
      <vt:lpstr>v_min</vt:lpstr>
      <vt:lpstr>v_step</vt:lpstr>
      <vt:lpstr>Vref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</cp:lastModifiedBy>
  <dcterms:created xsi:type="dcterms:W3CDTF">2006-11-25T17:38:10Z</dcterms:created>
  <dcterms:modified xsi:type="dcterms:W3CDTF">2009-09-05T15:22:23Z</dcterms:modified>
</cp:coreProperties>
</file>