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benchmark" sheetId="2" r:id="rId6"/>
    <sheet name="seperate hurricane-prebenchmark" sheetId="3" r:id="rId7"/>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<sst xmlns="http://schemas.openxmlformats.org/spreadsheetml/2006/main" uniqueCount="23">
  <si>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</si>
  <si>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</si>
  <si>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</si>
  <si>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</si>
  <si>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benchmark</t>
  </si>
  <si>
    <t>Table 1</t>
  </si>
  <si>
    <t>Price Level</t>
  </si>
  <si>
    <t>2nd year</t>
  </si>
  <si>
    <t>Low Risk-1 year after</t>
  </si>
  <si>
    <t>Mid Risk-1 year after</t>
  </si>
  <si>
    <t>High Risk-1 year after</t>
  </si>
  <si>
    <t>Low Risk-2-3 year after</t>
  </si>
  <si>
    <t>Mid Risk-2-3 year after</t>
  </si>
  <si>
    <t>High Risk-2-3 year after</t>
  </si>
  <si>
    <t>Baseline</t>
  </si>
  <si>
    <t>,</t>
  </si>
  <si>
    <t>2km</t>
  </si>
  <si>
    <t>4km</t>
  </si>
  <si>
    <t>ci</t>
  </si>
  <si>
    <t>seperate hurricane-prebenchmark</t>
  </si>
  <si>
    <t>Ivan - high</t>
  </si>
  <si>
    <t>Sandy - high</t>
  </si>
  <si>
    <t>Irma - high</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</si>
</sst>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3"/>
      <color indexed="8"/>
      <name val="Arial"/>
    </font>
    <font>
      <b val="1"/>
      <sz val="10"/>
      <color indexed="8"/>
      <name val="Helvetica Neue"/>
    </font>
    <font>
      <i val="1"/>
      <sz val="13"/>
      <color indexed="8"/>
      <name val="Arial"/>
    </font>
    <font>
      <sz val="13"/>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s>
  <borders count="12">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5"/>
      </left>
      <right style="thin">
        <color indexed="15"/>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0" fillId="4" borderId="2" applyNumberFormat="0" applyFont="1" applyFill="1" applyBorder="1" applyAlignment="1" applyProtection="0">
      <alignment vertical="top" wrapText="1"/>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49" fontId="5" fillId="4" borderId="4" applyNumberFormat="1" applyFont="1" applyFill="1" applyBorder="1" applyAlignment="1" applyProtection="0">
      <alignment vertical="bottom" wrapText="1"/>
    </xf>
    <xf numFmtId="0" fontId="6" fillId="5" borderId="4" applyNumberFormat="0" applyFont="1" applyFill="1" applyBorder="1" applyAlignment="1" applyProtection="0">
      <alignment vertical="top" wrapText="1"/>
    </xf>
    <xf numFmtId="49" fontId="5" fillId="4" borderId="5" applyNumberFormat="1" applyFont="1" applyFill="1" applyBorder="1" applyAlignment="1" applyProtection="0">
      <alignment vertical="bottom" wrapText="1"/>
    </xf>
    <xf numFmtId="49" fontId="5" fillId="4" borderId="6" applyNumberFormat="1" applyFont="1" applyFill="1" applyBorder="1" applyAlignment="1" applyProtection="0">
      <alignment vertical="bottom" wrapText="1"/>
    </xf>
    <xf numFmtId="0" fontId="0" fillId="4" borderId="7" applyNumberFormat="0" applyFont="1" applyFill="1" applyBorder="1" applyAlignment="1" applyProtection="0">
      <alignment vertical="bottom" wrapText="1"/>
    </xf>
    <xf numFmtId="49" fontId="5" fillId="4" borderId="7" applyNumberFormat="1" applyFont="1" applyFill="1" applyBorder="1" applyAlignment="1" applyProtection="0">
      <alignment vertical="bottom" wrapText="1"/>
    </xf>
    <xf numFmtId="0" fontId="0" fillId="4" borderId="7" applyNumberFormat="0" applyFont="1" applyFill="1" applyBorder="1" applyAlignment="1" applyProtection="0">
      <alignment vertical="top" wrapText="1"/>
    </xf>
    <xf numFmtId="49" fontId="7" fillId="4" borderId="8" applyNumberFormat="1" applyFont="1" applyFill="1" applyBorder="1" applyAlignment="1" applyProtection="0">
      <alignment vertical="bottom" wrapText="1"/>
    </xf>
    <xf numFmtId="0"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8" fillId="4" borderId="8" applyNumberFormat="1" applyFont="1" applyFill="1" applyBorder="1" applyAlignment="1" applyProtection="0">
      <alignment vertical="bottom" wrapText="1"/>
    </xf>
    <xf numFmtId="0" fontId="6" fillId="4" borderId="8" applyNumberFormat="0" applyFont="1" applyFill="1" applyBorder="1" applyAlignment="1" applyProtection="0">
      <alignment vertical="bottom" wrapText="1"/>
    </xf>
    <xf numFmtId="49" fontId="5" fillId="4" borderId="9"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49" fontId="5" fillId="4" borderId="10" applyNumberFormat="1" applyFont="1" applyFill="1" applyBorder="1" applyAlignment="1" applyProtection="0">
      <alignment vertical="bottom" wrapText="1"/>
    </xf>
    <xf numFmtId="0" fontId="0" fillId="4" borderId="11"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8" applyNumberFormat="1" applyFont="1" applyFill="1" applyBorder="1" applyAlignment="1" applyProtection="0">
      <alignment vertical="bottom" wrapText="1"/>
    </xf>
    <xf numFmtId="0" fontId="6" fillId="6" borderId="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3f3f3f"/>
      <rgbColor rgb="ffbdc0b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sheetData>
  <mergeCells count="1">
    <mergeCell ref="B3:D3"/>
  </mergeCells>
  <hyperlinks>
    <hyperlink ref="D10" location="'benchmark'!R1C1" tooltip="" display="benchmark"/>
    <hyperlink ref="D12" location="'seperate hurricane-prebenchmark'!R1C1" tooltip="" display="seperate hurricane-prebenchmark"/>
  </hyperlinks>
</worksheet>
</file>

<file path=xl/worksheets/sheet2.xml><?xml version="1.0" encoding="utf-8"?>
<worksheet xmlns:r="http://schemas.openxmlformats.org/officeDocument/2006/relationships" xmlns="http://schemas.openxmlformats.org/spreadsheetml/2006/main">
  <dimension ref="A1:M14"/>
  <sheetViews>
    <sheetView workbookViewId="0" showGridLines="0" defaultGridColor="1"/>
  </sheetViews>
  <sheetFormatPr defaultColWidth="16.3333" defaultRowHeight="19.9" customHeight="1" outlineLevelRow="0" outlineLevelCol="0"/>
  <cols>
    <col min="1" max="1" width="16.3516" style="6" customWidth="1"/>
    <col min="2" max="2" width="30.1719" style="6" customWidth="1"/>
    <col min="3" max="3" width="15.2344" style="6" customWidth="1"/>
    <col min="4" max="4" width="30.1719" style="6" customWidth="1"/>
    <col min="5" max="5" width="16.3516" style="6" customWidth="1"/>
    <col min="6" max="6" width="25.0547" style="6" customWidth="1"/>
    <col min="7" max="7" width="16.3516" style="6" customWidth="1"/>
    <col min="8" max="10" width="29.5703" style="6" customWidth="1"/>
    <col min="11" max="11" width="16.3516" style="6" customWidth="1"/>
    <col min="12" max="12" width="28.0156" style="6" customWidth="1"/>
    <col min="13" max="13" width="16.3516" style="6" customWidth="1"/>
    <col min="14" max="16384" width="16.3516" style="6" customWidth="1"/>
  </cols>
  <sheetData>
    <row r="1" ht="27.65" customHeight="1">
      <c r="A1" t="s" s="7">
        <v>5</v>
      </c>
      <c r="B1" s="8"/>
      <c r="C1" s="8"/>
      <c r="D1" s="9"/>
      <c r="E1" s="9"/>
      <c r="F1" s="9"/>
      <c r="G1" s="9"/>
      <c r="H1" s="8"/>
      <c r="I1" s="8"/>
      <c r="J1" s="9"/>
      <c r="K1" s="9"/>
      <c r="L1" s="9"/>
      <c r="M1" s="10"/>
    </row>
    <row r="2" ht="20.25" customHeight="1">
      <c r="A2" t="s" s="11">
        <v>6</v>
      </c>
      <c r="B2" s="12"/>
      <c r="C2" s="12"/>
      <c r="D2" s="12"/>
      <c r="E2" s="12"/>
      <c r="F2" s="12"/>
      <c r="G2" s="12"/>
      <c r="H2" s="12"/>
      <c r="I2" s="12"/>
      <c r="J2" s="12"/>
      <c r="K2" s="12"/>
      <c r="L2" s="12"/>
      <c r="M2" s="12"/>
    </row>
    <row r="3" ht="20.25" customHeight="1">
      <c r="A3" t="s" s="13">
        <v>7</v>
      </c>
      <c r="B3" t="s" s="14">
        <v>8</v>
      </c>
      <c r="C3" s="13"/>
      <c r="D3" t="s" s="14">
        <v>9</v>
      </c>
      <c r="E3" s="15"/>
      <c r="F3" t="s" s="16">
        <v>10</v>
      </c>
      <c r="G3" s="15"/>
      <c r="H3" t="s" s="16">
        <v>11</v>
      </c>
      <c r="I3" s="16"/>
      <c r="J3" t="s" s="16">
        <v>12</v>
      </c>
      <c r="K3" s="17"/>
      <c r="L3" t="s" s="16">
        <v>13</v>
      </c>
      <c r="M3" s="17"/>
    </row>
    <row r="4" ht="20.05" customHeight="1">
      <c r="A4" t="s" s="18">
        <v>14</v>
      </c>
      <c r="B4" s="19">
        <v>0.0005698</v>
      </c>
      <c r="C4" t="s" s="20">
        <v>15</v>
      </c>
      <c r="D4" s="21">
        <v>-0.0147749</v>
      </c>
      <c r="E4" t="s" s="20">
        <v>15</v>
      </c>
      <c r="F4" s="21">
        <v>0.0015217</v>
      </c>
      <c r="G4" t="s" s="20">
        <v>15</v>
      </c>
      <c r="H4" s="21">
        <v>-0.0130041</v>
      </c>
      <c r="I4" t="s" s="20">
        <v>15</v>
      </c>
      <c r="J4" s="21">
        <v>-0.0178075</v>
      </c>
      <c r="K4" t="s" s="20">
        <v>15</v>
      </c>
      <c r="L4" s="21">
        <v>-0.0414806</v>
      </c>
      <c r="M4" s="22"/>
    </row>
    <row r="5" ht="20.05" customHeight="1">
      <c r="A5" t="s" s="23">
        <v>16</v>
      </c>
      <c r="B5" s="19">
        <v>0.0011396</v>
      </c>
      <c r="C5" t="s" s="20">
        <v>15</v>
      </c>
      <c r="D5" s="21">
        <v>-0.0295498</v>
      </c>
      <c r="E5" t="s" s="20">
        <v>15</v>
      </c>
      <c r="F5" s="21">
        <v>0.0030433</v>
      </c>
      <c r="G5" t="s" s="20">
        <v>15</v>
      </c>
      <c r="H5" s="21">
        <v>-0.0260081</v>
      </c>
      <c r="I5" t="s" s="20">
        <v>15</v>
      </c>
      <c r="J5" s="21">
        <v>-0.035615</v>
      </c>
      <c r="K5" t="s" s="20">
        <v>15</v>
      </c>
      <c r="L5" s="21">
        <v>-0.0829612</v>
      </c>
      <c r="M5" s="22"/>
    </row>
    <row r="6" ht="20.05" customHeight="1">
      <c r="A6" t="s" s="23">
        <v>17</v>
      </c>
      <c r="B6" s="19">
        <v>0.0022793</v>
      </c>
      <c r="C6" t="s" s="20">
        <v>15</v>
      </c>
      <c r="D6" s="21">
        <v>-0.0590997</v>
      </c>
      <c r="E6" t="s" s="20">
        <v>15</v>
      </c>
      <c r="F6" s="21">
        <v>0.0060866</v>
      </c>
      <c r="G6" t="s" s="20">
        <v>15</v>
      </c>
      <c r="H6" s="21">
        <v>-0.0520163</v>
      </c>
      <c r="I6" t="s" s="20">
        <v>15</v>
      </c>
      <c r="J6" s="21">
        <v>-0.0712299</v>
      </c>
      <c r="K6" t="s" s="20">
        <v>15</v>
      </c>
      <c r="L6" s="21">
        <v>-0.1659224</v>
      </c>
      <c r="M6" s="22"/>
    </row>
    <row r="7" ht="20.05" customHeight="1">
      <c r="A7" s="24"/>
      <c r="B7" t="s" s="25">
        <v>18</v>
      </c>
      <c r="C7" s="26"/>
      <c r="D7" t="s" s="27">
        <v>18</v>
      </c>
      <c r="E7" s="26"/>
      <c r="F7" t="s" s="27">
        <v>18</v>
      </c>
      <c r="G7" s="26"/>
      <c r="H7" t="s" s="27">
        <v>18</v>
      </c>
      <c r="I7" s="26"/>
      <c r="J7" t="s" s="27">
        <v>18</v>
      </c>
      <c r="K7" s="22"/>
      <c r="L7" t="s" s="27">
        <v>18</v>
      </c>
      <c r="M7" s="22"/>
    </row>
    <row r="8" ht="20.05" customHeight="1">
      <c r="A8" s="24"/>
      <c r="B8" s="19" cm="1">
        <f t="array" ref="B8">0.01066-B4</f>
        <v>0.0100902</v>
      </c>
      <c r="C8" t="s" s="20">
        <v>15</v>
      </c>
      <c r="D8" s="21" cm="1">
        <f t="array" ref="D8">-0.0085858-D4</f>
        <v>0.0061891</v>
      </c>
      <c r="E8" t="s" s="20">
        <v>15</v>
      </c>
      <c r="F8" s="21" cm="1">
        <f t="array" ref="F8">0.0080862-F4</f>
        <v>0.0065645</v>
      </c>
      <c r="G8" t="s" s="20">
        <v>15</v>
      </c>
      <c r="H8" s="21" cm="1">
        <f t="array" ref="H8">-0.0075783-H4</f>
        <v>0.0054258</v>
      </c>
      <c r="I8" t="s" s="20">
        <v>15</v>
      </c>
      <c r="J8" s="21" cm="1">
        <f t="array" ref="J8">-0.011588-J4</f>
        <v>0.0062195</v>
      </c>
      <c r="K8" t="s" s="20">
        <v>15</v>
      </c>
      <c r="L8" s="21" cm="1">
        <f t="array" ref="L8">-0.034425-L4</f>
        <v>0.0070556</v>
      </c>
      <c r="M8" s="22"/>
    </row>
    <row r="9" ht="20.05" customHeight="1">
      <c r="A9" s="24"/>
      <c r="B9" s="19" cm="1">
        <f t="array" ref="B9">0.0213205-B5</f>
        <v>0.0201809</v>
      </c>
      <c r="C9" t="s" s="20">
        <v>15</v>
      </c>
      <c r="D9" s="21" cm="1">
        <f t="array" ref="D9">-0.0171715-D5</f>
        <v>0.0123783</v>
      </c>
      <c r="E9" t="s" s="20">
        <v>15</v>
      </c>
      <c r="F9" s="21" cm="1">
        <f t="array" ref="F9">0.0161723-F5</f>
        <v>0.013129</v>
      </c>
      <c r="G9" t="s" s="20">
        <v>15</v>
      </c>
      <c r="H9" s="21" cm="1">
        <f t="array" ref="H9">-0.0151566-H5</f>
        <v>0.0108515</v>
      </c>
      <c r="I9" t="s" s="20">
        <v>15</v>
      </c>
      <c r="J9" s="21" cm="1">
        <f t="array" ref="J9">-0.023176-J5</f>
        <v>0.012439</v>
      </c>
      <c r="K9" t="s" s="20">
        <v>15</v>
      </c>
      <c r="L9" s="21" cm="1">
        <f t="array" ref="L9">-0.06885-L5</f>
        <v>0.0141112</v>
      </c>
      <c r="M9" s="22"/>
    </row>
    <row r="10" ht="20.05" customHeight="1">
      <c r="A10" s="24"/>
      <c r="B10" s="19" cm="1">
        <f t="array" ref="B10">0.042641-B6</f>
        <v>0.0403617</v>
      </c>
      <c r="C10" t="s" s="20">
        <v>15</v>
      </c>
      <c r="D10" s="21" cm="1">
        <f t="array" ref="D10">-0.0343431-D6</f>
        <v>0.0247566</v>
      </c>
      <c r="E10" t="s" s="20">
        <v>15</v>
      </c>
      <c r="F10" s="21" cm="1">
        <f t="array" ref="F10">0.0323447-F6</f>
        <v>0.0262581</v>
      </c>
      <c r="G10" t="s" s="20">
        <v>15</v>
      </c>
      <c r="H10" s="21" cm="1">
        <f t="array" ref="H10">-0.0303132-H6</f>
        <v>0.0217031</v>
      </c>
      <c r="I10" t="s" s="20">
        <v>15</v>
      </c>
      <c r="J10" s="21" cm="1">
        <f t="array" ref="J10">-0.0463519-J6</f>
        <v>0.024878</v>
      </c>
      <c r="K10" t="s" s="20">
        <v>15</v>
      </c>
      <c r="L10" s="21" cm="1">
        <f t="array" ref="L10">-0.1376999-L6</f>
        <v>0.0282225</v>
      </c>
      <c r="M10" s="22"/>
    </row>
    <row r="11" ht="20.05" customHeight="1">
      <c r="A11" s="24"/>
      <c r="B11" s="28"/>
      <c r="C11" s="28"/>
      <c r="D11" s="29"/>
      <c r="E11" s="22"/>
      <c r="F11" s="22"/>
      <c r="G11" s="22"/>
      <c r="H11" s="22"/>
      <c r="I11" s="22"/>
      <c r="J11" s="22"/>
      <c r="K11" s="22"/>
      <c r="L11" s="22"/>
      <c r="M11" s="22"/>
    </row>
    <row r="12" ht="20.05" customHeight="1">
      <c r="A12" s="24"/>
      <c r="B12" s="28"/>
      <c r="C12" s="28"/>
      <c r="D12" s="29"/>
      <c r="E12" s="22"/>
      <c r="F12" s="22"/>
      <c r="G12" s="22"/>
      <c r="H12" s="22"/>
      <c r="I12" s="22"/>
      <c r="J12" s="22"/>
      <c r="K12" s="22"/>
      <c r="L12" s="22"/>
      <c r="M12" s="22"/>
    </row>
    <row r="13" ht="20.05" customHeight="1">
      <c r="A13" s="24"/>
      <c r="B13" s="28"/>
      <c r="C13" s="28"/>
      <c r="D13" s="29"/>
      <c r="E13" s="22"/>
      <c r="F13" s="22"/>
      <c r="G13" s="22"/>
      <c r="H13" s="22"/>
      <c r="I13" s="22"/>
      <c r="J13" s="22"/>
      <c r="K13" s="22"/>
      <c r="L13" s="22"/>
      <c r="M13" s="22"/>
    </row>
    <row r="14" ht="20.05" customHeight="1">
      <c r="A14" s="24"/>
      <c r="B14" s="28"/>
      <c r="C14" s="28"/>
      <c r="D14" s="29"/>
      <c r="E14" s="22"/>
      <c r="F14" s="22"/>
      <c r="G14" s="22"/>
      <c r="H14" s="22"/>
      <c r="I14" s="22"/>
      <c r="J14" s="22"/>
      <c r="K14" s="22"/>
      <c r="L14" s="22"/>
      <c r="M14" s="22"/>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30" customWidth="1"/>
    <col min="8" max="16384" width="16.3516" style="30" customWidth="1"/>
  </cols>
  <sheetData>
    <row r="1" ht="27.65" customHeight="1">
      <c r="A1" t="s" s="7">
        <v>5</v>
      </c>
      <c r="B1" s="9"/>
      <c r="C1" s="9"/>
      <c r="D1" s="9"/>
      <c r="E1" s="9"/>
      <c r="F1" s="9"/>
      <c r="G1" s="10"/>
    </row>
    <row r="2" ht="20.25" customHeight="1">
      <c r="A2" t="s" s="11">
        <v>6</v>
      </c>
      <c r="B2" s="12"/>
      <c r="C2" s="12"/>
      <c r="D2" s="12"/>
      <c r="E2" s="12"/>
      <c r="F2" s="12"/>
      <c r="G2" s="12"/>
    </row>
    <row r="3" ht="20.25" customHeight="1">
      <c r="A3" t="s" s="13">
        <v>7</v>
      </c>
      <c r="B3" t="s" s="14">
        <v>20</v>
      </c>
      <c r="C3" s="15"/>
      <c r="D3" t="s" s="16">
        <v>21</v>
      </c>
      <c r="E3" s="15"/>
      <c r="F3" t="s" s="16">
        <v>22</v>
      </c>
      <c r="G3" s="17"/>
    </row>
    <row r="4" ht="20.05" customHeight="1">
      <c r="A4" t="s" s="18">
        <v>14</v>
      </c>
      <c r="B4" s="19">
        <v>-0.3835247</v>
      </c>
      <c r="C4" s="22"/>
      <c r="D4" s="21">
        <v>-0.4216141</v>
      </c>
      <c r="E4" s="22"/>
      <c r="F4" s="21">
        <v>-0.4862302</v>
      </c>
      <c r="G4" s="22"/>
    </row>
    <row r="5" ht="20.05" customHeight="1">
      <c r="A5" t="s" s="23">
        <v>16</v>
      </c>
      <c r="B5" s="19">
        <v>-0.381013</v>
      </c>
      <c r="C5" s="22"/>
      <c r="D5" s="21">
        <v>-0.4284454</v>
      </c>
      <c r="E5" s="22"/>
      <c r="F5" s="21">
        <v>-0.4899461</v>
      </c>
      <c r="G5" s="22"/>
    </row>
    <row r="6" ht="20.05" customHeight="1">
      <c r="A6" t="s" s="23">
        <v>17</v>
      </c>
      <c r="B6" s="19">
        <v>-0.3759897</v>
      </c>
      <c r="C6" s="22"/>
      <c r="D6" s="21">
        <v>-0.442108</v>
      </c>
      <c r="E6" s="22"/>
      <c r="F6" s="21">
        <v>-0.4973779</v>
      </c>
      <c r="G6" s="22"/>
    </row>
    <row r="7" ht="20.05" customHeight="1">
      <c r="A7" s="24"/>
      <c r="B7" t="s" s="25">
        <v>18</v>
      </c>
      <c r="C7" s="26"/>
      <c r="D7" t="s" s="27">
        <v>18</v>
      </c>
      <c r="E7" s="26"/>
      <c r="F7" t="s" s="27">
        <v>18</v>
      </c>
      <c r="G7" s="22"/>
    </row>
    <row r="8" ht="20.05" customHeight="1">
      <c r="A8" s="24"/>
      <c r="B8" s="19" cm="1">
        <f t="array" ref="B8">-0.0416878-B4</f>
        <v>0.3418369</v>
      </c>
      <c r="C8" s="22"/>
      <c r="D8" s="21" cm="1">
        <f t="array" ref="D8">-0.0795658-D4</f>
        <v>0.3420483</v>
      </c>
      <c r="E8" s="22"/>
      <c r="F8" s="21" cm="1">
        <f t="array" ref="F8">-0.1333816-F4</f>
        <v>0.3528486</v>
      </c>
      <c r="G8" s="22"/>
    </row>
    <row r="9" ht="20.05" customHeight="1">
      <c r="A9" s="24"/>
      <c r="B9" s="19" cm="1">
        <f t="array" ref="B9">-0.0611784-B5</f>
        <v>0.3198346</v>
      </c>
      <c r="C9" s="22"/>
      <c r="D9" s="21" cm="1">
        <f t="array" ref="D9">-0.1083701-D5</f>
        <v>0.3200753</v>
      </c>
      <c r="E9" s="22"/>
      <c r="F9" s="21" cm="1">
        <f t="array" ref="F9">-0.1585713-F5</f>
        <v>0.3313748</v>
      </c>
      <c r="G9" s="22"/>
    </row>
    <row r="10" ht="20.05" customHeight="1">
      <c r="A10" s="24"/>
      <c r="B10" s="19" cm="1">
        <f t="array" ref="B10">0.048232-B6</f>
        <v>0.4242217</v>
      </c>
      <c r="C10" s="22"/>
      <c r="D10" s="21" cm="1">
        <f t="array" ref="D10">-0.017608-D6</f>
        <v>0.4245</v>
      </c>
      <c r="E10" s="22"/>
      <c r="F10" s="21" cm="1">
        <f t="array" ref="F10">-0.0636782-F6</f>
        <v>0.4336997</v>
      </c>
      <c r="G10" s="22"/>
    </row>
    <row r="11" ht="20.05" customHeight="1">
      <c r="A11" s="24"/>
      <c r="B11" s="29"/>
      <c r="C11" s="22"/>
      <c r="D11" s="22"/>
      <c r="E11" s="22"/>
      <c r="F11" s="22"/>
      <c r="G11" s="22"/>
    </row>
    <row r="12" ht="20.05" customHeight="1">
      <c r="A12" s="24"/>
      <c r="B12" s="29"/>
      <c r="C12" s="22"/>
      <c r="D12" s="22"/>
      <c r="E12" s="22"/>
      <c r="F12" s="22"/>
      <c r="G12" s="22"/>
    </row>
    <row r="13" ht="20.05" customHeight="1">
      <c r="A13" s="24"/>
      <c r="B13" s="29"/>
      <c r="C13" s="22"/>
      <c r="D13" s="22"/>
      <c r="E13" s="22"/>
      <c r="F13" s="22"/>
      <c r="G13" s="22"/>
    </row>
    <row r="14" ht="20.05" customHeight="1">
      <c r="A14" s="24"/>
      <c r="B14" s="29"/>
      <c r="C14" s="22"/>
      <c r="D14" s="22"/>
      <c r="E14" s="22"/>
      <c r="F14" s="22"/>
      <c r="G14" s="22"/>
    </row>
    <row r="15" ht="20.05" customHeight="1">
      <c r="A15" t="s" s="31">
        <v>7</v>
      </c>
      <c r="B15" s="29"/>
      <c r="C15" s="22"/>
      <c r="D15" s="22"/>
      <c r="E15" s="22"/>
      <c r="F15" s="22"/>
      <c r="G15" s="22"/>
    </row>
    <row r="16" ht="20.05" customHeight="1">
      <c r="A16" t="s" s="18">
        <v>14</v>
      </c>
      <c r="B16" s="19">
        <v>-0.3184238</v>
      </c>
      <c r="C16" s="22"/>
      <c r="D16" s="21">
        <v>-0.3661489</v>
      </c>
      <c r="E16" s="22"/>
      <c r="F16" s="21">
        <v>-0.205742</v>
      </c>
      <c r="G16" s="22"/>
    </row>
    <row r="17" ht="20.05" customHeight="1">
      <c r="A17" t="s" s="23">
        <v>16</v>
      </c>
      <c r="B17" s="19">
        <v>-0.4658925</v>
      </c>
      <c r="C17" s="22"/>
      <c r="D17" s="21">
        <v>-0.4879778</v>
      </c>
      <c r="E17" s="22"/>
      <c r="F17" s="21">
        <v>-0.3942846</v>
      </c>
      <c r="G17" s="22"/>
    </row>
    <row r="18" ht="20.05" customHeight="1">
      <c r="A18" t="s" s="23">
        <v>17</v>
      </c>
      <c r="B18" s="19">
        <v>-0.7608298999999999</v>
      </c>
      <c r="C18" s="22"/>
      <c r="D18" s="21">
        <v>-0.7316356000000001</v>
      </c>
      <c r="E18" s="22"/>
      <c r="F18" s="21">
        <v>-0.7713697</v>
      </c>
      <c r="G18" s="22"/>
    </row>
    <row r="19" ht="20.05" customHeight="1">
      <c r="A19" s="24"/>
      <c r="B19" t="s" s="25">
        <v>18</v>
      </c>
      <c r="C19" s="26"/>
      <c r="D19" t="s" s="27">
        <v>18</v>
      </c>
      <c r="E19" s="26"/>
      <c r="F19" t="s" s="27">
        <v>18</v>
      </c>
      <c r="G19" s="22"/>
    </row>
    <row r="20" ht="20.05" customHeight="1">
      <c r="A20" s="24"/>
      <c r="B20" s="19" cm="1">
        <f t="array" ref="B20">-0.0263463-B16</f>
        <v>0.2920775</v>
      </c>
      <c r="C20" s="22"/>
      <c r="D20" s="21" cm="1">
        <f t="array" ref="D20">-0.0737219-D16</f>
        <v>0.292427</v>
      </c>
      <c r="E20" s="22"/>
      <c r="F20" s="21" cm="1">
        <f t="array" ref="F20">0.0993652-F16</f>
        <v>0.3051072</v>
      </c>
      <c r="G20" s="22"/>
    </row>
    <row r="21" ht="20.05" customHeight="1">
      <c r="A21" s="24"/>
      <c r="B21" s="19" cm="1">
        <f t="array" ref="B21">-0.171078-B17</f>
        <v>0.2948145</v>
      </c>
      <c r="C21" s="22"/>
      <c r="D21" s="21" cm="1">
        <f t="array" ref="D21">-0.1928623-D17</f>
        <v>0.2951155</v>
      </c>
      <c r="E21" s="22"/>
      <c r="F21" s="21" cm="1">
        <f t="array" ref="F21">-0.0869138-F17</f>
        <v>0.3073708</v>
      </c>
      <c r="G21" s="22"/>
    </row>
    <row r="22" ht="20.05" customHeight="1">
      <c r="A22" s="24"/>
      <c r="B22" s="19" cm="1">
        <f t="array" ref="B22">-0.3861878-B18</f>
        <v>0.3746421</v>
      </c>
      <c r="C22" s="22"/>
      <c r="D22" s="21" cm="1">
        <f t="array" ref="D22">-0.3567962-D18</f>
        <v>0.3748394</v>
      </c>
      <c r="E22" s="22"/>
      <c r="F22" s="21" cm="1">
        <f t="array" ref="F22">-0.3870291-F18</f>
        <v>0.3843406</v>
      </c>
      <c r="G22" s="22"/>
    </row>
    <row r="23" ht="20.05" customHeight="1">
      <c r="A23" s="32"/>
      <c r="B23" s="29"/>
      <c r="C23" s="22"/>
      <c r="D23" s="22"/>
      <c r="E23" s="22"/>
      <c r="F23" s="22"/>
      <c r="G23" s="2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