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HM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<sst xmlns="http://schemas.openxmlformats.org/spreadsheetml/2006/main" count="23" uniqueCount="23">
  <si>
    <t xml:space="preserve">current price</t>
  </si>
  <si>
    <t xml:space="preserve">cash</t>
  </si>
  <si>
    <t xml:space="preserve">debt</t>
  </si>
  <si>
    <t xml:space="preserve">shares</t>
  </si>
  <si>
    <t xml:space="preserve">shares will decrease</t>
  </si>
  <si>
    <t xml:space="preserve">terminal growth</t>
  </si>
  <si>
    <t xml:space="preserve">discount rate</t>
  </si>
  <si>
    <t xml:space="preserve">Free Cash Flow</t>
  </si>
  <si>
    <t xml:space="preserve">year</t>
  </si>
  <si>
    <t xml:space="preserve">5 yr average</t>
  </si>
  <si>
    <t xml:space="preserve">3 yr average</t>
  </si>
  <si>
    <t xml:space="preserve">yoy average growth</t>
  </si>
  <si>
    <t xml:space="preserve">fcf</t>
  </si>
  <si>
    <t xml:space="preserve">yoy growth</t>
  </si>
  <si>
    <t xml:space="preserve">← actual growth rate used</t>
  </si>
  <si>
    <t xml:space="preserve">n</t>
  </si>
  <si>
    <t xml:space="preserve">TV</t>
  </si>
  <si>
    <t xml:space="preserve">future fcf</t>
  </si>
  <si>
    <t xml:space="preserve">discounted fcf</t>
  </si>
  <si>
    <t xml:space="preserve">sum of discount fcf</t>
  </si>
  <si>
    <t xml:space="preserve">dfcf per share</t>
  </si>
  <si>
    <t xml:space="preserve">after debt and cash</t>
  </si>
  <si>
    <t xml:space="preserve">relative value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</si>
</sst>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.00"/>
    <numFmt numFmtId="166" formatCode="0.00%"/>
    <numFmt numFmtId="167" formatCode="#,##0"/>
  </numFmts>
  <fonts count="7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</font>
    <font>
      <b val="true"/>
      <sz val="10"/>
      <name val="Arial"/>
      <family val="2"/>
    </font>
    <font>
      <sz val="11"/>
      <name val="Verdana"/>
      <family val="0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CCCCC"/>
        <bgColor rgb="FFCCCC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L32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2" min="2" style="0" width="16.86"/>
    <col collapsed="false" customWidth="true" hidden="false" outlineLevel="0" max="3" min="3" style="0" width="22.87"/>
    <col collapsed="false" customWidth="true" hidden="false" outlineLevel="0" max="4" min="4" style="0" width="22.02"/>
    <col collapsed="false" customWidth="true" hidden="false" outlineLevel="0" max="5" min="5" style="0" width="20.65"/>
    <col collapsed="false" customWidth="true" hidden="false" outlineLevel="0" max="6" min="6" style="0" width="19.29"/>
    <col collapsed="false" customWidth="true" hidden="false" outlineLevel="0" max="7" min="7" style="0" width="19.59"/>
    <col collapsed="false" customWidth="true" hidden="false" outlineLevel="0" max="8" min="8" style="0" width="25.23"/>
    <col collapsed="false" customWidth="true" hidden="false" outlineLevel="0" max="9" min="9" style="0" width="17.32"/>
    <col collapsed="false" customWidth="true" hidden="false" outlineLevel="0" max="10" min="10" style="0" width="14.73"/>
    <col collapsed="false" customWidth="true" hidden="false" outlineLevel="0" max="11" min="11" style="0" width="18.38"/>
    <col collapsed="false" customWidth="true" hidden="false" outlineLevel="0" max="12" min="12" style="0" width="24.46"/>
  </cols>
  <sheetData>
    <row r="2" customFormat="false" ht="12.8" hidden="false" customHeight="false" outlineLevel="0" collapsed="false">
      <c r="B2" s="0" t="s">
        <v>0</v>
      </c>
      <c r="C2" s="1" t="n">
        <v>51.61</v>
      </c>
    </row>
    <row r="3" customFormat="false" ht="12.8" hidden="false" customHeight="false" outlineLevel="0" collapsed="false">
      <c r="B3" s="0" t="s">
        <v>1</v>
      </c>
      <c r="C3" s="1" t="n">
        <v>2600000000</v>
      </c>
    </row>
    <row r="4" customFormat="false" ht="12.8" hidden="false" customHeight="false" outlineLevel="0" collapsed="false">
      <c r="B4" s="0" t="s">
        <v>2</v>
      </c>
      <c r="C4" s="1" t="n">
        <v>3340000000</v>
      </c>
      <c r="D4" s="1"/>
    </row>
    <row r="5" customFormat="false" ht="12.8" hidden="false" customHeight="false" outlineLevel="0" collapsed="false">
      <c r="B5" s="0" t="s">
        <v>3</v>
      </c>
      <c r="C5" s="1" t="n">
        <v>268090000</v>
      </c>
      <c r="D5" s="1" t="s">
        <v>4</v>
      </c>
    </row>
    <row r="6" customFormat="false" ht="12.8" hidden="false" customHeight="false" outlineLevel="0" collapsed="false">
      <c r="B6" s="0" t="s">
        <v>5</v>
      </c>
      <c r="C6" s="2" t="n">
        <v>0.04</v>
      </c>
    </row>
    <row r="7" customFormat="false" ht="12.8" hidden="false" customHeight="false" outlineLevel="0" collapsed="false">
      <c r="B7" s="0" t="s">
        <v>6</v>
      </c>
      <c r="C7" s="2" t="n">
        <v>0.15</v>
      </c>
    </row>
    <row r="9" customFormat="false" ht="15" hidden="false" customHeight="false" outlineLevel="0" collapsed="false">
      <c r="C9" s="3" t="s">
        <v>7</v>
      </c>
      <c r="D9" s="3"/>
      <c r="E9" s="3"/>
      <c r="F9" s="3"/>
      <c r="G9" s="3"/>
      <c r="H9" s="3"/>
      <c r="I9" s="3"/>
      <c r="J9" s="3"/>
    </row>
    <row r="10" customFormat="false" ht="12.8" hidden="false" customHeight="false" outlineLevel="0" collapsed="false">
      <c r="B10" s="4" t="s">
        <v>8</v>
      </c>
      <c r="C10" s="5" t="n">
        <v>2015</v>
      </c>
      <c r="D10" s="5" t="n">
        <v>2016</v>
      </c>
      <c r="E10" s="5" t="n">
        <v>2017</v>
      </c>
      <c r="F10" s="5" t="n">
        <v>2018</v>
      </c>
      <c r="G10" s="5" t="n">
        <v>2019</v>
      </c>
      <c r="H10" s="5" t="n">
        <v>2020</v>
      </c>
      <c r="I10" s="5" t="s">
        <v>9</v>
      </c>
      <c r="J10" s="5" t="s">
        <v>10</v>
      </c>
      <c r="K10" s="5" t="s">
        <v>11</v>
      </c>
    </row>
    <row r="11" customFormat="false" ht="12.8" hidden="false" customHeight="false" outlineLevel="0" collapsed="false">
      <c r="B11" s="4" t="s">
        <v>12</v>
      </c>
      <c r="C11" s="6" t="n">
        <v>6861000000</v>
      </c>
      <c r="D11" s="6" t="n">
        <v>28975000</v>
      </c>
      <c r="E11" s="6" t="n">
        <v>631026000</v>
      </c>
      <c r="F11" s="6" t="n">
        <v>1390705000</v>
      </c>
      <c r="G11" s="6" t="n">
        <v>1019426000</v>
      </c>
      <c r="H11" s="6" t="n">
        <v>1725988000</v>
      </c>
      <c r="I11" s="6" t="n">
        <f aca="false">AVERAGE(D11:H11)</f>
        <v>959224000</v>
      </c>
      <c r="J11" s="6" t="n">
        <f aca="false">AVERAGE(F11:H11)</f>
        <v>1378706333.33333</v>
      </c>
      <c r="K11" s="7" t="n">
        <f aca="false">AVERAGE(E12:H12)</f>
        <v>5.60207420076628</v>
      </c>
    </row>
    <row r="12" customFormat="false" ht="12.8" hidden="false" customHeight="false" outlineLevel="0" collapsed="false">
      <c r="B12" s="4" t="s">
        <v>13</v>
      </c>
      <c r="C12" s="6"/>
      <c r="D12" s="7" t="n">
        <f aca="false">((D11/C11)-1)</f>
        <v>-0.995776854685906</v>
      </c>
      <c r="E12" s="7" t="n">
        <f aca="false">((E11/D11)-1)</f>
        <v>20.7782916307161</v>
      </c>
      <c r="F12" s="7" t="n">
        <f aca="false">((F11/E11)-1)</f>
        <v>1.20387907946741</v>
      </c>
      <c r="G12" s="7" t="n">
        <f aca="false">((G11/F11)-1)</f>
        <v>-0.266971787690416</v>
      </c>
      <c r="H12" s="7" t="n">
        <f aca="false">((H11/G11)-1)</f>
        <v>0.693097880572008</v>
      </c>
      <c r="I12" s="6"/>
      <c r="J12" s="6"/>
      <c r="K12" s="2" t="n">
        <v>0.1</v>
      </c>
      <c r="L12" s="8" t="s">
        <v>14</v>
      </c>
    </row>
    <row r="13" customFormat="false" ht="12.8" hidden="false" customHeight="false" outlineLevel="0" collapsed="false">
      <c r="C13" s="6"/>
      <c r="D13" s="6"/>
      <c r="E13" s="6"/>
      <c r="F13" s="6"/>
      <c r="G13" s="6"/>
      <c r="H13" s="6"/>
      <c r="I13" s="6"/>
      <c r="J13" s="6"/>
      <c r="K13" s="6"/>
    </row>
    <row r="14" customFormat="false" ht="12.8" hidden="false" customHeight="false" outlineLevel="0" collapsed="false">
      <c r="C14" s="1"/>
      <c r="D14" s="1"/>
      <c r="E14" s="1"/>
      <c r="F14" s="1"/>
      <c r="G14" s="1"/>
      <c r="H14" s="1"/>
      <c r="I14" s="1"/>
      <c r="J14" s="1"/>
      <c r="K14" s="1"/>
    </row>
    <row r="15" customFormat="false" ht="12.8" hidden="false" customHeight="false" outlineLevel="0" collapsed="false">
      <c r="B15" s="0" t="s">
        <v>15</v>
      </c>
      <c r="C15" s="1" t="n">
        <v>1</v>
      </c>
      <c r="D15" s="1" t="n">
        <v>2</v>
      </c>
      <c r="E15" s="1" t="n">
        <v>3</v>
      </c>
      <c r="F15" s="1" t="n">
        <v>4</v>
      </c>
      <c r="G15" s="1" t="n">
        <v>5</v>
      </c>
      <c r="H15" s="1" t="n">
        <v>6</v>
      </c>
      <c r="I15" s="1"/>
      <c r="J15" s="1"/>
      <c r="K15" s="1"/>
    </row>
    <row r="16" customFormat="false" ht="12.8" hidden="false" customHeight="false" outlineLevel="0" collapsed="false">
      <c r="B16" s="1"/>
      <c r="C16" s="9" t="n">
        <v>2021</v>
      </c>
      <c r="D16" s="9" t="n">
        <v>2022</v>
      </c>
      <c r="E16" s="9" t="n">
        <v>2023</v>
      </c>
      <c r="F16" s="9" t="n">
        <v>2024</v>
      </c>
      <c r="G16" s="9" t="n">
        <v>2025</v>
      </c>
      <c r="H16" s="1" t="s">
        <v>16</v>
      </c>
      <c r="I16" s="1"/>
      <c r="J16" s="1"/>
      <c r="K16" s="1"/>
    </row>
    <row r="17" customFormat="false" ht="12.8" hidden="false" customHeight="false" outlineLevel="0" collapsed="false">
      <c r="B17" s="0" t="s">
        <v>17</v>
      </c>
      <c r="C17" s="1" t="n">
        <f aca="false">J11*(1+$K$12)</f>
        <v>1516576966.66667</v>
      </c>
      <c r="D17" s="1" t="n">
        <f aca="false">C17*(1+$K$12)</f>
        <v>1668234663.33333</v>
      </c>
      <c r="E17" s="10" t="n">
        <f aca="false">D17*(1+$K$12)</f>
        <v>1835058129.66667</v>
      </c>
      <c r="F17" s="1" t="n">
        <f aca="false">E17*(1+$K$12)</f>
        <v>2018563942.63333</v>
      </c>
      <c r="G17" s="1" t="n">
        <f aca="false">F17*(1+$K$12)</f>
        <v>2220420336.89667</v>
      </c>
      <c r="H17" s="1" t="n">
        <f aca="false">(G17*(1+C6))/(C7-C6)</f>
        <v>20993065003.3867</v>
      </c>
      <c r="I17" s="1"/>
      <c r="J17" s="1"/>
      <c r="K17" s="1"/>
    </row>
    <row r="18" customFormat="false" ht="12.8" hidden="false" customHeight="false" outlineLevel="0" collapsed="false">
      <c r="B18" s="0" t="s">
        <v>18</v>
      </c>
      <c r="C18" s="1" t="n">
        <f aca="false">C17/((1+$C$7)^C15)</f>
        <v>1318762579.71015</v>
      </c>
      <c r="D18" s="1" t="n">
        <f aca="false">D17/((1+$C$7)^D15)</f>
        <v>1261425076.24449</v>
      </c>
      <c r="E18" s="1" t="n">
        <f aca="false">E17/((1+$C$7)^E15)</f>
        <v>1206580507.71212</v>
      </c>
      <c r="F18" s="1" t="n">
        <f aca="false">F17/((1+$C$7)^F15)</f>
        <v>1154120485.63768</v>
      </c>
      <c r="G18" s="1" t="n">
        <f aca="false">G17/((1+$C$7)^G15)</f>
        <v>1103941334.08821</v>
      </c>
      <c r="H18" s="1" t="n">
        <f aca="false">H17/((1+$C$7)^H15)</f>
        <v>9075881323.72919</v>
      </c>
      <c r="I18" s="1"/>
      <c r="J18" s="1"/>
      <c r="K18" s="1"/>
    </row>
    <row r="19" customFormat="false" ht="12.8" hidden="false" customHeight="false" outlineLevel="0" collapsed="false">
      <c r="C19" s="1"/>
      <c r="D19" s="1"/>
      <c r="E19" s="1"/>
      <c r="F19" s="1"/>
      <c r="G19" s="1"/>
      <c r="H19" s="1"/>
      <c r="I19" s="1"/>
      <c r="J19" s="1"/>
      <c r="K19" s="1"/>
    </row>
    <row r="20" customFormat="false" ht="12.8" hidden="false" customHeight="false" outlineLevel="0" collapsed="false">
      <c r="C20" s="1" t="s">
        <v>19</v>
      </c>
      <c r="D20" s="1" t="s">
        <v>20</v>
      </c>
      <c r="E20" s="1"/>
      <c r="F20" s="1"/>
      <c r="G20" s="1"/>
      <c r="H20" s="1"/>
      <c r="I20" s="1"/>
      <c r="J20" s="1"/>
      <c r="K20" s="1"/>
    </row>
    <row r="21" customFormat="false" ht="12.8" hidden="false" customHeight="false" outlineLevel="0" collapsed="false">
      <c r="C21" s="1" t="n">
        <f aca="false">SUM(C18:H18)</f>
        <v>15120711307.1218</v>
      </c>
      <c r="D21" s="1" t="n">
        <f aca="false">C21/C5</f>
        <v>56.4016237350212</v>
      </c>
      <c r="E21" s="1"/>
      <c r="F21" s="1"/>
      <c r="G21" s="1"/>
      <c r="H21" s="1"/>
      <c r="I21" s="1"/>
      <c r="J21" s="1"/>
      <c r="K21" s="1"/>
    </row>
    <row r="22" customFormat="false" ht="12.8" hidden="false" customHeight="false" outlineLevel="0" collapsed="false">
      <c r="C22" s="1"/>
      <c r="D22" s="1"/>
      <c r="E22" s="1"/>
      <c r="F22" s="1"/>
      <c r="G22" s="1"/>
      <c r="H22" s="1"/>
      <c r="I22" s="1"/>
      <c r="J22" s="1"/>
      <c r="K22" s="1"/>
    </row>
    <row r="23" customFormat="false" ht="12.8" hidden="false" customHeight="false" outlineLevel="0" collapsed="false">
      <c r="C23" s="1" t="s">
        <v>21</v>
      </c>
      <c r="D23" s="1"/>
      <c r="E23" s="1"/>
      <c r="F23" s="1"/>
      <c r="G23" s="1"/>
      <c r="H23" s="1"/>
      <c r="I23" s="1"/>
      <c r="J23" s="1"/>
      <c r="K23" s="1"/>
    </row>
    <row r="24" customFormat="false" ht="12.8" hidden="false" customHeight="false" outlineLevel="0" collapsed="false">
      <c r="C24" s="1" t="n">
        <f aca="false">C21-C4+C3</f>
        <v>14380711307.1218</v>
      </c>
      <c r="D24" s="1" t="n">
        <f aca="false">C24/C5</f>
        <v>53.6413566605313</v>
      </c>
      <c r="E24" s="1"/>
      <c r="F24" s="1"/>
      <c r="G24" s="1"/>
      <c r="H24" s="1"/>
      <c r="I24" s="1"/>
      <c r="J24" s="1"/>
      <c r="K24" s="1"/>
    </row>
    <row r="25" customFormat="false" ht="12.8" hidden="false" customHeight="false" outlineLevel="0" collapsed="false">
      <c r="C25" s="1"/>
      <c r="D25" s="1"/>
      <c r="E25" s="1"/>
      <c r="F25" s="1"/>
      <c r="G25" s="1"/>
      <c r="H25" s="1"/>
      <c r="I25" s="1"/>
      <c r="J25" s="1"/>
      <c r="K25" s="1"/>
    </row>
    <row r="26" customFormat="false" ht="12.8" hidden="false" customHeight="false" outlineLevel="0" collapsed="false">
      <c r="C26" s="1" t="s">
        <v>22</v>
      </c>
      <c r="D26" s="7" t="n">
        <f aca="false">D24/C2-1</f>
        <v>0.039359749283691</v>
      </c>
      <c r="E26" s="1"/>
      <c r="F26" s="1"/>
      <c r="G26" s="1"/>
      <c r="H26" s="1"/>
      <c r="I26" s="1"/>
      <c r="J26" s="1"/>
      <c r="K26" s="1"/>
    </row>
    <row r="27" customFormat="false" ht="13.8" hidden="false" customHeight="false" outlineLevel="0" collapsed="false">
      <c r="D27" s="1"/>
      <c r="E27" s="1"/>
      <c r="G27" s="11"/>
      <c r="H27" s="1"/>
      <c r="I27" s="1"/>
      <c r="J27" s="1"/>
      <c r="K27" s="1"/>
    </row>
    <row r="28" customFormat="false" ht="13.8" hidden="false" customHeight="false" outlineLevel="0" collapsed="false">
      <c r="C28" s="1"/>
      <c r="D28" s="7"/>
      <c r="E28" s="11"/>
      <c r="G28" s="11"/>
      <c r="H28" s="1"/>
      <c r="I28" s="1"/>
      <c r="J28" s="1"/>
      <c r="K28" s="1"/>
    </row>
    <row r="29" customFormat="false" ht="13.8" hidden="false" customHeight="false" outlineLevel="0" collapsed="false">
      <c r="E29" s="11"/>
      <c r="G29" s="11"/>
      <c r="K29" s="1"/>
    </row>
    <row r="30" customFormat="false" ht="13.8" hidden="false" customHeight="false" outlineLevel="0" collapsed="false">
      <c r="E30" s="11"/>
      <c r="G30" s="11"/>
    </row>
    <row r="31" customFormat="false" ht="13.8" hidden="false" customHeight="false" outlineLevel="0" collapsed="false">
      <c r="E31" s="11"/>
      <c r="G31" s="11"/>
    </row>
    <row r="32" customFormat="false" ht="13.8" hidden="false" customHeight="false" outlineLevel="0" collapsed="false">
      <c r="E32" s="11"/>
    </row>
  </sheetData>
  <mergeCells count="1">
    <mergeCell ref="C9:J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LibreOffice/7.0.3.1$MacOSX_X86_64 LibreOffice_project/d7547858d014d4cf69878db179d326fc3483e082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2021-03-29T23:10:04Z</dcterms:created>
  <dc:creator/>
  <dc:description/>
  <dc:language>en-US</dc:language>
  <cp:lastModifiedBy/>
  <dcterms:modified xsi:type="dcterms:W3CDTF">2021-03-29T23:10:37Z</dcterms:modified>
  <cp:revision>1</cp:revision>
  <dc:subject/>
  <dc:title/>
</cp:coreProperties>
</file>