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C08C1EB5-052B-4A7E-BB51-11EF6E2FCBE6}" xr6:coauthVersionLast="47" xr6:coauthVersionMax="47" xr10:uidLastSave="{00000000-0000-0000-0000-000000000000}"/>
  <bookViews>
    <workbookView xWindow="0" yWindow="0" windowWidth="23040" windowHeight="12360" xr2:uid="{43225ADB-8409-4770-8D65-E9CAADED8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1" i="1" l="1"/>
  <c r="P91" i="1"/>
  <c r="U91" i="1"/>
  <c r="K90" i="1"/>
  <c r="P90" i="1"/>
  <c r="U90" i="1"/>
  <c r="K78" i="1"/>
  <c r="P78" i="1"/>
  <c r="U78" i="1"/>
  <c r="K79" i="1"/>
  <c r="P79" i="1"/>
  <c r="U79" i="1"/>
  <c r="K67" i="1"/>
  <c r="P67" i="1"/>
  <c r="U67" i="1"/>
  <c r="K66" i="1"/>
  <c r="P66" i="1"/>
  <c r="U66" i="1"/>
  <c r="K55" i="1"/>
  <c r="P55" i="1"/>
  <c r="U55" i="1"/>
  <c r="K54" i="1"/>
  <c r="P54" i="1"/>
  <c r="U54" i="1"/>
  <c r="K42" i="1"/>
  <c r="P42" i="1"/>
  <c r="U42" i="1"/>
  <c r="K43" i="1"/>
  <c r="P43" i="1"/>
  <c r="U43" i="1"/>
  <c r="K30" i="1"/>
  <c r="P30" i="1"/>
  <c r="U30" i="1"/>
  <c r="K31" i="1"/>
  <c r="P31" i="1"/>
  <c r="U31" i="1"/>
  <c r="K19" i="1"/>
  <c r="P19" i="1"/>
  <c r="U19" i="1"/>
  <c r="K18" i="1"/>
  <c r="P18" i="1"/>
  <c r="U18" i="1"/>
  <c r="C8" i="1"/>
  <c r="C14" i="1" s="1"/>
  <c r="AE90" i="1" s="1"/>
  <c r="C7" i="1"/>
  <c r="C9" i="1" s="1"/>
  <c r="C15" i="1" s="1"/>
  <c r="G15" i="1" s="1"/>
  <c r="H15" i="1" s="1"/>
  <c r="C6" i="1"/>
  <c r="C12" i="1" s="1"/>
  <c r="G12" i="1" s="1"/>
  <c r="H12" i="1" s="1"/>
  <c r="C5" i="1"/>
  <c r="C11" i="1" s="1"/>
  <c r="C4" i="1"/>
  <c r="C10" i="1" s="1"/>
  <c r="AE43" i="1" s="1"/>
  <c r="AG90" i="1" l="1"/>
  <c r="G8" i="1"/>
  <c r="H8" i="1" s="1"/>
  <c r="I8" i="1" s="1"/>
  <c r="J8" i="1" s="1"/>
  <c r="L8" i="1" s="1"/>
  <c r="AE42" i="1"/>
  <c r="AE45" i="1" s="1"/>
  <c r="AG42" i="1" s="1"/>
  <c r="AE54" i="1"/>
  <c r="AE57" i="1" s="1"/>
  <c r="G11" i="1"/>
  <c r="G78" i="1" s="1"/>
  <c r="AE30" i="1"/>
  <c r="AE31" i="1"/>
  <c r="G10" i="1"/>
  <c r="G14" i="1"/>
  <c r="H14" i="1" s="1"/>
  <c r="H90" i="1" s="1"/>
  <c r="AE66" i="1"/>
  <c r="AE91" i="1"/>
  <c r="AE93" i="1" s="1"/>
  <c r="AE55" i="1"/>
  <c r="AE67" i="1"/>
  <c r="AE79" i="1"/>
  <c r="AE78" i="1"/>
  <c r="H67" i="1"/>
  <c r="G66" i="1"/>
  <c r="G55" i="1"/>
  <c r="G67" i="1"/>
  <c r="I15" i="1"/>
  <c r="I12" i="1"/>
  <c r="I67" i="1" s="1"/>
  <c r="G7" i="1"/>
  <c r="H7" i="1" s="1"/>
  <c r="G9" i="1"/>
  <c r="H9" i="1" s="1"/>
  <c r="G6" i="1"/>
  <c r="G5" i="1"/>
  <c r="AE18" i="1"/>
  <c r="AE19" i="1"/>
  <c r="G4" i="1"/>
  <c r="G79" i="1" s="1"/>
  <c r="C13" i="1"/>
  <c r="AG66" i="1" l="1"/>
  <c r="AG54" i="1"/>
  <c r="AE33" i="1"/>
  <c r="AG30" i="1" s="1"/>
  <c r="AE21" i="1"/>
  <c r="AG18" i="1" s="1"/>
  <c r="G54" i="1"/>
  <c r="H10" i="1"/>
  <c r="H54" i="1" s="1"/>
  <c r="I14" i="1"/>
  <c r="I90" i="1" s="1"/>
  <c r="G43" i="1"/>
  <c r="J14" i="1"/>
  <c r="J90" i="1" s="1"/>
  <c r="AE81" i="1"/>
  <c r="AG78" i="1" s="1"/>
  <c r="I9" i="1"/>
  <c r="J9" i="1" s="1"/>
  <c r="H11" i="1"/>
  <c r="I11" i="1" s="1"/>
  <c r="G42" i="1"/>
  <c r="G30" i="1"/>
  <c r="G13" i="1"/>
  <c r="H13" i="1" s="1"/>
  <c r="H4" i="1"/>
  <c r="I4" i="1" s="1"/>
  <c r="AE69" i="1"/>
  <c r="H6" i="1"/>
  <c r="G91" i="1"/>
  <c r="G31" i="1"/>
  <c r="G90" i="1"/>
  <c r="J15" i="1"/>
  <c r="L15" i="1" s="1"/>
  <c r="J12" i="1"/>
  <c r="I7" i="1"/>
  <c r="J7" i="1" s="1"/>
  <c r="H5" i="1"/>
  <c r="G19" i="1"/>
  <c r="G18" i="1"/>
  <c r="M8" i="1"/>
  <c r="I10" i="1" l="1"/>
  <c r="I54" i="1" s="1"/>
  <c r="L14" i="1"/>
  <c r="L90" i="1" s="1"/>
  <c r="I18" i="1"/>
  <c r="I78" i="1"/>
  <c r="H91" i="1"/>
  <c r="H31" i="1"/>
  <c r="I6" i="1"/>
  <c r="J11" i="1"/>
  <c r="I13" i="1"/>
  <c r="I5" i="1"/>
  <c r="H30" i="1"/>
  <c r="H42" i="1"/>
  <c r="I79" i="1"/>
  <c r="I66" i="1"/>
  <c r="I55" i="1"/>
  <c r="H79" i="1"/>
  <c r="H66" i="1"/>
  <c r="H55" i="1"/>
  <c r="H18" i="1"/>
  <c r="H78" i="1"/>
  <c r="L9" i="1"/>
  <c r="M9" i="1" s="1"/>
  <c r="J67" i="1"/>
  <c r="L12" i="1"/>
  <c r="M15" i="1"/>
  <c r="N15" i="1" s="1"/>
  <c r="H43" i="1"/>
  <c r="J4" i="1"/>
  <c r="L7" i="1"/>
  <c r="M7" i="1" s="1"/>
  <c r="H19" i="1"/>
  <c r="N8" i="1"/>
  <c r="M14" i="1" l="1"/>
  <c r="M90" i="1" s="1"/>
  <c r="J10" i="1"/>
  <c r="L10" i="1" s="1"/>
  <c r="L54" i="1" s="1"/>
  <c r="I43" i="1"/>
  <c r="N14" i="1"/>
  <c r="N90" i="1" s="1"/>
  <c r="N9" i="1"/>
  <c r="O9" i="1" s="1"/>
  <c r="J79" i="1"/>
  <c r="J66" i="1"/>
  <c r="J55" i="1"/>
  <c r="J6" i="1"/>
  <c r="I91" i="1"/>
  <c r="I31" i="1"/>
  <c r="I30" i="1"/>
  <c r="I42" i="1"/>
  <c r="J18" i="1"/>
  <c r="J78" i="1"/>
  <c r="I19" i="1"/>
  <c r="J5" i="1"/>
  <c r="J13" i="1"/>
  <c r="L5" i="1"/>
  <c r="L11" i="1"/>
  <c r="M11" i="1" s="1"/>
  <c r="L67" i="1"/>
  <c r="O15" i="1"/>
  <c r="Q15" i="1" s="1"/>
  <c r="M12" i="1"/>
  <c r="M67" i="1" s="1"/>
  <c r="L4" i="1"/>
  <c r="O8" i="1"/>
  <c r="Q8" i="1" s="1"/>
  <c r="N7" i="1"/>
  <c r="O7" i="1" s="1"/>
  <c r="J54" i="1" l="1"/>
  <c r="J43" i="1"/>
  <c r="N12" i="1"/>
  <c r="N67" i="1" s="1"/>
  <c r="O14" i="1"/>
  <c r="O90" i="1" s="1"/>
  <c r="M10" i="1"/>
  <c r="L13" i="1"/>
  <c r="M13" i="1" s="1"/>
  <c r="M66" i="1"/>
  <c r="M79" i="1"/>
  <c r="M55" i="1"/>
  <c r="J31" i="1"/>
  <c r="J91" i="1"/>
  <c r="J19" i="1"/>
  <c r="J30" i="1"/>
  <c r="J42" i="1"/>
  <c r="L66" i="1"/>
  <c r="L55" i="1"/>
  <c r="L79" i="1"/>
  <c r="L6" i="1"/>
  <c r="N11" i="1"/>
  <c r="O11" i="1" s="1"/>
  <c r="M5" i="1"/>
  <c r="L19" i="1"/>
  <c r="L30" i="1"/>
  <c r="L42" i="1"/>
  <c r="M4" i="1"/>
  <c r="L78" i="1"/>
  <c r="R15" i="1"/>
  <c r="S15" i="1" s="1"/>
  <c r="L18" i="1"/>
  <c r="L43" i="1"/>
  <c r="Q9" i="1"/>
  <c r="R8" i="1"/>
  <c r="Q7" i="1"/>
  <c r="Q14" i="1" l="1"/>
  <c r="Q90" i="1" s="1"/>
  <c r="O12" i="1"/>
  <c r="O67" i="1" s="1"/>
  <c r="M54" i="1"/>
  <c r="N10" i="1"/>
  <c r="O66" i="1"/>
  <c r="O55" i="1"/>
  <c r="O79" i="1"/>
  <c r="N13" i="1"/>
  <c r="M30" i="1"/>
  <c r="M42" i="1"/>
  <c r="N79" i="1"/>
  <c r="N55" i="1"/>
  <c r="N66" i="1"/>
  <c r="Q11" i="1"/>
  <c r="M18" i="1"/>
  <c r="M78" i="1"/>
  <c r="L31" i="1"/>
  <c r="L91" i="1"/>
  <c r="M6" i="1"/>
  <c r="N5" i="1"/>
  <c r="N19" i="1" s="1"/>
  <c r="M19" i="1"/>
  <c r="N4" i="1"/>
  <c r="T15" i="1"/>
  <c r="V15" i="1" s="1"/>
  <c r="W15" i="1" s="1"/>
  <c r="Q12" i="1"/>
  <c r="R12" i="1" s="1"/>
  <c r="R67" i="1" s="1"/>
  <c r="R7" i="1"/>
  <c r="S7" i="1" s="1"/>
  <c r="R9" i="1"/>
  <c r="S8" i="1"/>
  <c r="R14" i="1" l="1"/>
  <c r="R90" i="1" s="1"/>
  <c r="O5" i="1"/>
  <c r="N54" i="1"/>
  <c r="O10" i="1"/>
  <c r="O13" i="1"/>
  <c r="Q13" i="1" s="1"/>
  <c r="O42" i="1"/>
  <c r="O30" i="1"/>
  <c r="M31" i="1"/>
  <c r="M91" i="1"/>
  <c r="N6" i="1"/>
  <c r="N78" i="1"/>
  <c r="N18" i="1"/>
  <c r="O4" i="1"/>
  <c r="R11" i="1"/>
  <c r="Q55" i="1"/>
  <c r="Q79" i="1"/>
  <c r="Q66" i="1"/>
  <c r="N42" i="1"/>
  <c r="N30" i="1"/>
  <c r="X15" i="1"/>
  <c r="Y15" i="1" s="1"/>
  <c r="Q67" i="1"/>
  <c r="S12" i="1"/>
  <c r="S67" i="1" s="1"/>
  <c r="N43" i="1"/>
  <c r="M43" i="1"/>
  <c r="O19" i="1"/>
  <c r="Q5" i="1"/>
  <c r="T7" i="1"/>
  <c r="V7" i="1" s="1"/>
  <c r="T8" i="1"/>
  <c r="V8" i="1" s="1"/>
  <c r="W8" i="1" s="1"/>
  <c r="S9" i="1"/>
  <c r="S14" i="1" l="1"/>
  <c r="S90" i="1" s="1"/>
  <c r="R13" i="1"/>
  <c r="S13" i="1" s="1"/>
  <c r="T13" i="1" s="1"/>
  <c r="V13" i="1" s="1"/>
  <c r="O54" i="1"/>
  <c r="Q10" i="1"/>
  <c r="Q42" i="1"/>
  <c r="Q30" i="1"/>
  <c r="N31" i="1"/>
  <c r="N91" i="1"/>
  <c r="O6" i="1"/>
  <c r="Q6" i="1" s="1"/>
  <c r="O78" i="1"/>
  <c r="Q4" i="1"/>
  <c r="O18" i="1"/>
  <c r="R66" i="1"/>
  <c r="R79" i="1"/>
  <c r="R55" i="1"/>
  <c r="S11" i="1"/>
  <c r="T11" i="1" s="1"/>
  <c r="T12" i="1"/>
  <c r="O43" i="1"/>
  <c r="Q19" i="1"/>
  <c r="R5" i="1"/>
  <c r="X8" i="1"/>
  <c r="Y8" i="1" s="1"/>
  <c r="W7" i="1"/>
  <c r="T9" i="1"/>
  <c r="V9" i="1" s="1"/>
  <c r="T14" i="1" l="1"/>
  <c r="R10" i="1"/>
  <c r="Q54" i="1"/>
  <c r="R6" i="1"/>
  <c r="Q91" i="1"/>
  <c r="Q31" i="1"/>
  <c r="R19" i="1"/>
  <c r="R42" i="1"/>
  <c r="R30" i="1"/>
  <c r="V11" i="1"/>
  <c r="T79" i="1"/>
  <c r="T66" i="1"/>
  <c r="T55" i="1"/>
  <c r="S66" i="1"/>
  <c r="S79" i="1"/>
  <c r="S55" i="1"/>
  <c r="Q78" i="1"/>
  <c r="Q18" i="1"/>
  <c r="O91" i="1"/>
  <c r="O31" i="1"/>
  <c r="R4" i="1"/>
  <c r="T67" i="1"/>
  <c r="V12" i="1"/>
  <c r="V67" i="1" s="1"/>
  <c r="W13" i="1"/>
  <c r="X13" i="1" s="1"/>
  <c r="Q43" i="1"/>
  <c r="S5" i="1"/>
  <c r="W9" i="1"/>
  <c r="X9" i="1" s="1"/>
  <c r="X7" i="1"/>
  <c r="Y7" i="1" s="1"/>
  <c r="T90" i="1" l="1"/>
  <c r="V14" i="1"/>
  <c r="V90" i="1" s="1"/>
  <c r="R54" i="1"/>
  <c r="S10" i="1"/>
  <c r="V79" i="1"/>
  <c r="V55" i="1"/>
  <c r="V66" i="1"/>
  <c r="S19" i="1"/>
  <c r="S42" i="1"/>
  <c r="S30" i="1"/>
  <c r="R91" i="1"/>
  <c r="R31" i="1"/>
  <c r="W11" i="1"/>
  <c r="X11" i="1" s="1"/>
  <c r="T5" i="1"/>
  <c r="V5" i="1" s="1"/>
  <c r="S6" i="1"/>
  <c r="R18" i="1"/>
  <c r="R78" i="1"/>
  <c r="S4" i="1"/>
  <c r="Y13" i="1"/>
  <c r="W12" i="1"/>
  <c r="W67" i="1" s="1"/>
  <c r="R43" i="1"/>
  <c r="Y9" i="1"/>
  <c r="W14" i="1" l="1"/>
  <c r="W90" i="1" s="1"/>
  <c r="S54" i="1"/>
  <c r="T10" i="1"/>
  <c r="V30" i="1"/>
  <c r="V42" i="1"/>
  <c r="S18" i="1"/>
  <c r="S78" i="1"/>
  <c r="T4" i="1"/>
  <c r="X12" i="1"/>
  <c r="X67" i="1" s="1"/>
  <c r="X79" i="1"/>
  <c r="X66" i="1"/>
  <c r="X55" i="1"/>
  <c r="S91" i="1"/>
  <c r="S31" i="1"/>
  <c r="T6" i="1"/>
  <c r="T19" i="1"/>
  <c r="T30" i="1"/>
  <c r="T42" i="1"/>
  <c r="Y11" i="1"/>
  <c r="W79" i="1"/>
  <c r="W66" i="1"/>
  <c r="W55" i="1"/>
  <c r="S43" i="1"/>
  <c r="W5" i="1"/>
  <c r="V19" i="1"/>
  <c r="X14" i="1" l="1"/>
  <c r="X90" i="1" s="1"/>
  <c r="T54" i="1"/>
  <c r="V10" i="1"/>
  <c r="V54" i="1" s="1"/>
  <c r="Y79" i="1"/>
  <c r="Y55" i="1"/>
  <c r="Y66" i="1"/>
  <c r="V4" i="1"/>
  <c r="W4" i="1" s="1"/>
  <c r="T78" i="1"/>
  <c r="T18" i="1"/>
  <c r="Y12" i="1"/>
  <c r="Y67" i="1" s="1"/>
  <c r="T91" i="1"/>
  <c r="T31" i="1"/>
  <c r="V6" i="1"/>
  <c r="W6" i="1" s="1"/>
  <c r="W19" i="1"/>
  <c r="W30" i="1"/>
  <c r="W42" i="1"/>
  <c r="X5" i="1"/>
  <c r="Y14" i="1" l="1"/>
  <c r="Y90" i="1" s="1"/>
  <c r="V43" i="1"/>
  <c r="W10" i="1"/>
  <c r="W54" i="1" s="1"/>
  <c r="Y69" i="1"/>
  <c r="W18" i="1"/>
  <c r="W78" i="1"/>
  <c r="X30" i="1"/>
  <c r="X42" i="1"/>
  <c r="X69" i="1"/>
  <c r="W69" i="1" s="1"/>
  <c r="V69" i="1" s="1"/>
  <c r="G73" i="1" s="1"/>
  <c r="X4" i="1"/>
  <c r="Y4" i="1" s="1"/>
  <c r="W31" i="1"/>
  <c r="W91" i="1"/>
  <c r="V78" i="1"/>
  <c r="V18" i="1"/>
  <c r="V31" i="1"/>
  <c r="V91" i="1"/>
  <c r="X6" i="1"/>
  <c r="T43" i="1"/>
  <c r="Y5" i="1"/>
  <c r="X19" i="1"/>
  <c r="W43" i="1" l="1"/>
  <c r="X10" i="1"/>
  <c r="X54" i="1" s="1"/>
  <c r="Y18" i="1"/>
  <c r="Y78" i="1"/>
  <c r="Y81" i="1" s="1"/>
  <c r="T69" i="1"/>
  <c r="S69" i="1" s="1"/>
  <c r="R69" i="1" s="1"/>
  <c r="Q69" i="1" s="1"/>
  <c r="O69" i="1" s="1"/>
  <c r="N69" i="1" s="1"/>
  <c r="M69" i="1" s="1"/>
  <c r="L69" i="1" s="1"/>
  <c r="J69" i="1" s="1"/>
  <c r="I69" i="1" s="1"/>
  <c r="H69" i="1" s="1"/>
  <c r="Y6" i="1"/>
  <c r="X31" i="1"/>
  <c r="X91" i="1"/>
  <c r="X18" i="1"/>
  <c r="X78" i="1"/>
  <c r="X81" i="1" s="1"/>
  <c r="W81" i="1" s="1"/>
  <c r="V81" i="1" s="1"/>
  <c r="T81" i="1" s="1"/>
  <c r="S81" i="1" s="1"/>
  <c r="R81" i="1" s="1"/>
  <c r="Q81" i="1" s="1"/>
  <c r="Y19" i="1"/>
  <c r="Y30" i="1"/>
  <c r="Y42" i="1"/>
  <c r="X43" i="1" l="1"/>
  <c r="Y10" i="1"/>
  <c r="Y54" i="1" s="1"/>
  <c r="Y57" i="1" s="1"/>
  <c r="G69" i="1"/>
  <c r="G84" i="1"/>
  <c r="O81" i="1"/>
  <c r="N81" i="1" s="1"/>
  <c r="M81" i="1" s="1"/>
  <c r="L81" i="1" s="1"/>
  <c r="J81" i="1" s="1"/>
  <c r="I81" i="1" s="1"/>
  <c r="H81" i="1" s="1"/>
  <c r="Y31" i="1"/>
  <c r="X33" i="1" s="1"/>
  <c r="W33" i="1" s="1"/>
  <c r="Y91" i="1"/>
  <c r="Y93" i="1" s="1"/>
  <c r="G72" i="1"/>
  <c r="G85" i="1"/>
  <c r="Y33" i="1"/>
  <c r="X21" i="1"/>
  <c r="W21" i="1" s="1"/>
  <c r="V21" i="1" s="1"/>
  <c r="Y21" i="1"/>
  <c r="G75" i="1"/>
  <c r="G74" i="1"/>
  <c r="AA69" i="1"/>
  <c r="G71" i="1"/>
  <c r="G76" i="1" s="1"/>
  <c r="Y43" i="1"/>
  <c r="Y45" i="1" s="1"/>
  <c r="X93" i="1" l="1"/>
  <c r="W93" i="1" s="1"/>
  <c r="V93" i="1" s="1"/>
  <c r="T93" i="1" s="1"/>
  <c r="S93" i="1" s="1"/>
  <c r="R93" i="1" s="1"/>
  <c r="Q93" i="1" s="1"/>
  <c r="X57" i="1"/>
  <c r="W57" i="1" s="1"/>
  <c r="V57" i="1" s="1"/>
  <c r="G61" i="1" s="1"/>
  <c r="G81" i="1"/>
  <c r="G37" i="1"/>
  <c r="V33" i="1"/>
  <c r="T33" i="1" s="1"/>
  <c r="S33" i="1" s="1"/>
  <c r="R33" i="1" s="1"/>
  <c r="Q33" i="1" s="1"/>
  <c r="T21" i="1"/>
  <c r="S21" i="1" s="1"/>
  <c r="R21" i="1" s="1"/>
  <c r="Q21" i="1" s="1"/>
  <c r="G25" i="1"/>
  <c r="G86" i="1"/>
  <c r="G83" i="1"/>
  <c r="G88" i="1" s="1"/>
  <c r="AA81" i="1"/>
  <c r="G87" i="1"/>
  <c r="X45" i="1"/>
  <c r="W45" i="1" s="1"/>
  <c r="V45" i="1" s="1"/>
  <c r="G97" i="1" l="1"/>
  <c r="T57" i="1"/>
  <c r="S57" i="1" s="1"/>
  <c r="R57" i="1" s="1"/>
  <c r="Q57" i="1" s="1"/>
  <c r="O57" i="1" s="1"/>
  <c r="N57" i="1" s="1"/>
  <c r="M57" i="1" s="1"/>
  <c r="L57" i="1" s="1"/>
  <c r="J57" i="1" s="1"/>
  <c r="I57" i="1" s="1"/>
  <c r="H57" i="1" s="1"/>
  <c r="O33" i="1"/>
  <c r="N33" i="1" s="1"/>
  <c r="M33" i="1" s="1"/>
  <c r="L33" i="1" s="1"/>
  <c r="J33" i="1" s="1"/>
  <c r="I33" i="1" s="1"/>
  <c r="H33" i="1" s="1"/>
  <c r="G36" i="1"/>
  <c r="O21" i="1"/>
  <c r="N21" i="1" s="1"/>
  <c r="M21" i="1" s="1"/>
  <c r="L21" i="1" s="1"/>
  <c r="J21" i="1" s="1"/>
  <c r="I21" i="1" s="1"/>
  <c r="H21" i="1" s="1"/>
  <c r="G24" i="1"/>
  <c r="G96" i="1"/>
  <c r="O93" i="1"/>
  <c r="N93" i="1" s="1"/>
  <c r="M93" i="1" s="1"/>
  <c r="L93" i="1" s="1"/>
  <c r="J93" i="1" s="1"/>
  <c r="I93" i="1" s="1"/>
  <c r="H93" i="1" s="1"/>
  <c r="G49" i="1"/>
  <c r="T45" i="1"/>
  <c r="S45" i="1" s="1"/>
  <c r="R45" i="1" s="1"/>
  <c r="Q45" i="1" s="1"/>
  <c r="G60" i="1" l="1"/>
  <c r="G93" i="1"/>
  <c r="G33" i="1"/>
  <c r="G39" i="1" s="1"/>
  <c r="G57" i="1"/>
  <c r="G21" i="1"/>
  <c r="G99" i="1"/>
  <c r="G98" i="1"/>
  <c r="AA93" i="1"/>
  <c r="G95" i="1"/>
  <c r="G100" i="1" s="1"/>
  <c r="AA33" i="1"/>
  <c r="G35" i="1"/>
  <c r="G40" i="1" s="1"/>
  <c r="G38" i="1"/>
  <c r="O45" i="1"/>
  <c r="N45" i="1" s="1"/>
  <c r="M45" i="1" s="1"/>
  <c r="L45" i="1" s="1"/>
  <c r="J45" i="1" s="1"/>
  <c r="I45" i="1" s="1"/>
  <c r="H45" i="1" s="1"/>
  <c r="G48" i="1"/>
  <c r="AA57" i="1" l="1"/>
  <c r="G59" i="1"/>
  <c r="G64" i="1" s="1"/>
  <c r="G63" i="1"/>
  <c r="G62" i="1"/>
  <c r="G45" i="1"/>
  <c r="G47" i="1" s="1"/>
  <c r="G52" i="1" s="1"/>
  <c r="AA21" i="1"/>
  <c r="G26" i="1"/>
  <c r="G27" i="1"/>
  <c r="G23" i="1"/>
  <c r="G28" i="1" s="1"/>
  <c r="G51" i="1" l="1"/>
  <c r="AA45" i="1"/>
  <c r="G50" i="1"/>
</calcChain>
</file>

<file path=xl/sharedStrings.xml><?xml version="1.0" encoding="utf-8"?>
<sst xmlns="http://schemas.openxmlformats.org/spreadsheetml/2006/main" count="346" uniqueCount="75">
  <si>
    <t>A =</t>
  </si>
  <si>
    <t>C =</t>
  </si>
  <si>
    <t>X1 =</t>
  </si>
  <si>
    <t>X2 =</t>
  </si>
  <si>
    <t>X3 =</t>
  </si>
  <si>
    <t>X4 =</t>
  </si>
  <si>
    <t xml:space="preserve">X5 = </t>
  </si>
  <si>
    <t xml:space="preserve">X6 = </t>
  </si>
  <si>
    <t>X7 =</t>
  </si>
  <si>
    <t>X8 =</t>
  </si>
  <si>
    <t>X9 =</t>
  </si>
  <si>
    <t>X10 =</t>
  </si>
  <si>
    <t>X11 =</t>
  </si>
  <si>
    <t>X12 =</t>
  </si>
  <si>
    <t>A + C =</t>
  </si>
  <si>
    <t>A + C + C =</t>
  </si>
  <si>
    <t>C - A =</t>
  </si>
  <si>
    <t>65536 - X4 =</t>
  </si>
  <si>
    <t>-X1 =</t>
  </si>
  <si>
    <t>-X2 =</t>
  </si>
  <si>
    <t>-X3 =</t>
  </si>
  <si>
    <t>-X4 =</t>
  </si>
  <si>
    <t>-X5 =</t>
  </si>
  <si>
    <t>-X6 =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</si>
  <si>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</si>
  <si>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</si>
  <si>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</si>
  <si>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</si>
  <si>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</si>
  <si>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</si>
  <si>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</si>
  <si>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</si>
  <si>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</si>
  <si>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</si>
  <si>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</si>
  <si>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</si>
  <si>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-B1 =</t>
  </si>
  <si>
    <t>-B2 =</t>
  </si>
  <si>
    <t>-B3 =</t>
  </si>
  <si>
    <t>-B4 =</t>
  </si>
  <si>
    <t>-B5 =</t>
  </si>
  <si>
    <t>-B6 =</t>
  </si>
  <si>
    <t>.</t>
  </si>
  <si>
    <r>
      <t>B1</t>
    </r>
    <r>
      <rPr>
        <sz val="8"/>
        <color theme="1"/>
        <rFont val="Calibri"/>
        <family val="2"/>
        <charset val="204"/>
        <scheme val="minor"/>
      </rPr>
      <t>(2)</t>
    </r>
  </si>
  <si>
    <r>
      <t>+ B2</t>
    </r>
    <r>
      <rPr>
        <sz val="8"/>
        <color theme="1"/>
        <rFont val="Calibri"/>
        <family val="2"/>
        <charset val="204"/>
        <scheme val="minor"/>
      </rPr>
      <t>(2)</t>
    </r>
  </si>
  <si>
    <t>---</t>
  </si>
  <si>
    <t>---------</t>
  </si>
  <si>
    <t>=</t>
  </si>
  <si>
    <t>+X2</t>
  </si>
  <si>
    <t>X1</t>
  </si>
  <si>
    <t>-------------</t>
  </si>
  <si>
    <t>-------</t>
  </si>
  <si>
    <t>-----</t>
  </si>
  <si>
    <t>CF=</t>
  </si>
  <si>
    <t>PF=</t>
  </si>
  <si>
    <t>AF=</t>
  </si>
  <si>
    <t>ZF=</t>
  </si>
  <si>
    <t>SF=</t>
  </si>
  <si>
    <t>OF=</t>
  </si>
  <si>
    <r>
      <t>B2</t>
    </r>
    <r>
      <rPr>
        <sz val="8"/>
        <color theme="1"/>
        <rFont val="Calibri"/>
        <family val="2"/>
        <charset val="204"/>
        <scheme val="minor"/>
      </rPr>
      <t>(2)</t>
    </r>
  </si>
  <si>
    <r>
      <t>+ B3</t>
    </r>
    <r>
      <rPr>
        <sz val="8"/>
        <color theme="1"/>
        <rFont val="Calibri"/>
        <family val="2"/>
        <charset val="204"/>
        <scheme val="minor"/>
      </rPr>
      <t>(2)</t>
    </r>
  </si>
  <si>
    <t>X2</t>
  </si>
  <si>
    <t>+X3</t>
  </si>
  <si>
    <r>
      <t>+ B7</t>
    </r>
    <r>
      <rPr>
        <sz val="8"/>
        <color theme="1"/>
        <rFont val="Calibri"/>
        <family val="2"/>
        <charset val="204"/>
        <scheme val="minor"/>
      </rPr>
      <t>(2)</t>
    </r>
  </si>
  <si>
    <t>+X7</t>
  </si>
  <si>
    <r>
      <t>B7</t>
    </r>
    <r>
      <rPr>
        <sz val="8"/>
        <color theme="1"/>
        <rFont val="Calibri"/>
        <family val="2"/>
        <charset val="204"/>
        <scheme val="minor"/>
      </rPr>
      <t>(2)</t>
    </r>
  </si>
  <si>
    <r>
      <t>+ B8</t>
    </r>
    <r>
      <rPr>
        <sz val="8"/>
        <color theme="1"/>
        <rFont val="Calibri"/>
        <family val="2"/>
        <charset val="204"/>
        <scheme val="minor"/>
      </rPr>
      <t>(2)</t>
    </r>
  </si>
  <si>
    <t>X7</t>
  </si>
  <si>
    <t>+X8</t>
  </si>
  <si>
    <r>
      <t>B8</t>
    </r>
    <r>
      <rPr>
        <sz val="8"/>
        <color theme="1"/>
        <rFont val="Calibri"/>
        <family val="2"/>
        <charset val="204"/>
        <scheme val="minor"/>
      </rPr>
      <t>(2)</t>
    </r>
  </si>
  <si>
    <r>
      <t>+ B9</t>
    </r>
    <r>
      <rPr>
        <sz val="8"/>
        <color theme="1"/>
        <rFont val="Calibri"/>
        <family val="2"/>
        <charset val="204"/>
        <scheme val="minor"/>
      </rPr>
      <t>(2)</t>
    </r>
  </si>
  <si>
    <t>X8</t>
  </si>
  <si>
    <t>+X9</t>
  </si>
  <si>
    <r>
      <t>B11</t>
    </r>
    <r>
      <rPr>
        <sz val="8"/>
        <color theme="1"/>
        <rFont val="Calibri"/>
        <family val="2"/>
        <charset val="204"/>
        <scheme val="minor"/>
      </rPr>
      <t>(2)</t>
    </r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</si>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</sst>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onsolas"/>
      <family val="3"/>
      <charset val="204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quotePrefix="1" applyFont="1"/>
    <xf numFmtId="0" fontId="0" fillId="0" borderId="0" xfId="0" quotePrefix="1" applyFont="1" applyAlignment="1" applyProtection="1">
      <alignment horizontal="right"/>
      <protection locked="0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font>
        <color rgb="FFFF000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34D3-22E4-4907-88B6-D66406B58EC4}">
  <dimension ref="A1:AL100"/>
  <sheetViews>
    <sheetView tabSelected="1" zoomScale="102" zoomScaleNormal="102" workbookViewId="0">
      <selection activeCell="AB8" sqref="AB8"/>
    </sheetView>
  </sheetViews>
  <sheetFormatPr defaultRowHeight="14.4" x14ac:dyDescent="0.3"/>
  <cols>
    <col min="1" max="1" width="5.88671875" customWidth="1"/>
    <col min="2" max="2" width="11.77734375" customWidth="1"/>
    <col min="3" max="3" width="8.88671875" customWidth="1"/>
    <col min="4" max="4" width="2.77734375" customWidth="1"/>
    <col min="5" max="6" width="6.5546875" customWidth="1"/>
    <col min="7" max="25" width="2.77734375" customWidth="1"/>
    <col min="26" max="26" width="2.109375" customWidth="1"/>
    <col min="27" max="27" width="6.88671875" customWidth="1"/>
    <col min="28" max="28" width="3.33203125" customWidth="1"/>
    <col min="29" max="29" width="5.21875" customWidth="1"/>
    <col min="30" max="30" width="4" customWidth="1"/>
  </cols>
  <sheetData>
    <row r="1" spans="1:36" x14ac:dyDescent="0.3">
      <c r="A1" s="2"/>
      <c r="B1" s="3" t="s">
        <v>0</v>
      </c>
      <c r="C1" s="2">
        <v>2187</v>
      </c>
      <c r="D1" s="2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3">
      <c r="A2" s="2"/>
      <c r="B2" s="3" t="s">
        <v>1</v>
      </c>
      <c r="C2" s="2">
        <v>30327</v>
      </c>
      <c r="D2" s="2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3">
      <c r="A3" s="2"/>
      <c r="B3" s="3"/>
      <c r="C3" s="2"/>
      <c r="D3" s="2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3">
      <c r="A4" s="2" t="s">
        <v>2</v>
      </c>
      <c r="B4" s="3" t="s">
        <v>0</v>
      </c>
      <c r="C4" s="2">
        <f>C1</f>
        <v>2187</v>
      </c>
      <c r="D4" s="2"/>
      <c r="E4" s="3" t="s">
        <v>24</v>
      </c>
      <c r="F4" s="3"/>
      <c r="G4" s="7">
        <f>IF(C4&gt;=32768,1,0)</f>
        <v>0</v>
      </c>
      <c r="H4" s="7">
        <f>IF(C4 - G4 * 32768 &gt;=16384,1,0)</f>
        <v>0</v>
      </c>
      <c r="I4" s="7">
        <f>IF(C4 - G4 * 32768 - H4 * 16384 &gt;=8192,1,0)</f>
        <v>0</v>
      </c>
      <c r="J4" s="7">
        <f>IF(C4 - G4 * 32768 - H4 * 16384 - I4 * 8192 &gt;=4096,1,0)</f>
        <v>0</v>
      </c>
      <c r="K4" s="7" t="s">
        <v>42</v>
      </c>
      <c r="L4" s="7">
        <f>IF(C4 - G4 * 32768 - H4 * 16384 - I4 * 8192 - J4 * 4096 &gt;=2048,1,0)</f>
        <v>1</v>
      </c>
      <c r="M4" s="7">
        <f>IF(C4 - G4 * 32768 - H4 * 16384 - I4 * 8192 - J4 * 4096 - L4 * 2048 &gt;=1024,1,0)</f>
        <v>0</v>
      </c>
      <c r="N4" s="7">
        <f>IF(C4 - G4 * 32768 - H4 * 16384 - I4 * 8192 - J4 * 4096 - L4 * 2048 - M4 * 1024 &gt;=512,1,0)</f>
        <v>0</v>
      </c>
      <c r="O4" s="7">
        <f>IF(C4 - G4 * 32768 - H4 * 16384 - I4 * 8192 - J4 * 4096 - L4 *2048 - M4 * 1024 - N4 * 512 &gt;=256,1,0)</f>
        <v>0</v>
      </c>
      <c r="P4" s="7" t="s">
        <v>42</v>
      </c>
      <c r="Q4" s="7">
        <f>IF(C4 - G4 * 32768 - H4 * 16384 - I4 * 8192 - J4 * 4096 - L4 *2048 - M4 * 1024 - N4 * 512 - O4 * 256 &gt;=128,1,0)</f>
        <v>1</v>
      </c>
      <c r="R4" s="7">
        <f>IF(C4 - G4 * 32768 - H4 * 16384 - I4 * 8192 - J4 * 4096 - L4 *2048 - M4 * 1024 - N4 * 512 - O4 * 256 - Q4 * 128 &gt;= 64,1,0)</f>
        <v>0</v>
      </c>
      <c r="S4" s="7">
        <f>IF(C4 - G4 * 32768 - H4 * 16384 - I4 * 8192 - J4 * 4096 - L4 *2048 - M4 * 1024 - N4 * 512 - O4 * 256 - Q4 * 128 - R4 * 64 &gt;=32,1,0)</f>
        <v>0</v>
      </c>
      <c r="T4" s="7">
        <f>IF(C4 - G4 * 32768 - H4 * 16384 - I4 * 8192 - J4 * 4096 - L4 *2048 - M4 * 1024 - N4 * 512 - O4 * 256 - Q4 * 128 - R4 * 64 - S4 * 32 &gt;= 16,1,0)</f>
        <v>0</v>
      </c>
      <c r="U4" s="7" t="s">
        <v>42</v>
      </c>
      <c r="V4" s="7">
        <f>IF(C4 - G4 * 32768 - H4 * 16384 - I4 * 8192 - J4 * 4096 - L4 *2048 - M4 * 1024 - N4 * 512 - O4 * 256 - Q4 * 128 - R4 * 64 - S4 * 32 - T4 * 16 &gt;= 8,1,0)</f>
        <v>1</v>
      </c>
      <c r="W4" s="7">
        <f>IF(C4 - G4 * 32768 - H4 * 16384 - I4 * 8192 - J4 * 4096 - L4 *2048 - M4 * 1024 - N4 * 512 - O4 * 256 - Q4 * 128 - R4 * 64 - S4 * 32 - T4 * 16 - V4 * 8 &gt;= 4,1,0)</f>
        <v>0</v>
      </c>
      <c r="X4" s="7">
        <f>IF(C4 - G4 * 32768 - H4 * 16384 - I4 * 8192 - J4 * 4096 - L4 *2048 - M4 * 1024 - N4 * 512 - O4 * 256 - Q4 * 128 - R4 * 64 - S4 * 32 - T4 * 16 - V4 * 8 - W4 * 4 &gt;= 2,1,0)</f>
        <v>1</v>
      </c>
      <c r="Y4" s="7">
        <f>IF(C4 - G4 * 32768 - H4 * 16384 - I4 * 8192 - J4 * 4096 - L4 *2048 - M4 * 1024 - N4 * 512 - O4 * 256 - Q4 * 128 - R4 * 64 - S4 * 32 - T4 * 16 - V4 * 8 - W4 * 4 - X4 * 2 &gt;=1,1,0)</f>
        <v>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3">
      <c r="A5" s="2" t="s">
        <v>3</v>
      </c>
      <c r="B5" s="3" t="s">
        <v>1</v>
      </c>
      <c r="C5" s="2">
        <f>C2</f>
        <v>30327</v>
      </c>
      <c r="D5" s="2"/>
      <c r="E5" s="3" t="s">
        <v>25</v>
      </c>
      <c r="F5" s="3"/>
      <c r="G5" s="7">
        <f t="shared" ref="G5:G9" si="0">IF(C5&gt;=32768,1,0)</f>
        <v>0</v>
      </c>
      <c r="H5" s="7">
        <f t="shared" ref="H5:H9" si="1">IF(C5 - G5 * 32768 &gt;=16384,1,0)</f>
        <v>1</v>
      </c>
      <c r="I5" s="7">
        <f t="shared" ref="I5:I9" si="2">IF(C5 - G5 * 32768 - H5 * 16384 &gt;=8192,1,0)</f>
        <v>1</v>
      </c>
      <c r="J5" s="7">
        <f t="shared" ref="J5:J9" si="3">IF(C5 - G5 * 32768 - H5 * 16384 - I5 * 8192 &gt;=4096,1,0)</f>
        <v>1</v>
      </c>
      <c r="K5" s="7" t="s">
        <v>42</v>
      </c>
      <c r="L5" s="7">
        <f t="shared" ref="L5:L9" si="4">IF(C5 - G5 * 32768 - H5 * 16384 - I5 * 8192 - J5 * 4096 &gt;=2048,1,0)</f>
        <v>0</v>
      </c>
      <c r="M5" s="7">
        <f t="shared" ref="M5:M9" si="5">IF(C5 - G5 * 32768 - H5 * 16384 - I5 * 8192 - J5 * 4096 - L5 * 2048 &gt;=1024,1,0)</f>
        <v>1</v>
      </c>
      <c r="N5" s="7">
        <f t="shared" ref="N5:N9" si="6">IF(C5 - G5 * 32768 - H5 * 16384 - I5 * 8192 - J5 * 4096 - L5 * 2048 - M5 * 1024 &gt;=512,1,0)</f>
        <v>1</v>
      </c>
      <c r="O5" s="7">
        <f t="shared" ref="O5:O9" si="7">IF(C5 - G5 * 32768 - H5 * 16384 - I5 * 8192 - J5 * 4096 - L5 *2048 - M5 * 1024 - N5 * 512 &gt;=256,1,0)</f>
        <v>0</v>
      </c>
      <c r="P5" s="7" t="s">
        <v>42</v>
      </c>
      <c r="Q5" s="7">
        <f t="shared" ref="Q5:Q9" si="8">IF(C5 - G5 * 32768 - H5 * 16384 - I5 * 8192 - J5 * 4096 - L5 *2048 - M5 * 1024 - N5 * 512 - O5 * 256 &gt;=128,1,0)</f>
        <v>0</v>
      </c>
      <c r="R5" s="7">
        <f t="shared" ref="R5:R9" si="9">IF(C5 - G5 * 32768 - H5 * 16384 - I5 * 8192 - J5 * 4096 - L5 *2048 - M5 * 1024 - N5 * 512 - O5 * 256 - Q5 * 128 &gt;= 64,1,0)</f>
        <v>1</v>
      </c>
      <c r="S5" s="7">
        <f t="shared" ref="S5:S9" si="10">IF(C5 - G5 * 32768 - H5 * 16384 - I5 * 8192 - J5 * 4096 - L5 *2048 - M5 * 1024 - N5 * 512 - O5 * 256 - Q5 * 128 - R5 * 64 &gt;=32,1,0)</f>
        <v>1</v>
      </c>
      <c r="T5" s="7">
        <f t="shared" ref="T5:T9" si="11">IF(C5 - G5 * 32768 - H5 * 16384 - I5 * 8192 - J5 * 4096 - L5 *2048 - M5 * 1024 - N5 * 512 - O5 * 256 - Q5 * 128 - R5 * 64 - S5 * 32 &gt;= 16,1,0)</f>
        <v>1</v>
      </c>
      <c r="U5" s="7" t="s">
        <v>42</v>
      </c>
      <c r="V5" s="7">
        <f t="shared" ref="V5:V9" si="12">IF(C5 - G5 * 32768 - H5 * 16384 - I5 * 8192 - J5 * 4096 - L5 *2048 - M5 * 1024 - N5 * 512 - O5 * 256 - Q5 * 128 - R5 * 64 - S5 * 32 - T5 * 16 &gt;= 8,1,0)</f>
        <v>0</v>
      </c>
      <c r="W5" s="7">
        <f t="shared" ref="W5:W9" si="13">IF(C5 - G5 * 32768 - H5 * 16384 - I5 * 8192 - J5 * 4096 - L5 *2048 - M5 * 1024 - N5 * 512 - O5 * 256 - Q5 * 128 - R5 * 64 - S5 * 32 - T5 * 16 - V5 * 8 &gt;= 4,1,0)</f>
        <v>1</v>
      </c>
      <c r="X5" s="7">
        <f t="shared" ref="X5:X9" si="14">IF(C5 - G5 * 32768 - H5 * 16384 - I5 * 8192 - J5 * 4096 - L5 *2048 - M5 * 1024 - N5 * 512 - O5 * 256 - Q5 * 128 - R5 * 64 - S5 * 32 - T5 * 16 - V5 * 8 - W5 * 4 &gt;= 2,1,0)</f>
        <v>1</v>
      </c>
      <c r="Y5" s="7">
        <f t="shared" ref="Y5:Y9" si="15">IF(C5 - G5 * 32768 - H5 * 16384 - I5 * 8192 - J5 * 4096 - L5 *2048 - M5 * 1024 - N5 * 512 - O5 * 256 - Q5 * 128 - R5 * 64 - S5 * 32 - T5 * 16 - V5 * 8 - W5 * 4 - X5 * 2 &gt;=1,1,0)</f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3">
      <c r="A6" s="2" t="s">
        <v>4</v>
      </c>
      <c r="B6" s="3" t="s">
        <v>14</v>
      </c>
      <c r="C6" s="2">
        <f>C1+C2</f>
        <v>32514</v>
      </c>
      <c r="D6" s="2"/>
      <c r="E6" s="3" t="s">
        <v>26</v>
      </c>
      <c r="F6" s="3"/>
      <c r="G6" s="7">
        <f t="shared" si="0"/>
        <v>0</v>
      </c>
      <c r="H6" s="7">
        <f t="shared" si="1"/>
        <v>1</v>
      </c>
      <c r="I6" s="7">
        <f t="shared" si="2"/>
        <v>1</v>
      </c>
      <c r="J6" s="7">
        <f t="shared" si="3"/>
        <v>1</v>
      </c>
      <c r="K6" s="7" t="s">
        <v>42</v>
      </c>
      <c r="L6" s="7">
        <f t="shared" si="4"/>
        <v>1</v>
      </c>
      <c r="M6" s="7">
        <f t="shared" si="5"/>
        <v>1</v>
      </c>
      <c r="N6" s="7">
        <f t="shared" si="6"/>
        <v>1</v>
      </c>
      <c r="O6" s="7">
        <f t="shared" si="7"/>
        <v>1</v>
      </c>
      <c r="P6" s="7" t="s">
        <v>42</v>
      </c>
      <c r="Q6" s="7">
        <f t="shared" si="8"/>
        <v>0</v>
      </c>
      <c r="R6" s="7">
        <f t="shared" si="9"/>
        <v>0</v>
      </c>
      <c r="S6" s="7">
        <f t="shared" si="10"/>
        <v>0</v>
      </c>
      <c r="T6" s="7">
        <f t="shared" si="11"/>
        <v>0</v>
      </c>
      <c r="U6" s="7" t="s">
        <v>42</v>
      </c>
      <c r="V6" s="7">
        <f t="shared" si="12"/>
        <v>0</v>
      </c>
      <c r="W6" s="7">
        <f t="shared" si="13"/>
        <v>0</v>
      </c>
      <c r="X6" s="7">
        <f t="shared" si="14"/>
        <v>1</v>
      </c>
      <c r="Y6" s="7">
        <f t="shared" si="15"/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3">
      <c r="A7" s="2" t="s">
        <v>5</v>
      </c>
      <c r="B7" s="3" t="s">
        <v>15</v>
      </c>
      <c r="C7" s="2">
        <f>C1+C2+C2</f>
        <v>62841</v>
      </c>
      <c r="D7" s="2"/>
      <c r="E7" s="3" t="s">
        <v>27</v>
      </c>
      <c r="F7" s="3"/>
      <c r="G7" s="7">
        <f t="shared" si="0"/>
        <v>1</v>
      </c>
      <c r="H7" s="7">
        <f t="shared" si="1"/>
        <v>1</v>
      </c>
      <c r="I7" s="7">
        <f t="shared" si="2"/>
        <v>1</v>
      </c>
      <c r="J7" s="7">
        <f t="shared" si="3"/>
        <v>1</v>
      </c>
      <c r="K7" s="7" t="s">
        <v>42</v>
      </c>
      <c r="L7" s="7">
        <f t="shared" si="4"/>
        <v>0</v>
      </c>
      <c r="M7" s="7">
        <f t="shared" si="5"/>
        <v>1</v>
      </c>
      <c r="N7" s="7">
        <f t="shared" si="6"/>
        <v>0</v>
      </c>
      <c r="O7" s="7">
        <f t="shared" si="7"/>
        <v>1</v>
      </c>
      <c r="P7" s="7" t="s">
        <v>42</v>
      </c>
      <c r="Q7" s="7">
        <f t="shared" si="8"/>
        <v>0</v>
      </c>
      <c r="R7" s="7">
        <f t="shared" si="9"/>
        <v>1</v>
      </c>
      <c r="S7" s="7">
        <f t="shared" si="10"/>
        <v>1</v>
      </c>
      <c r="T7" s="7">
        <f t="shared" si="11"/>
        <v>1</v>
      </c>
      <c r="U7" s="7" t="s">
        <v>42</v>
      </c>
      <c r="V7" s="7">
        <f t="shared" si="12"/>
        <v>1</v>
      </c>
      <c r="W7" s="7">
        <f t="shared" si="13"/>
        <v>0</v>
      </c>
      <c r="X7" s="7">
        <f t="shared" si="14"/>
        <v>0</v>
      </c>
      <c r="Y7" s="7">
        <f t="shared" si="15"/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3">
      <c r="A8" s="2" t="s">
        <v>6</v>
      </c>
      <c r="B8" s="3" t="s">
        <v>16</v>
      </c>
      <c r="C8" s="2">
        <f>C2-C1</f>
        <v>28140</v>
      </c>
      <c r="D8" s="2"/>
      <c r="E8" s="3" t="s">
        <v>28</v>
      </c>
      <c r="F8" s="3"/>
      <c r="G8" s="7">
        <f t="shared" si="0"/>
        <v>0</v>
      </c>
      <c r="H8" s="7">
        <f t="shared" si="1"/>
        <v>1</v>
      </c>
      <c r="I8" s="7">
        <f t="shared" si="2"/>
        <v>1</v>
      </c>
      <c r="J8" s="7">
        <f t="shared" si="3"/>
        <v>0</v>
      </c>
      <c r="K8" s="7" t="s">
        <v>42</v>
      </c>
      <c r="L8" s="7">
        <f t="shared" si="4"/>
        <v>1</v>
      </c>
      <c r="M8" s="7">
        <f t="shared" si="5"/>
        <v>1</v>
      </c>
      <c r="N8" s="7">
        <f t="shared" si="6"/>
        <v>0</v>
      </c>
      <c r="O8" s="7">
        <f t="shared" si="7"/>
        <v>1</v>
      </c>
      <c r="P8" s="7" t="s">
        <v>42</v>
      </c>
      <c r="Q8" s="7">
        <f t="shared" si="8"/>
        <v>1</v>
      </c>
      <c r="R8" s="7">
        <f t="shared" si="9"/>
        <v>1</v>
      </c>
      <c r="S8" s="7">
        <f t="shared" si="10"/>
        <v>1</v>
      </c>
      <c r="T8" s="7">
        <f t="shared" si="11"/>
        <v>0</v>
      </c>
      <c r="U8" s="7" t="s">
        <v>42</v>
      </c>
      <c r="V8" s="7">
        <f t="shared" si="12"/>
        <v>1</v>
      </c>
      <c r="W8" s="7">
        <f t="shared" si="13"/>
        <v>1</v>
      </c>
      <c r="X8" s="7">
        <f t="shared" si="14"/>
        <v>0</v>
      </c>
      <c r="Y8" s="7">
        <f t="shared" si="15"/>
        <v>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3">
      <c r="A9" s="2" t="s">
        <v>7</v>
      </c>
      <c r="B9" s="3" t="s">
        <v>17</v>
      </c>
      <c r="C9" s="2">
        <f>65536-C7</f>
        <v>2695</v>
      </c>
      <c r="D9" s="2"/>
      <c r="E9" s="3" t="s">
        <v>29</v>
      </c>
      <c r="F9" s="3"/>
      <c r="G9" s="7">
        <f t="shared" si="0"/>
        <v>0</v>
      </c>
      <c r="H9" s="7">
        <f t="shared" si="1"/>
        <v>0</v>
      </c>
      <c r="I9" s="7">
        <f t="shared" si="2"/>
        <v>0</v>
      </c>
      <c r="J9" s="7">
        <f t="shared" si="3"/>
        <v>0</v>
      </c>
      <c r="K9" s="7" t="s">
        <v>42</v>
      </c>
      <c r="L9" s="7">
        <f t="shared" si="4"/>
        <v>1</v>
      </c>
      <c r="M9" s="7">
        <f t="shared" si="5"/>
        <v>0</v>
      </c>
      <c r="N9" s="7">
        <f t="shared" si="6"/>
        <v>1</v>
      </c>
      <c r="O9" s="7">
        <f t="shared" si="7"/>
        <v>0</v>
      </c>
      <c r="P9" s="7" t="s">
        <v>42</v>
      </c>
      <c r="Q9" s="7">
        <f t="shared" si="8"/>
        <v>1</v>
      </c>
      <c r="R9" s="7">
        <f t="shared" si="9"/>
        <v>0</v>
      </c>
      <c r="S9" s="7">
        <f t="shared" si="10"/>
        <v>0</v>
      </c>
      <c r="T9" s="7">
        <f t="shared" si="11"/>
        <v>0</v>
      </c>
      <c r="U9" s="7" t="s">
        <v>42</v>
      </c>
      <c r="V9" s="7">
        <f t="shared" si="12"/>
        <v>0</v>
      </c>
      <c r="W9" s="7">
        <f t="shared" si="13"/>
        <v>1</v>
      </c>
      <c r="X9" s="7">
        <f t="shared" si="14"/>
        <v>1</v>
      </c>
      <c r="Y9" s="7">
        <f t="shared" si="15"/>
        <v>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3">
      <c r="A10" s="2" t="s">
        <v>8</v>
      </c>
      <c r="B10" s="5" t="s">
        <v>18</v>
      </c>
      <c r="C10" s="2">
        <f>-C4</f>
        <v>-2187</v>
      </c>
      <c r="D10" s="2"/>
      <c r="E10" s="3" t="s">
        <v>30</v>
      </c>
      <c r="F10" s="6" t="s">
        <v>36</v>
      </c>
      <c r="G10" s="7">
        <f>IF((65535 +(C10+1)) &gt;=32768,1,0)</f>
        <v>1</v>
      </c>
      <c r="H10" s="7">
        <f>IF((65535 +(C10+1)) - G10 * 32768 &gt;=16384,1,0)</f>
        <v>1</v>
      </c>
      <c r="I10" s="7">
        <f>IF((65535 +(C10+1)) - G10 * 32768 - H10 * 16384 &gt;=8192,1,0)</f>
        <v>1</v>
      </c>
      <c r="J10" s="7">
        <f>IF((65535 +(C10+1)) - G10 * 32768 - H10 * 16384 - I10 * 8192 &gt;=4096,1,0)</f>
        <v>1</v>
      </c>
      <c r="K10" s="7" t="s">
        <v>42</v>
      </c>
      <c r="L10" s="7">
        <f>IF((65535 +(C10+1)) - G10 * 32768 - H10 * 16384 - I10 * 8192 - J10 * 4096 &gt;=2048,1,0)</f>
        <v>0</v>
      </c>
      <c r="M10" s="7">
        <f>IF((65535 +(C10+1)) - G10 * 32768 - H10 * 16384 - I10 * 8192 - J10 * 4096 - L10 * 2048 &gt;=1024,1,0)</f>
        <v>1</v>
      </c>
      <c r="N10" s="7">
        <f>IF((65535 +(C10+1)) - G10 * 32768 - H10 * 16384 - I10 * 8192 - J10 * 4096 - L10 * 2048 - M10 * 1024 &gt;=512,1,0)</f>
        <v>1</v>
      </c>
      <c r="O10" s="7">
        <f>IF((65535 +(C10+1)) - G10 * 32768 - H10 * 16384 - I10 * 8192 - J10 * 4096 - L10 *2048 - M10 * 1024 - N10 * 512 &gt;=256,1,0)</f>
        <v>1</v>
      </c>
      <c r="P10" s="7" t="s">
        <v>42</v>
      </c>
      <c r="Q10" s="7">
        <f>IF((65535 +(C10+1)) - G10 * 32768 - H10 * 16384 - I10 * 8192 - J10 * 4096 - L10 *2048 - M10 * 1024 - N10 * 512 - O10 * 256 &gt;=128,1,0)</f>
        <v>0</v>
      </c>
      <c r="R10" s="7">
        <f>IF((65535 +(C10+1)) - G10 * 32768 - H10 * 16384 - I10 * 8192 - J10 * 4096 - L10 *2048 - M10 * 1024 - N10 * 512 - O10 * 256 - Q10 * 128 &gt;= 64,1,0)</f>
        <v>1</v>
      </c>
      <c r="S10" s="7">
        <f>IF((65535 +(C10+1)) - G10 * 32768 - H10 * 16384 - I10 * 8192 - J10 * 4096 - L10 *2048 - M10 * 1024 - N10 * 512 - O10 * 256 - Q10 * 128 - R10 * 64 &gt;=32,1,0)</f>
        <v>1</v>
      </c>
      <c r="T10" s="7">
        <f>IF((65535 +(C10+1)) - G10 * 32768 - H10 * 16384 - I10 * 8192 - J10 * 4096 - L10 *2048 - M10 * 1024 - N10 * 512 - O10 * 256 - Q10 * 128 - R10 * 64 - S10 * 32 &gt;= 16,1,0)</f>
        <v>1</v>
      </c>
      <c r="U10" s="7" t="s">
        <v>42</v>
      </c>
      <c r="V10" s="7">
        <f>IF((65535 +(C10+1)) - G10 * 32768 - H10 * 16384 - I10 * 8192 - J10 * 4096 - L10 *2048 - M10 * 1024 - N10 * 512 - O10 * 256 - Q10 * 128 - R10 * 64 - S10 * 32 - T10 * 16 &gt;= 8,1,0)</f>
        <v>0</v>
      </c>
      <c r="W10" s="7">
        <f>IF((65535 +(C10+1)) - G10 * 32768 - H10 * 16384 - I10 * 8192 - J10 * 4096 - L10 *2048 - M10 * 1024 - N10 * 512 - O10 * 256 - Q10 * 128 - R10 * 64 - S10 * 32 - T10 * 16 - V10 * 8 &gt;= 4,1,0)</f>
        <v>1</v>
      </c>
      <c r="X10" s="7">
        <f>IF((65535 +(C10+1)) - G10 * 32768 - H10 * 16384 - I10 * 8192 - J10 * 4096 - L10 *2048 - M10 * 1024 - N10 * 512 - O10 * 256 - Q10 * 128 - R10 * 64 - S10 * 32 - T10 * 16 - V10 * 8 - W10 * 4 &gt;= 2,1,0)</f>
        <v>0</v>
      </c>
      <c r="Y10" s="7">
        <f>IF((65535 +(C10+1)) - G10 * 32768 - H10 * 16384 - I10 * 8192 - J10 * 4096 - L10 *2048 - M10 * 1024 - N10 * 512 - O10 * 256 - Q10 * 128 - R10 * 64 - S10 * 32 - T10 * 16 - V10 * 8 - W10 * 4 - X10 * 2 &gt;=1,1,0)</f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3">
      <c r="A11" s="2" t="s">
        <v>9</v>
      </c>
      <c r="B11" s="6" t="s">
        <v>19</v>
      </c>
      <c r="C11" s="2">
        <f>-C5</f>
        <v>-30327</v>
      </c>
      <c r="D11" s="2"/>
      <c r="E11" s="3" t="s">
        <v>31</v>
      </c>
      <c r="F11" s="6" t="s">
        <v>37</v>
      </c>
      <c r="G11" s="7">
        <f t="shared" ref="G11:G15" si="16">IF((65535 +(C11+1)) &gt;=32768,1,0)</f>
        <v>1</v>
      </c>
      <c r="H11" s="7">
        <f t="shared" ref="H11:H15" si="17">IF((65535 +(C11+1)) - G11 * 32768 &gt;=16384,1,0)</f>
        <v>0</v>
      </c>
      <c r="I11" s="7">
        <f t="shared" ref="I11:I15" si="18">IF((65535 +(C11+1)) - G11 * 32768 - H11 * 16384 &gt;=8192,1,0)</f>
        <v>0</v>
      </c>
      <c r="J11" s="7">
        <f t="shared" ref="J11:J15" si="19">IF((65535 +(C11+1)) - G11 * 32768 - H11 * 16384 - I11 * 8192 &gt;=4096,1,0)</f>
        <v>0</v>
      </c>
      <c r="K11" s="7" t="s">
        <v>42</v>
      </c>
      <c r="L11" s="7">
        <f t="shared" ref="L11:L15" si="20">IF((65535 +(C11+1)) - G11 * 32768 - H11 * 16384 - I11 * 8192 - J11 * 4096 &gt;=2048,1,0)</f>
        <v>1</v>
      </c>
      <c r="M11" s="7">
        <f t="shared" ref="M11:M15" si="21">IF((65535 +(C11+1)) - G11 * 32768 - H11 * 16384 - I11 * 8192 - J11 * 4096 - L11 * 2048 &gt;=1024,1,0)</f>
        <v>0</v>
      </c>
      <c r="N11" s="7">
        <f t="shared" ref="N11:N15" si="22">IF((65535 +(C11+1)) - G11 * 32768 - H11 * 16384 - I11 * 8192 - J11 * 4096 - L11 * 2048 - M11 * 1024 &gt;=512,1,0)</f>
        <v>0</v>
      </c>
      <c r="O11" s="7">
        <f t="shared" ref="O11:O15" si="23">IF((65535 +(C11+1)) - G11 * 32768 - H11 * 16384 - I11 * 8192 - J11 * 4096 - L11 *2048 - M11 * 1024 - N11 * 512 &gt;=256,1,0)</f>
        <v>1</v>
      </c>
      <c r="P11" s="7" t="s">
        <v>42</v>
      </c>
      <c r="Q11" s="7">
        <f t="shared" ref="Q11:Q15" si="24">IF((65535 +(C11+1)) - G11 * 32768 - H11 * 16384 - I11 * 8192 - J11 * 4096 - L11 *2048 - M11 * 1024 - N11 * 512 - O11 * 256 &gt;=128,1,0)</f>
        <v>1</v>
      </c>
      <c r="R11" s="7">
        <f t="shared" ref="R11:R15" si="25">IF((65535 +(C11+1)) - G11 * 32768 - H11 * 16384 - I11 * 8192 - J11 * 4096 - L11 *2048 - M11 * 1024 - N11 * 512 - O11 * 256 - Q11 * 128 &gt;= 64,1,0)</f>
        <v>0</v>
      </c>
      <c r="S11" s="7">
        <f t="shared" ref="S11:S15" si="26">IF((65535 +(C11+1)) - G11 * 32768 - H11 * 16384 - I11 * 8192 - J11 * 4096 - L11 *2048 - M11 * 1024 - N11 * 512 - O11 * 256 - Q11 * 128 - R11 * 64 &gt;=32,1,0)</f>
        <v>0</v>
      </c>
      <c r="T11" s="7">
        <f t="shared" ref="T11:T15" si="27">IF((65535 +(C11+1)) - G11 * 32768 - H11 * 16384 - I11 * 8192 - J11 * 4096 - L11 *2048 - M11 * 1024 - N11 * 512 - O11 * 256 - Q11 * 128 - R11 * 64 - S11 * 32 &gt;= 16,1,0)</f>
        <v>0</v>
      </c>
      <c r="U11" s="7" t="s">
        <v>42</v>
      </c>
      <c r="V11" s="7">
        <f t="shared" ref="V11:V15" si="28">IF((65535 +(C11+1)) - G11 * 32768 - H11 * 16384 - I11 * 8192 - J11 * 4096 - L11 *2048 - M11 * 1024 - N11 * 512 - O11 * 256 - Q11 * 128 - R11 * 64 - S11 * 32 - T11 * 16 &gt;= 8,1,0)</f>
        <v>1</v>
      </c>
      <c r="W11" s="7">
        <f t="shared" ref="W11:W15" si="29">IF((65535 +(C11+1)) - G11 * 32768 - H11 * 16384 - I11 * 8192 - J11 * 4096 - L11 *2048 - M11 * 1024 - N11 * 512 - O11 * 256 - Q11 * 128 - R11 * 64 - S11 * 32 - T11 * 16 - V11 * 8 &gt;= 4,1,0)</f>
        <v>0</v>
      </c>
      <c r="X11" s="7">
        <f t="shared" ref="X11:X15" si="30">IF((65535 +(C11+1)) - G11 * 32768 - H11 * 16384 - I11 * 8192 - J11 * 4096 - L11 *2048 - M11 * 1024 - N11 * 512 - O11 * 256 - Q11 * 128 - R11 * 64 - S11 * 32 - T11 * 16 - V11 * 8 - W11 * 4 &gt;= 2,1,0)</f>
        <v>0</v>
      </c>
      <c r="Y11" s="7">
        <f t="shared" ref="Y11:Y15" si="31">IF((65535 +(C11+1)) - G11 * 32768 - H11 * 16384 - I11 * 8192 - J11 * 4096 - L11 *2048 - M11 * 1024 - N11 * 512 - O11 * 256 - Q11 * 128 - R11 * 64 - S11 * 32 - T11 * 16 - V11 * 8 - W11 * 4 - X11 * 2 &gt;=1,1,0)</f>
        <v>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3">
      <c r="A12" s="2" t="s">
        <v>10</v>
      </c>
      <c r="B12" s="6" t="s">
        <v>20</v>
      </c>
      <c r="C12" s="2">
        <f>-C6</f>
        <v>-32514</v>
      </c>
      <c r="D12" s="2"/>
      <c r="E12" s="3" t="s">
        <v>32</v>
      </c>
      <c r="F12" s="6" t="s">
        <v>38</v>
      </c>
      <c r="G12" s="7">
        <f t="shared" si="16"/>
        <v>1</v>
      </c>
      <c r="H12" s="7">
        <f t="shared" si="17"/>
        <v>0</v>
      </c>
      <c r="I12" s="7">
        <f t="shared" si="18"/>
        <v>0</v>
      </c>
      <c r="J12" s="7">
        <f t="shared" si="19"/>
        <v>0</v>
      </c>
      <c r="K12" s="7" t="s">
        <v>42</v>
      </c>
      <c r="L12" s="7">
        <f t="shared" si="20"/>
        <v>0</v>
      </c>
      <c r="M12" s="7">
        <f t="shared" si="21"/>
        <v>0</v>
      </c>
      <c r="N12" s="7">
        <f t="shared" si="22"/>
        <v>0</v>
      </c>
      <c r="O12" s="7">
        <f t="shared" si="23"/>
        <v>0</v>
      </c>
      <c r="P12" s="7" t="s">
        <v>42</v>
      </c>
      <c r="Q12" s="7">
        <f t="shared" si="24"/>
        <v>1</v>
      </c>
      <c r="R12" s="7">
        <f t="shared" si="25"/>
        <v>1</v>
      </c>
      <c r="S12" s="7">
        <f t="shared" si="26"/>
        <v>1</v>
      </c>
      <c r="T12" s="7">
        <f t="shared" si="27"/>
        <v>1</v>
      </c>
      <c r="U12" s="7" t="s">
        <v>42</v>
      </c>
      <c r="V12" s="7">
        <f t="shared" si="28"/>
        <v>1</v>
      </c>
      <c r="W12" s="7">
        <f t="shared" si="29"/>
        <v>1</v>
      </c>
      <c r="X12" s="7">
        <f t="shared" si="30"/>
        <v>1</v>
      </c>
      <c r="Y12" s="7">
        <f t="shared" si="31"/>
        <v>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3">
      <c r="A13" s="2" t="s">
        <v>11</v>
      </c>
      <c r="B13" s="6" t="s">
        <v>21</v>
      </c>
      <c r="C13" s="2">
        <f t="shared" ref="C13:C14" si="32">-C7</f>
        <v>-62841</v>
      </c>
      <c r="D13" s="2"/>
      <c r="E13" s="3" t="s">
        <v>33</v>
      </c>
      <c r="F13" s="6" t="s">
        <v>39</v>
      </c>
      <c r="G13" s="7">
        <f t="shared" si="16"/>
        <v>0</v>
      </c>
      <c r="H13" s="7">
        <f t="shared" si="17"/>
        <v>0</v>
      </c>
      <c r="I13" s="7">
        <f t="shared" si="18"/>
        <v>0</v>
      </c>
      <c r="J13" s="7">
        <f t="shared" si="19"/>
        <v>0</v>
      </c>
      <c r="K13" s="7" t="s">
        <v>42</v>
      </c>
      <c r="L13" s="7">
        <f t="shared" si="20"/>
        <v>1</v>
      </c>
      <c r="M13" s="7">
        <f t="shared" si="21"/>
        <v>0</v>
      </c>
      <c r="N13" s="7">
        <f t="shared" si="22"/>
        <v>1</v>
      </c>
      <c r="O13" s="7">
        <f t="shared" si="23"/>
        <v>0</v>
      </c>
      <c r="P13" s="7" t="s">
        <v>42</v>
      </c>
      <c r="Q13" s="7">
        <f t="shared" si="24"/>
        <v>1</v>
      </c>
      <c r="R13" s="7">
        <f t="shared" si="25"/>
        <v>0</v>
      </c>
      <c r="S13" s="7">
        <f t="shared" si="26"/>
        <v>0</v>
      </c>
      <c r="T13" s="7">
        <f t="shared" si="27"/>
        <v>0</v>
      </c>
      <c r="U13" s="7" t="s">
        <v>42</v>
      </c>
      <c r="V13" s="7">
        <f t="shared" si="28"/>
        <v>0</v>
      </c>
      <c r="W13" s="7">
        <f t="shared" si="29"/>
        <v>1</v>
      </c>
      <c r="X13" s="7">
        <f t="shared" si="30"/>
        <v>1</v>
      </c>
      <c r="Y13" s="7">
        <f t="shared" si="31"/>
        <v>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3">
      <c r="A14" s="2" t="s">
        <v>12</v>
      </c>
      <c r="B14" s="6" t="s">
        <v>22</v>
      </c>
      <c r="C14" s="2">
        <f t="shared" si="32"/>
        <v>-28140</v>
      </c>
      <c r="D14" s="2"/>
      <c r="E14" s="3" t="s">
        <v>34</v>
      </c>
      <c r="F14" s="6" t="s">
        <v>40</v>
      </c>
      <c r="G14" s="7">
        <f t="shared" si="16"/>
        <v>1</v>
      </c>
      <c r="H14" s="7">
        <f t="shared" si="17"/>
        <v>0</v>
      </c>
      <c r="I14" s="7">
        <f t="shared" si="18"/>
        <v>0</v>
      </c>
      <c r="J14" s="7">
        <f t="shared" si="19"/>
        <v>1</v>
      </c>
      <c r="K14" s="7" t="s">
        <v>42</v>
      </c>
      <c r="L14" s="7">
        <f t="shared" si="20"/>
        <v>0</v>
      </c>
      <c r="M14" s="7">
        <f t="shared" si="21"/>
        <v>0</v>
      </c>
      <c r="N14" s="7">
        <f t="shared" si="22"/>
        <v>1</v>
      </c>
      <c r="O14" s="7">
        <f t="shared" si="23"/>
        <v>0</v>
      </c>
      <c r="P14" s="7" t="s">
        <v>42</v>
      </c>
      <c r="Q14" s="7">
        <f t="shared" si="24"/>
        <v>0</v>
      </c>
      <c r="R14" s="7">
        <f t="shared" si="25"/>
        <v>0</v>
      </c>
      <c r="S14" s="7">
        <f t="shared" si="26"/>
        <v>0</v>
      </c>
      <c r="T14" s="7">
        <f t="shared" si="27"/>
        <v>1</v>
      </c>
      <c r="U14" s="7" t="s">
        <v>42</v>
      </c>
      <c r="V14" s="7">
        <f t="shared" si="28"/>
        <v>0</v>
      </c>
      <c r="W14" s="7">
        <f t="shared" si="29"/>
        <v>1</v>
      </c>
      <c r="X14" s="7">
        <f t="shared" si="30"/>
        <v>0</v>
      </c>
      <c r="Y14" s="7">
        <f t="shared" si="31"/>
        <v>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">
      <c r="A15" s="2" t="s">
        <v>13</v>
      </c>
      <c r="B15" s="6" t="s">
        <v>23</v>
      </c>
      <c r="C15" s="2">
        <f>-C9</f>
        <v>-2695</v>
      </c>
      <c r="D15" s="2"/>
      <c r="E15" s="3" t="s">
        <v>35</v>
      </c>
      <c r="F15" s="6" t="s">
        <v>41</v>
      </c>
      <c r="G15" s="7">
        <f t="shared" si="16"/>
        <v>1</v>
      </c>
      <c r="H15" s="7">
        <f t="shared" si="17"/>
        <v>1</v>
      </c>
      <c r="I15" s="7">
        <f t="shared" si="18"/>
        <v>1</v>
      </c>
      <c r="J15" s="7">
        <f t="shared" si="19"/>
        <v>1</v>
      </c>
      <c r="K15" s="7" t="s">
        <v>42</v>
      </c>
      <c r="L15" s="7">
        <f t="shared" si="20"/>
        <v>0</v>
      </c>
      <c r="M15" s="7">
        <f t="shared" si="21"/>
        <v>1</v>
      </c>
      <c r="N15" s="7">
        <f t="shared" si="22"/>
        <v>0</v>
      </c>
      <c r="O15" s="7">
        <f t="shared" si="23"/>
        <v>1</v>
      </c>
      <c r="P15" s="7" t="s">
        <v>42</v>
      </c>
      <c r="Q15" s="7">
        <f t="shared" si="24"/>
        <v>0</v>
      </c>
      <c r="R15" s="7">
        <f t="shared" si="25"/>
        <v>1</v>
      </c>
      <c r="S15" s="7">
        <f t="shared" si="26"/>
        <v>1</v>
      </c>
      <c r="T15" s="7">
        <f t="shared" si="27"/>
        <v>1</v>
      </c>
      <c r="U15" s="7" t="s">
        <v>42</v>
      </c>
      <c r="V15" s="7">
        <f t="shared" si="28"/>
        <v>1</v>
      </c>
      <c r="W15" s="7">
        <f t="shared" si="29"/>
        <v>0</v>
      </c>
      <c r="X15" s="7">
        <f t="shared" si="30"/>
        <v>0</v>
      </c>
      <c r="Y15" s="7">
        <f t="shared" si="31"/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8" x14ac:dyDescent="0.3">
      <c r="A18" s="2"/>
      <c r="B18" s="2"/>
      <c r="C18" s="2"/>
      <c r="D18" s="2"/>
      <c r="E18" s="3" t="s">
        <v>43</v>
      </c>
      <c r="F18" s="7"/>
      <c r="G18" s="7">
        <f>G4</f>
        <v>0</v>
      </c>
      <c r="H18" s="7">
        <f t="shared" ref="H18:Y19" si="33">H4</f>
        <v>0</v>
      </c>
      <c r="I18" s="7">
        <f t="shared" si="33"/>
        <v>0</v>
      </c>
      <c r="J18" s="7">
        <f t="shared" si="33"/>
        <v>0</v>
      </c>
      <c r="K18" s="7" t="str">
        <f t="shared" si="33"/>
        <v>.</v>
      </c>
      <c r="L18" s="7">
        <f t="shared" si="33"/>
        <v>1</v>
      </c>
      <c r="M18" s="7">
        <f t="shared" si="33"/>
        <v>0</v>
      </c>
      <c r="N18" s="7">
        <f t="shared" si="33"/>
        <v>0</v>
      </c>
      <c r="O18" s="7">
        <f t="shared" si="33"/>
        <v>0</v>
      </c>
      <c r="P18" s="7" t="str">
        <f t="shared" si="33"/>
        <v>.</v>
      </c>
      <c r="Q18" s="7">
        <f t="shared" si="33"/>
        <v>1</v>
      </c>
      <c r="R18" s="7">
        <f t="shared" si="33"/>
        <v>0</v>
      </c>
      <c r="S18" s="7">
        <f t="shared" si="33"/>
        <v>0</v>
      </c>
      <c r="T18" s="7">
        <f t="shared" si="33"/>
        <v>0</v>
      </c>
      <c r="U18" s="7" t="str">
        <f t="shared" si="33"/>
        <v>.</v>
      </c>
      <c r="V18" s="7">
        <f t="shared" si="33"/>
        <v>1</v>
      </c>
      <c r="W18" s="7">
        <f t="shared" si="33"/>
        <v>0</v>
      </c>
      <c r="X18" s="7">
        <f t="shared" si="33"/>
        <v>1</v>
      </c>
      <c r="Y18" s="7">
        <f t="shared" si="33"/>
        <v>1</v>
      </c>
      <c r="Z18" s="2"/>
      <c r="AA18" s="2"/>
      <c r="AB18" s="2"/>
      <c r="AC18" s="6" t="s">
        <v>49</v>
      </c>
      <c r="AD18" s="2"/>
      <c r="AE18" s="2">
        <f>C4</f>
        <v>2187</v>
      </c>
      <c r="AF18" s="2"/>
      <c r="AG18" s="9" t="str">
        <f>IF(OR(AND(AE18&gt;0,AE19&gt;0,AE21&lt;32768),AND(AE18&gt;0,AE19&lt;0,ABS(AE18)&lt;ABS(AE19))),"Результат корректный",IF(OR(AND(AE18&lt;0,AE19&lt;0,ABS(AE18)+ABS(AE19)&lt;32768),AND(AE18&gt;0,AE19&lt;0,ABS(AE18)&gt;ABS(AE19))),"Результат корректный. Перенос из старшего разряда не учитывается",IF(AND(AE18&gt;0,AE19&gt;0,AE21&gt;32767),"При сложении положительных чисел получен отрицательный результат – ПЕРЕПОЛНЕНИЕ!",IF(AND(AE18&lt;0,AE19&lt;0,ABS(AE18)+ABS(AE19)&gt;32768),"При сложении отрицательных чисел получен положительный результат – ПЕРЕПОЛНЕНИЕ!","Результат корректный"))))</f>
        <v>Результат корректный</v>
      </c>
      <c r="AH18" s="9"/>
      <c r="AI18" s="9"/>
      <c r="AJ18" s="9"/>
      <c r="AK18" s="9"/>
      <c r="AL18" s="9"/>
    </row>
    <row r="19" spans="1:38" x14ac:dyDescent="0.3">
      <c r="A19" s="2"/>
      <c r="B19" s="2"/>
      <c r="C19" s="2"/>
      <c r="D19" s="2"/>
      <c r="E19" s="6" t="s">
        <v>44</v>
      </c>
      <c r="F19" s="8"/>
      <c r="G19" s="7">
        <f>G5</f>
        <v>0</v>
      </c>
      <c r="H19" s="7">
        <f t="shared" si="33"/>
        <v>1</v>
      </c>
      <c r="I19" s="7">
        <f t="shared" si="33"/>
        <v>1</v>
      </c>
      <c r="J19" s="7">
        <f t="shared" si="33"/>
        <v>1</v>
      </c>
      <c r="K19" s="7" t="str">
        <f t="shared" si="33"/>
        <v>.</v>
      </c>
      <c r="L19" s="7">
        <f t="shared" si="33"/>
        <v>0</v>
      </c>
      <c r="M19" s="7">
        <f t="shared" si="33"/>
        <v>1</v>
      </c>
      <c r="N19" s="7">
        <f t="shared" si="33"/>
        <v>1</v>
      </c>
      <c r="O19" s="7">
        <f t="shared" si="33"/>
        <v>0</v>
      </c>
      <c r="P19" s="7" t="str">
        <f t="shared" si="33"/>
        <v>.</v>
      </c>
      <c r="Q19" s="7">
        <f t="shared" si="33"/>
        <v>0</v>
      </c>
      <c r="R19" s="7">
        <f t="shared" si="33"/>
        <v>1</v>
      </c>
      <c r="S19" s="7">
        <f t="shared" si="33"/>
        <v>1</v>
      </c>
      <c r="T19" s="7">
        <f t="shared" si="33"/>
        <v>1</v>
      </c>
      <c r="U19" s="7" t="str">
        <f t="shared" si="33"/>
        <v>.</v>
      </c>
      <c r="V19" s="7">
        <f t="shared" si="33"/>
        <v>0</v>
      </c>
      <c r="W19" s="7">
        <f t="shared" si="33"/>
        <v>1</v>
      </c>
      <c r="X19" s="7">
        <f t="shared" si="33"/>
        <v>1</v>
      </c>
      <c r="Y19" s="7">
        <f t="shared" si="33"/>
        <v>1</v>
      </c>
      <c r="Z19" s="2"/>
      <c r="AA19" s="2"/>
      <c r="AB19" s="2"/>
      <c r="AC19" s="6" t="s">
        <v>48</v>
      </c>
      <c r="AD19" s="2"/>
      <c r="AE19" s="2">
        <f>C5</f>
        <v>30327</v>
      </c>
      <c r="AF19" s="2"/>
      <c r="AG19" s="9"/>
      <c r="AH19" s="9"/>
      <c r="AI19" s="9"/>
      <c r="AJ19" s="9"/>
      <c r="AK19" s="9"/>
      <c r="AL19" s="9"/>
    </row>
    <row r="20" spans="1:38" x14ac:dyDescent="0.3">
      <c r="A20" s="2"/>
      <c r="B20" s="2"/>
      <c r="C20" s="2"/>
      <c r="D20" s="2"/>
      <c r="E20" s="8" t="s">
        <v>46</v>
      </c>
      <c r="F20" s="8" t="s">
        <v>46</v>
      </c>
      <c r="G20" s="8" t="s">
        <v>45</v>
      </c>
      <c r="H20" s="8" t="s">
        <v>45</v>
      </c>
      <c r="I20" s="8" t="s">
        <v>45</v>
      </c>
      <c r="J20" s="8" t="s">
        <v>45</v>
      </c>
      <c r="K20" s="8" t="s">
        <v>45</v>
      </c>
      <c r="L20" s="8" t="s">
        <v>45</v>
      </c>
      <c r="M20" s="8" t="s">
        <v>45</v>
      </c>
      <c r="N20" s="8" t="s">
        <v>45</v>
      </c>
      <c r="O20" s="8" t="s">
        <v>45</v>
      </c>
      <c r="P20" s="8" t="s">
        <v>45</v>
      </c>
      <c r="Q20" s="8" t="s">
        <v>45</v>
      </c>
      <c r="R20" s="8" t="s">
        <v>45</v>
      </c>
      <c r="S20" s="8" t="s">
        <v>45</v>
      </c>
      <c r="T20" s="8" t="s">
        <v>45</v>
      </c>
      <c r="U20" s="8" t="s">
        <v>45</v>
      </c>
      <c r="V20" s="8" t="s">
        <v>45</v>
      </c>
      <c r="W20" s="8" t="s">
        <v>45</v>
      </c>
      <c r="X20" s="8" t="s">
        <v>45</v>
      </c>
      <c r="Y20" s="8" t="s">
        <v>45</v>
      </c>
      <c r="Z20" s="2"/>
      <c r="AA20" s="2"/>
      <c r="AB20" s="2"/>
      <c r="AC20" s="4" t="s">
        <v>51</v>
      </c>
      <c r="AD20" s="4" t="s">
        <v>52</v>
      </c>
      <c r="AE20" s="4" t="s">
        <v>50</v>
      </c>
      <c r="AF20" s="2"/>
      <c r="AG20" s="9"/>
      <c r="AH20" s="9"/>
      <c r="AI20" s="9"/>
      <c r="AJ20" s="9"/>
      <c r="AK20" s="9"/>
      <c r="AL20" s="9"/>
    </row>
    <row r="21" spans="1:38" x14ac:dyDescent="0.3">
      <c r="A21" s="2"/>
      <c r="B21" s="2"/>
      <c r="C21" s="2"/>
      <c r="D21" s="2"/>
      <c r="E21" s="2"/>
      <c r="F21" s="2"/>
      <c r="G21" s="2">
        <f>MOD(G18+G19+IF((H18+H19)&gt;H21,1,0),2)</f>
        <v>0</v>
      </c>
      <c r="H21" s="2">
        <f t="shared" ref="H21" si="34">MOD(H18+H19+IF((I18+I19)&gt;I21,1,0),2)</f>
        <v>1</v>
      </c>
      <c r="I21" s="2">
        <f>MOD(I18+I19+IF((J18+J19)&gt;J21,1,0),2)</f>
        <v>1</v>
      </c>
      <c r="J21" s="2">
        <f>MOD(J18+J19+IF((L18+L19)&gt;L21,1,0),2)</f>
        <v>1</v>
      </c>
      <c r="K21" s="2" t="s">
        <v>42</v>
      </c>
      <c r="L21" s="2">
        <f>MOD(L18+L19+IF((M18+M19)&gt;M21,1,0),2)</f>
        <v>1</v>
      </c>
      <c r="M21" s="2">
        <f t="shared" ref="M21" si="35">MOD(M18+M19+IF((N18+N19)&gt;N21,1,0),2)</f>
        <v>1</v>
      </c>
      <c r="N21" s="2">
        <f>MOD(N18+N19+IF((O18+O19)&gt;O21,1,0),2)</f>
        <v>1</v>
      </c>
      <c r="O21" s="2">
        <f>MOD(O18+O19+IF((Q18+Q19)&gt;Q21,1,0),2)</f>
        <v>1</v>
      </c>
      <c r="P21" s="2" t="s">
        <v>42</v>
      </c>
      <c r="Q21" s="2">
        <f>MOD(Q18+Q19+IF((R18+R19)&gt;R21,1,0),2)</f>
        <v>0</v>
      </c>
      <c r="R21" s="2">
        <f t="shared" ref="R21" si="36">MOD(R18+R19+IF((S18+S19)&gt;S21,1,0),2)</f>
        <v>0</v>
      </c>
      <c r="S21" s="2">
        <f>MOD(S18+S19+IF((T18+T19)&gt;T21,1,0),2)</f>
        <v>0</v>
      </c>
      <c r="T21" s="2">
        <f>MOD(T18+T19+IF((V18+V19)&gt;V21,1,0),2)</f>
        <v>0</v>
      </c>
      <c r="U21" s="2" t="s">
        <v>42</v>
      </c>
      <c r="V21" s="2">
        <f>MOD(V18+V19+IF((W18+W19)&gt;W21,1,0),2)</f>
        <v>0</v>
      </c>
      <c r="W21" s="2">
        <f>MOD(W18+W19+IF((X18+X19)&gt;X21,1,0),2)</f>
        <v>0</v>
      </c>
      <c r="X21" s="2">
        <f>MOD(X18+X19+QUOTIENT(Y18+Y19,2),2)</f>
        <v>1</v>
      </c>
      <c r="Y21" s="2">
        <f>MOD(Y18+Y19,2)</f>
        <v>0</v>
      </c>
      <c r="Z21" s="8" t="s">
        <v>47</v>
      </c>
      <c r="AA21" s="7">
        <f>MOD(G21*32768+H21*16384+I21*8192+J21*4096+L21*2048+M21*1024+N21*512+O21*256+Q21*128+R21*64+S21*32+T21*16+V21*8+W21*4+X21*2+Y21 + 32768,65536) - 32768</f>
        <v>32514</v>
      </c>
      <c r="AB21" s="2"/>
      <c r="AC21" s="2"/>
      <c r="AD21" s="2"/>
      <c r="AE21" s="2">
        <f>AE18+AE19</f>
        <v>32514</v>
      </c>
      <c r="AF21" s="2"/>
      <c r="AG21" s="9"/>
      <c r="AH21" s="9"/>
      <c r="AI21" s="9"/>
      <c r="AJ21" s="9"/>
      <c r="AK21" s="9"/>
      <c r="AL21" s="9"/>
    </row>
    <row r="22" spans="1:3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8" x14ac:dyDescent="0.3">
      <c r="A23" s="2"/>
      <c r="B23" s="2"/>
      <c r="C23" s="2"/>
      <c r="D23" s="2"/>
      <c r="E23" s="2"/>
      <c r="F23" s="3" t="s">
        <v>53</v>
      </c>
      <c r="G23" s="7">
        <f>OR((G18+G19+G21)=3, AND(OR((G18+G19)=2,(G18+G19)=1), G21=0))+0</f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3">
      <c r="A24" s="2"/>
      <c r="B24" s="2"/>
      <c r="C24" s="2"/>
      <c r="D24" s="2"/>
      <c r="E24" s="2"/>
      <c r="F24" s="3" t="s">
        <v>54</v>
      </c>
      <c r="G24" s="7">
        <f>MOD(Q21+R21+S21+T21+V21+W21+X21+Y21+1,2)</f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8" x14ac:dyDescent="0.3">
      <c r="A25" s="2"/>
      <c r="B25" s="2"/>
      <c r="C25" s="2"/>
      <c r="D25" s="2"/>
      <c r="E25" s="2"/>
      <c r="F25" s="3" t="s">
        <v>55</v>
      </c>
      <c r="G25" s="7">
        <f>IF((V18+V19)&gt;V21,1,0)+0</f>
        <v>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8" x14ac:dyDescent="0.3">
      <c r="A26" s="2"/>
      <c r="B26" s="2"/>
      <c r="C26" s="2"/>
      <c r="D26" s="2"/>
      <c r="E26" s="2"/>
      <c r="F26" s="3" t="s">
        <v>56</v>
      </c>
      <c r="G26" s="7">
        <f>((G21+H21+I21+J21+L21+M21+N21+O21+Q21+R21+S21+T21+V21+W21+X21+Y21)=0)+0</f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8" x14ac:dyDescent="0.3">
      <c r="A27" s="2"/>
      <c r="B27" s="2"/>
      <c r="C27" s="2"/>
      <c r="D27" s="2"/>
      <c r="E27" s="2"/>
      <c r="F27" s="3" t="s">
        <v>57</v>
      </c>
      <c r="G27" s="7">
        <f>G21</f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8" x14ac:dyDescent="0.3">
      <c r="A28" s="2"/>
      <c r="B28" s="2"/>
      <c r="C28" s="2"/>
      <c r="D28" s="2"/>
      <c r="E28" s="2"/>
      <c r="F28" s="3" t="s">
        <v>58</v>
      </c>
      <c r="G28" s="7">
        <f>_xlfn.XOR(IF((H18+H19)&gt;H21,1,0),G23)+0</f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8" x14ac:dyDescent="0.3">
      <c r="A29" s="2"/>
      <c r="B29" s="2"/>
      <c r="C29" s="2"/>
      <c r="D29" s="2"/>
      <c r="E29" s="2"/>
      <c r="F29" s="2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8" ht="14.4" customHeight="1" x14ac:dyDescent="0.3">
      <c r="A30" s="2"/>
      <c r="B30" s="2"/>
      <c r="C30" s="2"/>
      <c r="D30" s="2"/>
      <c r="E30" s="3" t="s">
        <v>59</v>
      </c>
      <c r="F30" s="7"/>
      <c r="G30" s="7">
        <f>G5</f>
        <v>0</v>
      </c>
      <c r="H30" s="7">
        <f t="shared" ref="H30:Y30" si="37">H5</f>
        <v>1</v>
      </c>
      <c r="I30" s="7">
        <f t="shared" si="37"/>
        <v>1</v>
      </c>
      <c r="J30" s="7">
        <f t="shared" si="37"/>
        <v>1</v>
      </c>
      <c r="K30" s="7" t="str">
        <f t="shared" si="37"/>
        <v>.</v>
      </c>
      <c r="L30" s="7">
        <f t="shared" si="37"/>
        <v>0</v>
      </c>
      <c r="M30" s="7">
        <f t="shared" si="37"/>
        <v>1</v>
      </c>
      <c r="N30" s="7">
        <f t="shared" si="37"/>
        <v>1</v>
      </c>
      <c r="O30" s="7">
        <f t="shared" si="37"/>
        <v>0</v>
      </c>
      <c r="P30" s="7" t="str">
        <f t="shared" si="37"/>
        <v>.</v>
      </c>
      <c r="Q30" s="7">
        <f t="shared" si="37"/>
        <v>0</v>
      </c>
      <c r="R30" s="7">
        <f t="shared" si="37"/>
        <v>1</v>
      </c>
      <c r="S30" s="7">
        <f t="shared" si="37"/>
        <v>1</v>
      </c>
      <c r="T30" s="7">
        <f t="shared" si="37"/>
        <v>1</v>
      </c>
      <c r="U30" s="7" t="str">
        <f t="shared" si="37"/>
        <v>.</v>
      </c>
      <c r="V30" s="7">
        <f t="shared" si="37"/>
        <v>0</v>
      </c>
      <c r="W30" s="7">
        <f t="shared" si="37"/>
        <v>1</v>
      </c>
      <c r="X30" s="7">
        <f t="shared" si="37"/>
        <v>1</v>
      </c>
      <c r="Y30" s="7">
        <f t="shared" si="37"/>
        <v>1</v>
      </c>
      <c r="Z30" s="2"/>
      <c r="AA30" s="2"/>
      <c r="AB30" s="2"/>
      <c r="AC30" s="6" t="s">
        <v>61</v>
      </c>
      <c r="AD30" s="2"/>
      <c r="AE30" s="2">
        <f>C5</f>
        <v>30327</v>
      </c>
      <c r="AF30" s="2"/>
      <c r="AG30" s="9" t="str">
        <f>IF(OR(AND(AE30&gt;0,AE31&gt;0,AE33&lt;32768),AND(AE30&gt;0,AE31&lt;0,ABS(AE30)&lt;ABS(AE31))),"Результат корректный",IF(OR(AND(AE30&lt;0,AE31&lt;0,ABS(AE30)+ABS(AE31)&lt;32768),AND(AE30&gt;0,AE31&lt;0,ABS(AE30)&gt;ABS(AE31))),"Результат корректный. Перенос из старшего разряда не учитывается",IF(AND(AE30&gt;0,AE31&gt;0,AE33&gt;32767),"При сложении положительных чисел получен отрицательный результат – ПЕРЕПОЛНЕНИЕ!",IF(AND(AE30&lt;0,AE31&lt;0,ABS(AE30)+ABS(AE31)&gt;32768),"При сложении отрицательных чисел получен положительный результат – ПЕРЕПОЛНЕНИЕ!","Результат корректный"))))</f>
        <v>При сложении положительных чисел получен отрицательный результат – ПЕРЕПОЛНЕНИЕ!</v>
      </c>
      <c r="AH30" s="9"/>
      <c r="AI30" s="9"/>
      <c r="AJ30" s="9"/>
      <c r="AK30" s="9"/>
      <c r="AL30" s="9"/>
    </row>
    <row r="31" spans="1:38" x14ac:dyDescent="0.3">
      <c r="A31" s="2"/>
      <c r="B31" s="2"/>
      <c r="C31" s="2"/>
      <c r="D31" s="2"/>
      <c r="E31" s="6" t="s">
        <v>63</v>
      </c>
      <c r="F31" s="8"/>
      <c r="G31" s="7">
        <f>G6</f>
        <v>0</v>
      </c>
      <c r="H31" s="7">
        <f t="shared" ref="H31:Y31" si="38">H6</f>
        <v>1</v>
      </c>
      <c r="I31" s="7">
        <f t="shared" si="38"/>
        <v>1</v>
      </c>
      <c r="J31" s="7">
        <f t="shared" si="38"/>
        <v>1</v>
      </c>
      <c r="K31" s="7" t="str">
        <f t="shared" si="38"/>
        <v>.</v>
      </c>
      <c r="L31" s="7">
        <f t="shared" si="38"/>
        <v>1</v>
      </c>
      <c r="M31" s="7">
        <f t="shared" si="38"/>
        <v>1</v>
      </c>
      <c r="N31" s="7">
        <f t="shared" si="38"/>
        <v>1</v>
      </c>
      <c r="O31" s="7">
        <f t="shared" si="38"/>
        <v>1</v>
      </c>
      <c r="P31" s="7" t="str">
        <f t="shared" si="38"/>
        <v>.</v>
      </c>
      <c r="Q31" s="7">
        <f t="shared" si="38"/>
        <v>0</v>
      </c>
      <c r="R31" s="7">
        <f t="shared" si="38"/>
        <v>0</v>
      </c>
      <c r="S31" s="7">
        <f t="shared" si="38"/>
        <v>0</v>
      </c>
      <c r="T31" s="7">
        <f t="shared" si="38"/>
        <v>0</v>
      </c>
      <c r="U31" s="7" t="str">
        <f t="shared" si="38"/>
        <v>.</v>
      </c>
      <c r="V31" s="7">
        <f t="shared" si="38"/>
        <v>0</v>
      </c>
      <c r="W31" s="7">
        <f t="shared" si="38"/>
        <v>0</v>
      </c>
      <c r="X31" s="7">
        <f t="shared" si="38"/>
        <v>1</v>
      </c>
      <c r="Y31" s="7">
        <f t="shared" si="38"/>
        <v>0</v>
      </c>
      <c r="Z31" s="2"/>
      <c r="AA31" s="2"/>
      <c r="AB31" s="2"/>
      <c r="AC31" s="6" t="s">
        <v>62</v>
      </c>
      <c r="AD31" s="2"/>
      <c r="AE31" s="2">
        <f>C6</f>
        <v>32514</v>
      </c>
      <c r="AF31" s="2"/>
      <c r="AG31" s="9"/>
      <c r="AH31" s="9"/>
      <c r="AI31" s="9"/>
      <c r="AJ31" s="9"/>
      <c r="AK31" s="9"/>
      <c r="AL31" s="9"/>
    </row>
    <row r="32" spans="1:38" x14ac:dyDescent="0.3">
      <c r="A32" s="2"/>
      <c r="B32" s="2"/>
      <c r="C32" s="2"/>
      <c r="D32" s="2"/>
      <c r="E32" s="8" t="s">
        <v>46</v>
      </c>
      <c r="F32" s="8" t="s">
        <v>46</v>
      </c>
      <c r="G32" s="8" t="s">
        <v>45</v>
      </c>
      <c r="H32" s="8" t="s">
        <v>45</v>
      </c>
      <c r="I32" s="8" t="s">
        <v>45</v>
      </c>
      <c r="J32" s="8" t="s">
        <v>45</v>
      </c>
      <c r="K32" s="8" t="s">
        <v>45</v>
      </c>
      <c r="L32" s="8" t="s">
        <v>45</v>
      </c>
      <c r="M32" s="8" t="s">
        <v>45</v>
      </c>
      <c r="N32" s="8" t="s">
        <v>45</v>
      </c>
      <c r="O32" s="8" t="s">
        <v>45</v>
      </c>
      <c r="P32" s="8" t="s">
        <v>45</v>
      </c>
      <c r="Q32" s="8" t="s">
        <v>45</v>
      </c>
      <c r="R32" s="8" t="s">
        <v>45</v>
      </c>
      <c r="S32" s="8" t="s">
        <v>45</v>
      </c>
      <c r="T32" s="8" t="s">
        <v>45</v>
      </c>
      <c r="U32" s="8" t="s">
        <v>45</v>
      </c>
      <c r="V32" s="8" t="s">
        <v>45</v>
      </c>
      <c r="W32" s="8" t="s">
        <v>45</v>
      </c>
      <c r="X32" s="8" t="s">
        <v>45</v>
      </c>
      <c r="Y32" s="8" t="s">
        <v>45</v>
      </c>
      <c r="Z32" s="2"/>
      <c r="AA32" s="2"/>
      <c r="AB32" s="2"/>
      <c r="AC32" s="4" t="s">
        <v>51</v>
      </c>
      <c r="AD32" s="4" t="s">
        <v>52</v>
      </c>
      <c r="AE32" s="4" t="s">
        <v>50</v>
      </c>
      <c r="AF32" s="2"/>
      <c r="AG32" s="9"/>
      <c r="AH32" s="9"/>
      <c r="AI32" s="9"/>
      <c r="AJ32" s="9"/>
      <c r="AK32" s="9"/>
      <c r="AL32" s="9"/>
    </row>
    <row r="33" spans="1:38" x14ac:dyDescent="0.3">
      <c r="A33" s="2"/>
      <c r="B33" s="2"/>
      <c r="C33" s="2"/>
      <c r="D33" s="2"/>
      <c r="E33" s="2"/>
      <c r="F33" s="2"/>
      <c r="G33" s="2">
        <f t="shared" ref="G33:H33" si="39">MOD(G30+G31+IF((H30+H31)&gt;H33,1,0),2)</f>
        <v>1</v>
      </c>
      <c r="H33" s="2">
        <f t="shared" si="39"/>
        <v>1</v>
      </c>
      <c r="I33" s="2">
        <f>MOD(I30+I31+IF((J30+J31)&gt;J33,1,0),2)</f>
        <v>1</v>
      </c>
      <c r="J33" s="2">
        <f>MOD(J30+J31+IF((L30+L31)&gt;L33,1,0),2)</f>
        <v>1</v>
      </c>
      <c r="K33" s="2" t="s">
        <v>42</v>
      </c>
      <c r="L33" s="2">
        <f>MOD(L30+L31+IF((M30+M31)&gt;M33,1,0),2)</f>
        <v>0</v>
      </c>
      <c r="M33" s="2">
        <f t="shared" ref="M33" si="40">MOD(M30+M31+IF((N30+N31)&gt;N33,1,0),2)</f>
        <v>1</v>
      </c>
      <c r="N33" s="2">
        <f>MOD(N30+N31+IF((O30+O31)&gt;O33,1,0),2)</f>
        <v>0</v>
      </c>
      <c r="O33" s="2">
        <f>MOD(O30+O31+IF((Q30+Q31)&gt;Q33,1,0),2)</f>
        <v>1</v>
      </c>
      <c r="P33" s="2" t="s">
        <v>42</v>
      </c>
      <c r="Q33" s="2">
        <f>MOD(Q30+Q31+IF((R30+R31)&gt;R33,1,0),2)</f>
        <v>0</v>
      </c>
      <c r="R33" s="2">
        <f t="shared" ref="R33" si="41">MOD(R30+R31+IF((S30+S31)&gt;S33,1,0),2)</f>
        <v>1</v>
      </c>
      <c r="S33" s="2">
        <f>MOD(S30+S31+IF((T30+T31)&gt;T33,1,0),2)</f>
        <v>1</v>
      </c>
      <c r="T33" s="2">
        <f>MOD(T30+T31+IF((V30+V31)&gt;V33,1,0),2)</f>
        <v>1</v>
      </c>
      <c r="U33" s="2" t="s">
        <v>42</v>
      </c>
      <c r="V33" s="2">
        <f>MOD(V30+V31+IF((W30+W31)&gt;W33,1,0),2)</f>
        <v>1</v>
      </c>
      <c r="W33" s="2">
        <f>MOD(W30+W31+IF((X30+X31)&gt;X33,1,0),2)</f>
        <v>0</v>
      </c>
      <c r="X33" s="2">
        <f>MOD(X30+X31+QUOTIENT(Y30+Y31,2),2)</f>
        <v>0</v>
      </c>
      <c r="Y33" s="2">
        <f>MOD(Y30+Y31,2)</f>
        <v>1</v>
      </c>
      <c r="Z33" s="8" t="s">
        <v>47</v>
      </c>
      <c r="AA33" s="7">
        <f>MOD(G33*32768+H33*16384+I33*8192+J33*4096+L33*2048+M33*1024+N33*512+O33*256+Q33*128+R33*64+S33*32+T33*16+V33*8+W33*4+X33*2+Y33 + 32768,65536) - 32768</f>
        <v>-2695</v>
      </c>
      <c r="AB33" s="2"/>
      <c r="AC33" s="2"/>
      <c r="AD33" s="2"/>
      <c r="AE33" s="2">
        <f>AE30+AE31</f>
        <v>62841</v>
      </c>
      <c r="AF33" s="2"/>
      <c r="AG33" s="9"/>
      <c r="AH33" s="9"/>
      <c r="AI33" s="9"/>
      <c r="AJ33" s="9"/>
      <c r="AK33" s="9"/>
      <c r="AL33" s="9"/>
    </row>
    <row r="34" spans="1:3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8" x14ac:dyDescent="0.3">
      <c r="A35" s="2"/>
      <c r="B35" s="2"/>
      <c r="C35" s="2"/>
      <c r="D35" s="2"/>
      <c r="E35" s="2"/>
      <c r="F35" s="3" t="s">
        <v>53</v>
      </c>
      <c r="G35" s="7">
        <f>OR((G30+G31+G33)=3, AND(OR((G30+G31)=2,(G30+G31)=1), G33=0))+0</f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8" x14ac:dyDescent="0.3">
      <c r="A36" s="2"/>
      <c r="B36" s="2"/>
      <c r="C36" s="2"/>
      <c r="D36" s="2"/>
      <c r="E36" s="2"/>
      <c r="F36" s="3" t="s">
        <v>54</v>
      </c>
      <c r="G36" s="7">
        <f>MOD(Q33+R33+S33+T33+V33+W33+X33+Y33+1,2)</f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8" x14ac:dyDescent="0.3">
      <c r="A37" s="2"/>
      <c r="B37" s="2"/>
      <c r="C37" s="2"/>
      <c r="D37" s="2"/>
      <c r="E37" s="2"/>
      <c r="F37" s="3" t="s">
        <v>55</v>
      </c>
      <c r="G37" s="7">
        <f>IF((W30+W31)&gt;W33,1,0)+0</f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8" x14ac:dyDescent="0.3">
      <c r="A38" s="2"/>
      <c r="B38" s="2"/>
      <c r="C38" s="2"/>
      <c r="D38" s="2"/>
      <c r="E38" s="2"/>
      <c r="F38" s="3" t="s">
        <v>56</v>
      </c>
      <c r="G38" s="7">
        <f>((G33+H33+I33+J33+L33+M33+N33+O33+Q33+R33+S33+T33+V33+W33+X33+Y33)=0)+0</f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8" x14ac:dyDescent="0.3">
      <c r="A39" s="2"/>
      <c r="B39" s="2"/>
      <c r="C39" s="2"/>
      <c r="D39" s="2"/>
      <c r="E39" s="2"/>
      <c r="F39" s="3" t="s">
        <v>57</v>
      </c>
      <c r="G39" s="7">
        <f>G33</f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8" x14ac:dyDescent="0.3">
      <c r="A40" s="2"/>
      <c r="B40" s="2"/>
      <c r="C40" s="2"/>
      <c r="D40" s="2"/>
      <c r="E40" s="2"/>
      <c r="F40" s="3" t="s">
        <v>58</v>
      </c>
      <c r="G40" s="7">
        <f>_xlfn.XOR(IF((H30+H31)&gt;H33,1,0),G35)+0</f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8" ht="14.4" customHeight="1" x14ac:dyDescent="0.3">
      <c r="A42" s="2"/>
      <c r="B42" s="2"/>
      <c r="C42" s="2"/>
      <c r="D42" s="2"/>
      <c r="E42" s="3" t="s">
        <v>59</v>
      </c>
      <c r="F42" s="7"/>
      <c r="G42" s="7">
        <f>G5</f>
        <v>0</v>
      </c>
      <c r="H42" s="7">
        <f t="shared" ref="H42:Y42" si="42">H5</f>
        <v>1</v>
      </c>
      <c r="I42" s="7">
        <f t="shared" si="42"/>
        <v>1</v>
      </c>
      <c r="J42" s="7">
        <f t="shared" si="42"/>
        <v>1</v>
      </c>
      <c r="K42" s="7" t="str">
        <f t="shared" si="42"/>
        <v>.</v>
      </c>
      <c r="L42" s="7">
        <f t="shared" si="42"/>
        <v>0</v>
      </c>
      <c r="M42" s="7">
        <f t="shared" si="42"/>
        <v>1</v>
      </c>
      <c r="N42" s="7">
        <f t="shared" si="42"/>
        <v>1</v>
      </c>
      <c r="O42" s="7">
        <f t="shared" si="42"/>
        <v>0</v>
      </c>
      <c r="P42" s="7" t="str">
        <f t="shared" si="42"/>
        <v>.</v>
      </c>
      <c r="Q42" s="7">
        <f t="shared" si="42"/>
        <v>0</v>
      </c>
      <c r="R42" s="7">
        <f t="shared" si="42"/>
        <v>1</v>
      </c>
      <c r="S42" s="7">
        <f t="shared" si="42"/>
        <v>1</v>
      </c>
      <c r="T42" s="7">
        <f t="shared" si="42"/>
        <v>1</v>
      </c>
      <c r="U42" s="7" t="str">
        <f t="shared" si="42"/>
        <v>.</v>
      </c>
      <c r="V42" s="7">
        <f t="shared" si="42"/>
        <v>0</v>
      </c>
      <c r="W42" s="7">
        <f t="shared" si="42"/>
        <v>1</v>
      </c>
      <c r="X42" s="7">
        <f t="shared" si="42"/>
        <v>1</v>
      </c>
      <c r="Y42" s="7">
        <f t="shared" si="42"/>
        <v>1</v>
      </c>
      <c r="Z42" s="2"/>
      <c r="AA42" s="2"/>
      <c r="AB42" s="2"/>
      <c r="AC42" s="6" t="s">
        <v>61</v>
      </c>
      <c r="AD42" s="2"/>
      <c r="AE42" s="2">
        <f>C5</f>
        <v>30327</v>
      </c>
      <c r="AF42" s="2"/>
      <c r="AG42" s="9" t="str">
        <f>IF(OR(AND(AE42&gt;0,AE43&gt;0,AE45&lt;32768),AND(AE42&gt;0,AE43&lt;0,ABS(AE42)&lt;ABS(AE43))),"Результат корректный",IF(OR(AND(AE42&lt;0,AE43&lt;0,ABS(AE42)+ABS(AE43)&lt;32768),AND(AE42&gt;0,AE43&lt;0,ABS(AE42)&gt;ABS(AE43))),"Результат корректный. Перенос из старшего разряда не учитывается",IF(AND(AE42&gt;0,AE43&gt;0,AE45&gt;32767),"При сложении положительных чисел получен отрицательный результат – ПЕРЕПОЛНЕНИЕ!",IF(AND(AE42&lt;0,AE43&lt;0,ABS(AE42)+ABS(AE43)&gt;32768),"При сложении отрицательных чисел получен положительный результат – ПЕРЕПОЛНЕНИЕ!","Результат корректный"))))</f>
        <v>Результат корректный. Перенос из старшего разряда не учитывается</v>
      </c>
      <c r="AH42" s="9"/>
      <c r="AI42" s="9"/>
      <c r="AJ42" s="9"/>
      <c r="AK42" s="9"/>
      <c r="AL42" s="9"/>
    </row>
    <row r="43" spans="1:38" x14ac:dyDescent="0.3">
      <c r="A43" s="2"/>
      <c r="B43" s="2"/>
      <c r="C43" s="2"/>
      <c r="D43" s="2"/>
      <c r="E43" s="6" t="s">
        <v>63</v>
      </c>
      <c r="F43" s="8"/>
      <c r="G43" s="7">
        <f>G10</f>
        <v>1</v>
      </c>
      <c r="H43" s="7">
        <f t="shared" ref="H43:Y43" si="43">H10</f>
        <v>1</v>
      </c>
      <c r="I43" s="7">
        <f t="shared" si="43"/>
        <v>1</v>
      </c>
      <c r="J43" s="7">
        <f t="shared" si="43"/>
        <v>1</v>
      </c>
      <c r="K43" s="7" t="str">
        <f t="shared" si="43"/>
        <v>.</v>
      </c>
      <c r="L43" s="7">
        <f t="shared" si="43"/>
        <v>0</v>
      </c>
      <c r="M43" s="7">
        <f t="shared" si="43"/>
        <v>1</v>
      </c>
      <c r="N43" s="7">
        <f t="shared" si="43"/>
        <v>1</v>
      </c>
      <c r="O43" s="7">
        <f t="shared" si="43"/>
        <v>1</v>
      </c>
      <c r="P43" s="7" t="str">
        <f t="shared" si="43"/>
        <v>.</v>
      </c>
      <c r="Q43" s="7">
        <f t="shared" si="43"/>
        <v>0</v>
      </c>
      <c r="R43" s="7">
        <f t="shared" si="43"/>
        <v>1</v>
      </c>
      <c r="S43" s="7">
        <f t="shared" si="43"/>
        <v>1</v>
      </c>
      <c r="T43" s="7">
        <f t="shared" si="43"/>
        <v>1</v>
      </c>
      <c r="U43" s="7" t="str">
        <f t="shared" si="43"/>
        <v>.</v>
      </c>
      <c r="V43" s="7">
        <f t="shared" si="43"/>
        <v>0</v>
      </c>
      <c r="W43" s="7">
        <f t="shared" si="43"/>
        <v>1</v>
      </c>
      <c r="X43" s="7">
        <f t="shared" si="43"/>
        <v>0</v>
      </c>
      <c r="Y43" s="7">
        <f t="shared" si="43"/>
        <v>1</v>
      </c>
      <c r="Z43" s="2"/>
      <c r="AA43" s="2"/>
      <c r="AB43" s="2"/>
      <c r="AC43" s="6" t="s">
        <v>64</v>
      </c>
      <c r="AD43" s="2"/>
      <c r="AE43" s="2">
        <f>C10</f>
        <v>-2187</v>
      </c>
      <c r="AF43" s="2"/>
      <c r="AG43" s="9"/>
      <c r="AH43" s="9"/>
      <c r="AI43" s="9"/>
      <c r="AJ43" s="9"/>
      <c r="AK43" s="9"/>
      <c r="AL43" s="9"/>
    </row>
    <row r="44" spans="1:38" x14ac:dyDescent="0.3">
      <c r="A44" s="2"/>
      <c r="B44" s="2"/>
      <c r="C44" s="2"/>
      <c r="D44" s="2"/>
      <c r="E44" s="8" t="s">
        <v>46</v>
      </c>
      <c r="F44" s="8" t="s">
        <v>46</v>
      </c>
      <c r="G44" s="8" t="s">
        <v>45</v>
      </c>
      <c r="H44" s="8" t="s">
        <v>45</v>
      </c>
      <c r="I44" s="8" t="s">
        <v>45</v>
      </c>
      <c r="J44" s="8" t="s">
        <v>45</v>
      </c>
      <c r="K44" s="8" t="s">
        <v>45</v>
      </c>
      <c r="L44" s="8" t="s">
        <v>45</v>
      </c>
      <c r="M44" s="8" t="s">
        <v>45</v>
      </c>
      <c r="N44" s="8" t="s">
        <v>45</v>
      </c>
      <c r="O44" s="8" t="s">
        <v>45</v>
      </c>
      <c r="P44" s="8" t="s">
        <v>45</v>
      </c>
      <c r="Q44" s="8" t="s">
        <v>45</v>
      </c>
      <c r="R44" s="8" t="s">
        <v>45</v>
      </c>
      <c r="S44" s="8" t="s">
        <v>45</v>
      </c>
      <c r="T44" s="8" t="s">
        <v>45</v>
      </c>
      <c r="U44" s="8" t="s">
        <v>45</v>
      </c>
      <c r="V44" s="8" t="s">
        <v>45</v>
      </c>
      <c r="W44" s="8" t="s">
        <v>45</v>
      </c>
      <c r="X44" s="8" t="s">
        <v>45</v>
      </c>
      <c r="Y44" s="8" t="s">
        <v>45</v>
      </c>
      <c r="Z44" s="2"/>
      <c r="AA44" s="2"/>
      <c r="AB44" s="2"/>
      <c r="AC44" s="4" t="s">
        <v>51</v>
      </c>
      <c r="AD44" s="4" t="s">
        <v>52</v>
      </c>
      <c r="AE44" s="4" t="s">
        <v>50</v>
      </c>
      <c r="AF44" s="2"/>
      <c r="AG44" s="9"/>
      <c r="AH44" s="9"/>
      <c r="AI44" s="9"/>
      <c r="AJ44" s="9"/>
      <c r="AK44" s="9"/>
      <c r="AL44" s="9"/>
    </row>
    <row r="45" spans="1:38" x14ac:dyDescent="0.3">
      <c r="A45" s="2"/>
      <c r="B45" s="2"/>
      <c r="C45" s="2"/>
      <c r="D45" s="2"/>
      <c r="E45" s="2"/>
      <c r="F45" s="2"/>
      <c r="G45" s="2">
        <f t="shared" ref="G45:H45" si="44">MOD(G42+G43+IF((H42+H43)&gt;H45,1,0),2)</f>
        <v>0</v>
      </c>
      <c r="H45" s="2">
        <f t="shared" si="44"/>
        <v>1</v>
      </c>
      <c r="I45" s="2">
        <f>MOD(I42+I43+IF((J42+J43)&gt;J45,1,0),2)</f>
        <v>1</v>
      </c>
      <c r="J45" s="2">
        <f>MOD(J42+J43+IF((L42+L43)&gt;L45,1,0),2)</f>
        <v>0</v>
      </c>
      <c r="K45" s="2" t="s">
        <v>42</v>
      </c>
      <c r="L45" s="2">
        <f>MOD(L42+L43+IF((M42+M43)&gt;M45,1,0),2)</f>
        <v>1</v>
      </c>
      <c r="M45" s="2">
        <f t="shared" ref="M45" si="45">MOD(M42+M43+IF((N42+N43)&gt;N45,1,0),2)</f>
        <v>1</v>
      </c>
      <c r="N45" s="2">
        <f>MOD(N42+N43+IF((O42+O43)&gt;O45,1,0),2)</f>
        <v>0</v>
      </c>
      <c r="O45" s="2">
        <f>MOD(O42+O43+IF((Q42+Q43)&gt;Q45,1,0),2)</f>
        <v>1</v>
      </c>
      <c r="P45" s="2" t="s">
        <v>42</v>
      </c>
      <c r="Q45" s="2">
        <f>MOD(Q42+Q43+IF((R42+R43)&gt;R45,1,0),2)</f>
        <v>1</v>
      </c>
      <c r="R45" s="2">
        <f t="shared" ref="R45" si="46">MOD(R42+R43+IF((S42+S43)&gt;S45,1,0),2)</f>
        <v>1</v>
      </c>
      <c r="S45" s="2">
        <f>MOD(S42+S43+IF((T42+T43)&gt;T45,1,0),2)</f>
        <v>1</v>
      </c>
      <c r="T45" s="2">
        <f>MOD(T42+T43+IF((V42+V43)&gt;V45,1,0),2)</f>
        <v>0</v>
      </c>
      <c r="U45" s="2" t="s">
        <v>42</v>
      </c>
      <c r="V45" s="2">
        <f>MOD(V42+V43+IF((W42+W43)&gt;W45,1,0),2)</f>
        <v>1</v>
      </c>
      <c r="W45" s="2">
        <f>MOD(W42+W43+IF((X42+X43)&gt;X45,1,0),2)</f>
        <v>1</v>
      </c>
      <c r="X45" s="2">
        <f>MOD(X42+X43+QUOTIENT(Y42+Y43,2),2)</f>
        <v>0</v>
      </c>
      <c r="Y45" s="2">
        <f>MOD(Y42+Y43,2)</f>
        <v>0</v>
      </c>
      <c r="Z45" s="8" t="s">
        <v>47</v>
      </c>
      <c r="AA45" s="7">
        <f>MOD(G45*32768+H45*16384+I45*8192+J45*4096+L45*2048+M45*1024+N45*512+O45*256+Q45*128+R45*64+S45*32+T45*16+V45*8+W45*4+X45*2+Y45 + 32768,65536) - 32768</f>
        <v>28140</v>
      </c>
      <c r="AB45" s="2"/>
      <c r="AC45" s="2"/>
      <c r="AD45" s="2"/>
      <c r="AE45" s="2">
        <f>AE42+AE43</f>
        <v>28140</v>
      </c>
      <c r="AF45" s="2"/>
      <c r="AG45" s="9"/>
      <c r="AH45" s="9"/>
      <c r="AI45" s="9"/>
      <c r="AJ45" s="9"/>
      <c r="AK45" s="9"/>
      <c r="AL45" s="9"/>
    </row>
    <row r="46" spans="1:3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8" x14ac:dyDescent="0.3">
      <c r="A47" s="2"/>
      <c r="B47" s="2"/>
      <c r="C47" s="2"/>
      <c r="D47" s="2"/>
      <c r="E47" s="2"/>
      <c r="F47" s="3" t="s">
        <v>53</v>
      </c>
      <c r="G47" s="7">
        <f>OR((G42+G43+G45)=3, AND(OR((G42+G43)=2,(G42+G43)=1), G45=0))+0</f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8" x14ac:dyDescent="0.3">
      <c r="A48" s="2"/>
      <c r="B48" s="2"/>
      <c r="C48" s="2"/>
      <c r="D48" s="2"/>
      <c r="E48" s="2"/>
      <c r="F48" s="3" t="s">
        <v>54</v>
      </c>
      <c r="G48" s="7">
        <f>MOD(Q45+R45+S45+T45+V45+W45+X45+Y45+1,2)</f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8" x14ac:dyDescent="0.3">
      <c r="A49" s="2"/>
      <c r="B49" s="2"/>
      <c r="C49" s="2"/>
      <c r="D49" s="2"/>
      <c r="E49" s="2"/>
      <c r="F49" s="3" t="s">
        <v>55</v>
      </c>
      <c r="G49" s="7">
        <f>IF((V42+V43)&gt;V45,1,0)+0</f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8" x14ac:dyDescent="0.3">
      <c r="A50" s="2"/>
      <c r="B50" s="2"/>
      <c r="C50" s="2"/>
      <c r="D50" s="2"/>
      <c r="E50" s="2"/>
      <c r="F50" s="3" t="s">
        <v>56</v>
      </c>
      <c r="G50" s="7">
        <f>((G45+H45+I45+J45+L45+M45+N45+O45+Q45+R45+S45+T45+V45+W45+X45+Y45)=0)+0</f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8" x14ac:dyDescent="0.3">
      <c r="A51" s="2"/>
      <c r="B51" s="2"/>
      <c r="C51" s="2"/>
      <c r="D51" s="2"/>
      <c r="E51" s="2"/>
      <c r="F51" s="3" t="s">
        <v>57</v>
      </c>
      <c r="G51" s="7">
        <f>G45</f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8" x14ac:dyDescent="0.3">
      <c r="A52" s="2"/>
      <c r="B52" s="2"/>
      <c r="C52" s="2"/>
      <c r="D52" s="2"/>
      <c r="E52" s="2"/>
      <c r="F52" s="3" t="s">
        <v>58</v>
      </c>
      <c r="G52" s="7">
        <f>_xlfn.XOR(IF((H42+H43)&gt;H45,1,0),G47)+0</f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8" ht="14.4" customHeight="1" x14ac:dyDescent="0.3">
      <c r="A54" s="2"/>
      <c r="B54" s="2"/>
      <c r="C54" s="2"/>
      <c r="D54" s="2"/>
      <c r="E54" s="3" t="s">
        <v>65</v>
      </c>
      <c r="F54" s="7"/>
      <c r="G54" s="7">
        <f>G10</f>
        <v>1</v>
      </c>
      <c r="H54" s="7">
        <f t="shared" ref="H54:Y54" si="47">H10</f>
        <v>1</v>
      </c>
      <c r="I54" s="7">
        <f t="shared" si="47"/>
        <v>1</v>
      </c>
      <c r="J54" s="7">
        <f t="shared" si="47"/>
        <v>1</v>
      </c>
      <c r="K54" s="7" t="str">
        <f t="shared" si="47"/>
        <v>.</v>
      </c>
      <c r="L54" s="7">
        <f t="shared" si="47"/>
        <v>0</v>
      </c>
      <c r="M54" s="7">
        <f t="shared" si="47"/>
        <v>1</v>
      </c>
      <c r="N54" s="7">
        <f t="shared" si="47"/>
        <v>1</v>
      </c>
      <c r="O54" s="7">
        <f t="shared" si="47"/>
        <v>1</v>
      </c>
      <c r="P54" s="7" t="str">
        <f t="shared" si="47"/>
        <v>.</v>
      </c>
      <c r="Q54" s="7">
        <f t="shared" si="47"/>
        <v>0</v>
      </c>
      <c r="R54" s="7">
        <f t="shared" si="47"/>
        <v>1</v>
      </c>
      <c r="S54" s="7">
        <f t="shared" si="47"/>
        <v>1</v>
      </c>
      <c r="T54" s="7">
        <f t="shared" si="47"/>
        <v>1</v>
      </c>
      <c r="U54" s="7" t="str">
        <f t="shared" si="47"/>
        <v>.</v>
      </c>
      <c r="V54" s="7">
        <f t="shared" si="47"/>
        <v>0</v>
      </c>
      <c r="W54" s="7">
        <f t="shared" si="47"/>
        <v>1</v>
      </c>
      <c r="X54" s="7">
        <f t="shared" si="47"/>
        <v>0</v>
      </c>
      <c r="Y54" s="7">
        <f t="shared" si="47"/>
        <v>1</v>
      </c>
      <c r="Z54" s="2"/>
      <c r="AA54" s="2"/>
      <c r="AB54" s="2"/>
      <c r="AC54" s="6" t="s">
        <v>67</v>
      </c>
      <c r="AD54" s="2"/>
      <c r="AE54" s="2">
        <f>C10</f>
        <v>-2187</v>
      </c>
      <c r="AF54" s="2"/>
      <c r="AG54" s="9" t="str">
        <f>IF(OR(AND(AE54&gt;0,AE55&gt;0,AE57&lt;32768),AND(AE54&gt;0,AE55&lt;0,ABS(AE54)&lt;ABS(AE55))),"Результат корректный",IF(OR(AND(AE54&lt;0,AE55&lt;0,ABS(AE54)+ABS(AE55)&lt;32768),AND(AE54&gt;0,AE55&lt;0,ABS(AE54)&gt;ABS(AE55))),"Результат корректный. Перенос из старшего разряда не учитывается",IF(AND(AE54&gt;0,AE55&gt;0,AE57&gt;32767),"При сложении положительных чисел получен отрицательный результат – ПЕРЕПОЛНЕНИЕ!",IF(AND(AE54&lt;0,AE55&lt;0,ABS(AE54)+ABS(AE55)&gt;32768),"При сложении отрицательных чисел получен положительный результат – ПЕРЕПОЛНЕНИЕ!","Результат корректный"))))</f>
        <v>Результат корректный. Перенос из старшего разряда не учитывается</v>
      </c>
      <c r="AH54" s="9"/>
      <c r="AI54" s="9"/>
      <c r="AJ54" s="9"/>
      <c r="AK54" s="9"/>
      <c r="AL54" s="9"/>
    </row>
    <row r="55" spans="1:38" x14ac:dyDescent="0.3">
      <c r="A55" s="2"/>
      <c r="B55" s="2"/>
      <c r="C55" s="2"/>
      <c r="D55" s="2"/>
      <c r="E55" s="6" t="s">
        <v>66</v>
      </c>
      <c r="F55" s="8"/>
      <c r="G55" s="7">
        <f>G11</f>
        <v>1</v>
      </c>
      <c r="H55" s="7">
        <f t="shared" ref="H55:Y55" si="48">H11</f>
        <v>0</v>
      </c>
      <c r="I55" s="7">
        <f t="shared" si="48"/>
        <v>0</v>
      </c>
      <c r="J55" s="7">
        <f t="shared" si="48"/>
        <v>0</v>
      </c>
      <c r="K55" s="7" t="str">
        <f t="shared" si="48"/>
        <v>.</v>
      </c>
      <c r="L55" s="7">
        <f t="shared" si="48"/>
        <v>1</v>
      </c>
      <c r="M55" s="7">
        <f t="shared" si="48"/>
        <v>0</v>
      </c>
      <c r="N55" s="7">
        <f t="shared" si="48"/>
        <v>0</v>
      </c>
      <c r="O55" s="7">
        <f t="shared" si="48"/>
        <v>1</v>
      </c>
      <c r="P55" s="7" t="str">
        <f t="shared" si="48"/>
        <v>.</v>
      </c>
      <c r="Q55" s="7">
        <f t="shared" si="48"/>
        <v>1</v>
      </c>
      <c r="R55" s="7">
        <f t="shared" si="48"/>
        <v>0</v>
      </c>
      <c r="S55" s="7">
        <f t="shared" si="48"/>
        <v>0</v>
      </c>
      <c r="T55" s="7">
        <f t="shared" si="48"/>
        <v>0</v>
      </c>
      <c r="U55" s="7" t="str">
        <f t="shared" si="48"/>
        <v>.</v>
      </c>
      <c r="V55" s="7">
        <f t="shared" si="48"/>
        <v>1</v>
      </c>
      <c r="W55" s="7">
        <f t="shared" si="48"/>
        <v>0</v>
      </c>
      <c r="X55" s="7">
        <f t="shared" si="48"/>
        <v>0</v>
      </c>
      <c r="Y55" s="7">
        <f t="shared" si="48"/>
        <v>1</v>
      </c>
      <c r="Z55" s="2"/>
      <c r="AA55" s="2"/>
      <c r="AB55" s="2"/>
      <c r="AC55" s="6" t="s">
        <v>68</v>
      </c>
      <c r="AD55" s="2"/>
      <c r="AE55" s="2">
        <f>C11</f>
        <v>-30327</v>
      </c>
      <c r="AF55" s="2"/>
      <c r="AG55" s="9"/>
      <c r="AH55" s="9"/>
      <c r="AI55" s="9"/>
      <c r="AJ55" s="9"/>
      <c r="AK55" s="9"/>
      <c r="AL55" s="9"/>
    </row>
    <row r="56" spans="1:38" x14ac:dyDescent="0.3">
      <c r="A56" s="2"/>
      <c r="B56" s="2"/>
      <c r="C56" s="2"/>
      <c r="D56" s="2"/>
      <c r="E56" s="8" t="s">
        <v>46</v>
      </c>
      <c r="F56" s="8" t="s">
        <v>46</v>
      </c>
      <c r="G56" s="8" t="s">
        <v>45</v>
      </c>
      <c r="H56" s="8" t="s">
        <v>45</v>
      </c>
      <c r="I56" s="8" t="s">
        <v>45</v>
      </c>
      <c r="J56" s="8" t="s">
        <v>45</v>
      </c>
      <c r="K56" s="8" t="s">
        <v>45</v>
      </c>
      <c r="L56" s="8" t="s">
        <v>45</v>
      </c>
      <c r="M56" s="8" t="s">
        <v>45</v>
      </c>
      <c r="N56" s="8" t="s">
        <v>45</v>
      </c>
      <c r="O56" s="8" t="s">
        <v>45</v>
      </c>
      <c r="P56" s="8" t="s">
        <v>45</v>
      </c>
      <c r="Q56" s="8" t="s">
        <v>45</v>
      </c>
      <c r="R56" s="8" t="s">
        <v>45</v>
      </c>
      <c r="S56" s="8" t="s">
        <v>45</v>
      </c>
      <c r="T56" s="8" t="s">
        <v>45</v>
      </c>
      <c r="U56" s="8" t="s">
        <v>45</v>
      </c>
      <c r="V56" s="8" t="s">
        <v>45</v>
      </c>
      <c r="W56" s="8" t="s">
        <v>45</v>
      </c>
      <c r="X56" s="8" t="s">
        <v>45</v>
      </c>
      <c r="Y56" s="8" t="s">
        <v>45</v>
      </c>
      <c r="Z56" s="2"/>
      <c r="AA56" s="2"/>
      <c r="AB56" s="2"/>
      <c r="AC56" s="4" t="s">
        <v>51</v>
      </c>
      <c r="AD56" s="4" t="s">
        <v>52</v>
      </c>
      <c r="AE56" s="4" t="s">
        <v>50</v>
      </c>
      <c r="AF56" s="2"/>
      <c r="AG56" s="9"/>
      <c r="AH56" s="9"/>
      <c r="AI56" s="9"/>
      <c r="AJ56" s="9"/>
      <c r="AK56" s="9"/>
      <c r="AL56" s="9"/>
    </row>
    <row r="57" spans="1:38" x14ac:dyDescent="0.3">
      <c r="A57" s="2"/>
      <c r="B57" s="2"/>
      <c r="C57" s="2"/>
      <c r="D57" s="2"/>
      <c r="E57" s="2"/>
      <c r="F57" s="2"/>
      <c r="G57" s="2">
        <f t="shared" ref="G57:H57" si="49">MOD(G54+G55+IF((H54+H55)&gt;H57,1,0),2)</f>
        <v>1</v>
      </c>
      <c r="H57" s="2">
        <f t="shared" si="49"/>
        <v>0</v>
      </c>
      <c r="I57" s="2">
        <f>MOD(I54+I55+IF((J54+J55)&gt;J57,1,0),2)</f>
        <v>0</v>
      </c>
      <c r="J57" s="2">
        <f>MOD(J54+J55+IF((L54+L55)&gt;L57,1,0),2)</f>
        <v>0</v>
      </c>
      <c r="K57" s="2" t="s">
        <v>42</v>
      </c>
      <c r="L57" s="2">
        <f>MOD(L54+L55+IF((M54+M55)&gt;M57,1,0),2)</f>
        <v>0</v>
      </c>
      <c r="M57" s="2">
        <f t="shared" ref="M57" si="50">MOD(M54+M55+IF((N54+N55)&gt;N57,1,0),2)</f>
        <v>0</v>
      </c>
      <c r="N57" s="2">
        <f>MOD(N54+N55+IF((O54+O55)&gt;O57,1,0),2)</f>
        <v>0</v>
      </c>
      <c r="O57" s="2">
        <f>MOD(O54+O55+IF((Q54+Q55)&gt;Q57,1,0),2)</f>
        <v>0</v>
      </c>
      <c r="P57" s="2" t="s">
        <v>42</v>
      </c>
      <c r="Q57" s="2">
        <f>MOD(Q54+Q55+IF((R54+R55)&gt;R57,1,0),2)</f>
        <v>1</v>
      </c>
      <c r="R57" s="2">
        <f t="shared" ref="R57" si="51">MOD(R54+R55+IF((S54+S55)&gt;S57,1,0),2)</f>
        <v>1</v>
      </c>
      <c r="S57" s="2">
        <f>MOD(S54+S55+IF((T54+T55)&gt;T57,1,0),2)</f>
        <v>1</v>
      </c>
      <c r="T57" s="2">
        <f>MOD(T54+T55+IF((V54+V55)&gt;V57,1,0),2)</f>
        <v>1</v>
      </c>
      <c r="U57" s="2" t="s">
        <v>42</v>
      </c>
      <c r="V57" s="2">
        <f>MOD(V54+V55+IF((W54+W55)&gt;W57,1,0),2)</f>
        <v>1</v>
      </c>
      <c r="W57" s="2">
        <f>MOD(W54+W55+IF((X54+X55)&gt;X57,1,0),2)</f>
        <v>1</v>
      </c>
      <c r="X57" s="2">
        <f>MOD(X54+X55+QUOTIENT(Y54+Y55,2),2)</f>
        <v>1</v>
      </c>
      <c r="Y57" s="2">
        <f>MOD(Y54+Y55,2)</f>
        <v>0</v>
      </c>
      <c r="Z57" s="8" t="s">
        <v>47</v>
      </c>
      <c r="AA57" s="7">
        <f>MOD(G57*32768+H57*16384+I57*8192+J57*4096+L57*2048+M57*1024+N57*512+O57*256+Q57*128+R57*64+S57*32+T57*16+V57*8+W57*4+X57*2+Y57 + 32768,65536) - 32768</f>
        <v>-32514</v>
      </c>
      <c r="AB57" s="2"/>
      <c r="AC57" s="2"/>
      <c r="AD57" s="2"/>
      <c r="AE57" s="2">
        <f>AE54+AE55</f>
        <v>-32514</v>
      </c>
      <c r="AF57" s="2"/>
      <c r="AG57" s="9"/>
      <c r="AH57" s="9"/>
      <c r="AI57" s="9"/>
      <c r="AJ57" s="9"/>
      <c r="AK57" s="9"/>
      <c r="AL57" s="9"/>
    </row>
    <row r="58" spans="1:3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8" x14ac:dyDescent="0.3">
      <c r="A59" s="2"/>
      <c r="B59" s="2"/>
      <c r="C59" s="2"/>
      <c r="D59" s="2"/>
      <c r="E59" s="2"/>
      <c r="F59" s="3" t="s">
        <v>53</v>
      </c>
      <c r="G59" s="7">
        <f>OR((G54+G55+G57)=3, AND(OR((G54+G55)=2,(G54+G55)=1), G57=0))+0</f>
        <v>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8" x14ac:dyDescent="0.3">
      <c r="A60" s="2"/>
      <c r="B60" s="2"/>
      <c r="C60" s="2"/>
      <c r="D60" s="2"/>
      <c r="E60" s="2"/>
      <c r="F60" s="3" t="s">
        <v>54</v>
      </c>
      <c r="G60" s="7">
        <f>MOD(Q57+R57+S57+T57+V57+W57+X57+Y57+1,2)</f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8" x14ac:dyDescent="0.3">
      <c r="A61" s="2"/>
      <c r="B61" s="2"/>
      <c r="C61" s="2"/>
      <c r="D61" s="2"/>
      <c r="E61" s="2"/>
      <c r="F61" s="3" t="s">
        <v>55</v>
      </c>
      <c r="G61" s="7">
        <f>IF((V54+V55)&gt;V57,1,0)+0</f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8" x14ac:dyDescent="0.3">
      <c r="A62" s="2"/>
      <c r="B62" s="2"/>
      <c r="C62" s="2"/>
      <c r="D62" s="2"/>
      <c r="E62" s="2"/>
      <c r="F62" s="3" t="s">
        <v>56</v>
      </c>
      <c r="G62" s="7">
        <f>((G57+H57+I57+J57+L57+M57+N57+O57+Q57+R57+S57+T57+V57+W57+X57+Y57)=0)+0</f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8" x14ac:dyDescent="0.3">
      <c r="A63" s="2"/>
      <c r="B63" s="2"/>
      <c r="C63" s="2"/>
      <c r="D63" s="2"/>
      <c r="E63" s="2"/>
      <c r="F63" s="3" t="s">
        <v>57</v>
      </c>
      <c r="G63" s="7">
        <f>G57</f>
        <v>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8" x14ac:dyDescent="0.3">
      <c r="A64" s="2"/>
      <c r="B64" s="2"/>
      <c r="C64" s="2"/>
      <c r="D64" s="2"/>
      <c r="E64" s="2"/>
      <c r="F64" s="3" t="s">
        <v>58</v>
      </c>
      <c r="G64" s="7">
        <f>_xlfn.XOR(IF((H54+H55)&gt;H57,1,0),G59)+0</f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8" ht="14.4" customHeight="1" x14ac:dyDescent="0.3">
      <c r="A66" s="2"/>
      <c r="B66" s="2"/>
      <c r="C66" s="2"/>
      <c r="D66" s="2"/>
      <c r="E66" s="3" t="s">
        <v>69</v>
      </c>
      <c r="F66" s="7"/>
      <c r="G66" s="7">
        <f>G11</f>
        <v>1</v>
      </c>
      <c r="H66" s="7">
        <f t="shared" ref="H66:Y67" si="52">H11</f>
        <v>0</v>
      </c>
      <c r="I66" s="7">
        <f t="shared" si="52"/>
        <v>0</v>
      </c>
      <c r="J66" s="7">
        <f t="shared" si="52"/>
        <v>0</v>
      </c>
      <c r="K66" s="7" t="str">
        <f t="shared" si="52"/>
        <v>.</v>
      </c>
      <c r="L66" s="7">
        <f t="shared" si="52"/>
        <v>1</v>
      </c>
      <c r="M66" s="7">
        <f t="shared" si="52"/>
        <v>0</v>
      </c>
      <c r="N66" s="7">
        <f t="shared" si="52"/>
        <v>0</v>
      </c>
      <c r="O66" s="7">
        <f t="shared" si="52"/>
        <v>1</v>
      </c>
      <c r="P66" s="7" t="str">
        <f t="shared" si="52"/>
        <v>.</v>
      </c>
      <c r="Q66" s="7">
        <f t="shared" si="52"/>
        <v>1</v>
      </c>
      <c r="R66" s="7">
        <f t="shared" si="52"/>
        <v>0</v>
      </c>
      <c r="S66" s="7">
        <f t="shared" si="52"/>
        <v>0</v>
      </c>
      <c r="T66" s="7">
        <f t="shared" si="52"/>
        <v>0</v>
      </c>
      <c r="U66" s="7" t="str">
        <f t="shared" si="52"/>
        <v>.</v>
      </c>
      <c r="V66" s="7">
        <f t="shared" si="52"/>
        <v>1</v>
      </c>
      <c r="W66" s="7">
        <f t="shared" si="52"/>
        <v>0</v>
      </c>
      <c r="X66" s="7">
        <f t="shared" si="52"/>
        <v>0</v>
      </c>
      <c r="Y66" s="7">
        <f t="shared" si="52"/>
        <v>1</v>
      </c>
      <c r="Z66" s="2"/>
      <c r="AA66" s="2"/>
      <c r="AB66" s="2"/>
      <c r="AC66" s="6" t="s">
        <v>71</v>
      </c>
      <c r="AD66" s="2"/>
      <c r="AE66" s="2">
        <f>C11</f>
        <v>-30327</v>
      </c>
      <c r="AF66" s="2"/>
      <c r="AG66" s="9" t="str">
        <f>IF(OR(AND(AE66&gt;0,AE67&gt;0,AE69&lt;32768),AND(AE66&gt;0,AE67&lt;0,ABS(AE66)&lt;ABS(AE67))),"Результат корректный",IF(OR(AND(AE66&lt;0,AE67&lt;0,ABS(AE66)+ABS(AE67)&lt;32768),AND(AE66&gt;0,AE67&lt;0,ABS(AE66)&gt;ABS(AE67))),"Результат корректный. Перенос из старшего разряда не учитывается",IF(AND(AE66&gt;0,AE67&gt;0,AE69&gt;32767),"При сложении положительных чисел получен отрицательный результат – ПЕРЕПОЛНЕНИЕ!",IF(AND(AE66&lt;0,AE67&lt;0,ABS(AE66)+ABS(AE67)&gt;32768),"При сложении отрицательных чисел получен положительный результат – ПЕРЕПОЛНЕНИЕ!","Результат корректный"))))</f>
        <v>При сложении отрицательных чисел получен положительный результат – ПЕРЕПОЛНЕНИЕ!</v>
      </c>
      <c r="AH66" s="9"/>
      <c r="AI66" s="9"/>
      <c r="AJ66" s="9"/>
      <c r="AK66" s="9"/>
      <c r="AL66" s="9"/>
    </row>
    <row r="67" spans="1:38" x14ac:dyDescent="0.3">
      <c r="A67" s="2"/>
      <c r="B67" s="2"/>
      <c r="C67" s="2"/>
      <c r="D67" s="2"/>
      <c r="E67" s="6" t="s">
        <v>70</v>
      </c>
      <c r="F67" s="8"/>
      <c r="G67" s="7">
        <f>G12</f>
        <v>1</v>
      </c>
      <c r="H67" s="7">
        <f t="shared" si="52"/>
        <v>0</v>
      </c>
      <c r="I67" s="7">
        <f t="shared" si="52"/>
        <v>0</v>
      </c>
      <c r="J67" s="7">
        <f t="shared" si="52"/>
        <v>0</v>
      </c>
      <c r="K67" s="7" t="str">
        <f t="shared" si="52"/>
        <v>.</v>
      </c>
      <c r="L67" s="7">
        <f t="shared" si="52"/>
        <v>0</v>
      </c>
      <c r="M67" s="7">
        <f t="shared" si="52"/>
        <v>0</v>
      </c>
      <c r="N67" s="7">
        <f t="shared" si="52"/>
        <v>0</v>
      </c>
      <c r="O67" s="7">
        <f t="shared" si="52"/>
        <v>0</v>
      </c>
      <c r="P67" s="7" t="str">
        <f t="shared" si="52"/>
        <v>.</v>
      </c>
      <c r="Q67" s="7">
        <f t="shared" si="52"/>
        <v>1</v>
      </c>
      <c r="R67" s="7">
        <f t="shared" si="52"/>
        <v>1</v>
      </c>
      <c r="S67" s="7">
        <f t="shared" si="52"/>
        <v>1</v>
      </c>
      <c r="T67" s="7">
        <f t="shared" si="52"/>
        <v>1</v>
      </c>
      <c r="U67" s="7" t="str">
        <f t="shared" si="52"/>
        <v>.</v>
      </c>
      <c r="V67" s="7">
        <f t="shared" si="52"/>
        <v>1</v>
      </c>
      <c r="W67" s="7">
        <f t="shared" si="52"/>
        <v>1</v>
      </c>
      <c r="X67" s="7">
        <f t="shared" si="52"/>
        <v>1</v>
      </c>
      <c r="Y67" s="7">
        <f t="shared" si="52"/>
        <v>0</v>
      </c>
      <c r="Z67" s="2"/>
      <c r="AA67" s="2"/>
      <c r="AB67" s="2"/>
      <c r="AC67" s="6" t="s">
        <v>72</v>
      </c>
      <c r="AD67" s="2"/>
      <c r="AE67" s="2">
        <f>C12</f>
        <v>-32514</v>
      </c>
      <c r="AF67" s="2"/>
      <c r="AG67" s="9"/>
      <c r="AH67" s="9"/>
      <c r="AI67" s="9"/>
      <c r="AJ67" s="9"/>
      <c r="AK67" s="9"/>
      <c r="AL67" s="9"/>
    </row>
    <row r="68" spans="1:38" x14ac:dyDescent="0.3">
      <c r="A68" s="2"/>
      <c r="B68" s="2"/>
      <c r="C68" s="2"/>
      <c r="D68" s="2"/>
      <c r="E68" s="8" t="s">
        <v>46</v>
      </c>
      <c r="F68" s="8" t="s">
        <v>46</v>
      </c>
      <c r="G68" s="8" t="s">
        <v>45</v>
      </c>
      <c r="H68" s="8" t="s">
        <v>45</v>
      </c>
      <c r="I68" s="8" t="s">
        <v>45</v>
      </c>
      <c r="J68" s="8" t="s">
        <v>45</v>
      </c>
      <c r="K68" s="8" t="s">
        <v>45</v>
      </c>
      <c r="L68" s="8" t="s">
        <v>45</v>
      </c>
      <c r="M68" s="8" t="s">
        <v>45</v>
      </c>
      <c r="N68" s="8" t="s">
        <v>45</v>
      </c>
      <c r="O68" s="8" t="s">
        <v>45</v>
      </c>
      <c r="P68" s="8" t="s">
        <v>45</v>
      </c>
      <c r="Q68" s="8" t="s">
        <v>45</v>
      </c>
      <c r="R68" s="8" t="s">
        <v>45</v>
      </c>
      <c r="S68" s="8" t="s">
        <v>45</v>
      </c>
      <c r="T68" s="8" t="s">
        <v>45</v>
      </c>
      <c r="U68" s="8" t="s">
        <v>45</v>
      </c>
      <c r="V68" s="8" t="s">
        <v>45</v>
      </c>
      <c r="W68" s="8" t="s">
        <v>45</v>
      </c>
      <c r="X68" s="8" t="s">
        <v>45</v>
      </c>
      <c r="Y68" s="8" t="s">
        <v>45</v>
      </c>
      <c r="Z68" s="2"/>
      <c r="AA68" s="2"/>
      <c r="AB68" s="2"/>
      <c r="AC68" s="4" t="s">
        <v>51</v>
      </c>
      <c r="AD68" s="4" t="s">
        <v>52</v>
      </c>
      <c r="AE68" s="4" t="s">
        <v>50</v>
      </c>
      <c r="AF68" s="2"/>
      <c r="AG68" s="9"/>
      <c r="AH68" s="9"/>
      <c r="AI68" s="9"/>
      <c r="AJ68" s="9"/>
      <c r="AK68" s="9"/>
      <c r="AL68" s="9"/>
    </row>
    <row r="69" spans="1:38" ht="15.6" x14ac:dyDescent="0.3">
      <c r="A69" s="1"/>
      <c r="B69" s="1"/>
      <c r="C69" s="1"/>
      <c r="D69" s="1"/>
      <c r="E69" s="2"/>
      <c r="F69" s="2"/>
      <c r="G69" s="2">
        <f>MOD(G66+G67+IF((H66+H67)&gt;H69,1,0),2)</f>
        <v>0</v>
      </c>
      <c r="H69" s="2">
        <f t="shared" ref="H69" si="53">MOD(H66+H67+IF((I66+I67)&gt;I69,1,0),2)</f>
        <v>0</v>
      </c>
      <c r="I69" s="2">
        <f>MOD(I66+I67+IF((J66+J67)&gt;J69,1,0),2)</f>
        <v>0</v>
      </c>
      <c r="J69" s="2">
        <f>MOD(J66+J67+IF((L66+L67)&gt;L69,1,0),2)</f>
        <v>0</v>
      </c>
      <c r="K69" s="2" t="s">
        <v>42</v>
      </c>
      <c r="L69" s="2">
        <f>MOD(L66+L67+IF((M66+M67)&gt;M69,1,0),2)</f>
        <v>1</v>
      </c>
      <c r="M69" s="2">
        <f t="shared" ref="M69" si="54">MOD(M66+M67+IF((N66+N67)&gt;N69,1,0),2)</f>
        <v>0</v>
      </c>
      <c r="N69" s="2">
        <f>MOD(N66+N67+IF((O66+O67)&gt;O69,1,0),2)</f>
        <v>1</v>
      </c>
      <c r="O69" s="2">
        <f>MOD(O66+O67+IF((Q66+Q67)&gt;Q69,1,0),2)</f>
        <v>0</v>
      </c>
      <c r="P69" s="2" t="s">
        <v>42</v>
      </c>
      <c r="Q69" s="2">
        <f>MOD(Q66+Q67+IF((R66+R67)&gt;R69,1,0),2)</f>
        <v>1</v>
      </c>
      <c r="R69" s="2">
        <f t="shared" ref="R69" si="55">MOD(R66+R67+IF((S66+S67)&gt;S69,1,0),2)</f>
        <v>0</v>
      </c>
      <c r="S69" s="2">
        <f>MOD(S66+S67+IF((T66+T67)&gt;T69,1,0),2)</f>
        <v>0</v>
      </c>
      <c r="T69" s="2">
        <f>MOD(T66+T67+IF((V66+V67)&gt;V69,1,0),2)</f>
        <v>0</v>
      </c>
      <c r="U69" s="2" t="s">
        <v>42</v>
      </c>
      <c r="V69" s="2">
        <f>MOD(V66+V67+IF((W66+W67)&gt;W69,1,0),2)</f>
        <v>0</v>
      </c>
      <c r="W69" s="2">
        <f>MOD(W66+W67+IF((X66+X67)&gt;X69,1,0),2)</f>
        <v>1</v>
      </c>
      <c r="X69" s="2">
        <f>MOD(X66+X67+QUOTIENT(Y66+Y67,2),2)</f>
        <v>1</v>
      </c>
      <c r="Y69" s="2">
        <f>MOD(Y66+Y67,2)</f>
        <v>1</v>
      </c>
      <c r="Z69" s="8" t="s">
        <v>47</v>
      </c>
      <c r="AA69" s="7">
        <f>MOD(G69*32768+H69*16384+I69*8192+J69*4096+L69*2048+M69*1024+N69*512+O69*256+Q69*128+R69*64+S69*32+T69*16+V69*8+W69*4+X69*2+Y69 + 32768,65536) - 32768</f>
        <v>2695</v>
      </c>
      <c r="AB69" s="2"/>
      <c r="AC69" s="2"/>
      <c r="AD69" s="2"/>
      <c r="AE69" s="2">
        <f>AE66+AE67</f>
        <v>-62841</v>
      </c>
      <c r="AG69" s="9"/>
      <c r="AH69" s="9"/>
      <c r="AI69" s="9"/>
      <c r="AJ69" s="9"/>
      <c r="AK69" s="9"/>
      <c r="AL69" s="9"/>
    </row>
    <row r="70" spans="1:38" x14ac:dyDescent="0.3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8" x14ac:dyDescent="0.3">
      <c r="E71" s="2"/>
      <c r="F71" s="3" t="s">
        <v>53</v>
      </c>
      <c r="G71" s="7">
        <f>OR((G66+G67+G69)=3, AND(OR((G66+G67)=2,(G66+G67)=1), G69=0))+0</f>
        <v>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8" x14ac:dyDescent="0.3">
      <c r="E72" s="2"/>
      <c r="F72" s="3" t="s">
        <v>54</v>
      </c>
      <c r="G72" s="7">
        <f>MOD(Q69+R69+S69+T69+V69+W69+X69+Y69+1,2)</f>
        <v>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8" x14ac:dyDescent="0.3">
      <c r="E73" s="2"/>
      <c r="F73" s="3" t="s">
        <v>55</v>
      </c>
      <c r="G73" s="7">
        <f>IF((V66+V67)&gt;V69,1,0)+0</f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8" x14ac:dyDescent="0.3">
      <c r="E74" s="2"/>
      <c r="F74" s="3" t="s">
        <v>56</v>
      </c>
      <c r="G74" s="7">
        <f>((G69+H69+I69+J69+L69+M69+N69+O69+Q69+R69+S69+T69+V69+W69+X69+Y69)=0)+0</f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8" x14ac:dyDescent="0.3">
      <c r="E75" s="2"/>
      <c r="F75" s="3" t="s">
        <v>57</v>
      </c>
      <c r="G75" s="7">
        <f>G69</f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8" x14ac:dyDescent="0.3">
      <c r="E76" s="2"/>
      <c r="F76" s="3" t="s">
        <v>58</v>
      </c>
      <c r="G76" s="7">
        <f>_xlfn.XOR(IF((H66+H67)&gt;H69,1,0),G71)+0</f>
        <v>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8" spans="1:38" ht="14.4" customHeight="1" x14ac:dyDescent="0.3">
      <c r="E78" s="3" t="s">
        <v>43</v>
      </c>
      <c r="F78" s="7"/>
      <c r="G78" s="7">
        <f>G11</f>
        <v>1</v>
      </c>
      <c r="H78" s="7">
        <f t="shared" ref="H78:Y78" si="56">H4</f>
        <v>0</v>
      </c>
      <c r="I78" s="7">
        <f t="shared" si="56"/>
        <v>0</v>
      </c>
      <c r="J78" s="7">
        <f t="shared" si="56"/>
        <v>0</v>
      </c>
      <c r="K78" s="7" t="str">
        <f t="shared" si="56"/>
        <v>.</v>
      </c>
      <c r="L78" s="7">
        <f t="shared" si="56"/>
        <v>1</v>
      </c>
      <c r="M78" s="7">
        <f t="shared" si="56"/>
        <v>0</v>
      </c>
      <c r="N78" s="7">
        <f t="shared" si="56"/>
        <v>0</v>
      </c>
      <c r="O78" s="7">
        <f t="shared" si="56"/>
        <v>0</v>
      </c>
      <c r="P78" s="7" t="str">
        <f t="shared" si="56"/>
        <v>.</v>
      </c>
      <c r="Q78" s="7">
        <f t="shared" si="56"/>
        <v>1</v>
      </c>
      <c r="R78" s="7">
        <f t="shared" si="56"/>
        <v>0</v>
      </c>
      <c r="S78" s="7">
        <f t="shared" si="56"/>
        <v>0</v>
      </c>
      <c r="T78" s="7">
        <f t="shared" si="56"/>
        <v>0</v>
      </c>
      <c r="U78" s="7" t="str">
        <f t="shared" si="56"/>
        <v>.</v>
      </c>
      <c r="V78" s="7">
        <f t="shared" si="56"/>
        <v>1</v>
      </c>
      <c r="W78" s="7">
        <f t="shared" si="56"/>
        <v>0</v>
      </c>
      <c r="X78" s="7">
        <f t="shared" si="56"/>
        <v>1</v>
      </c>
      <c r="Y78" s="7">
        <f t="shared" si="56"/>
        <v>1</v>
      </c>
      <c r="Z78" s="2"/>
      <c r="AA78" s="2"/>
      <c r="AB78" s="2"/>
      <c r="AC78" s="6" t="s">
        <v>49</v>
      </c>
      <c r="AD78" s="2"/>
      <c r="AE78" s="2">
        <f>C4</f>
        <v>2187</v>
      </c>
      <c r="AG78" s="9" t="str">
        <f>IF(OR(AND(AE78&gt;0,AE79&gt;0,AE81&lt;32768),AND(AE78&gt;0,AE79&lt;0,ABS(AE78)&lt;ABS(AE79))),"Результат корректный",IF(OR(AND(AE78&lt;0,AE79&lt;0,ABS(AE78)+ABS(AE79)&lt;32768),AND(AE78&gt;0,AE79&lt;0,ABS(AE78)&gt;ABS(AE79))),"Результат корректный. Перенос из старшего разряда не учитывается",IF(AND(AE78&gt;0,AE79&gt;0,AE81&gt;32767),"При сложении положительных чисел получен отрицательный результат – ПЕРЕПОЛНЕНИЕ!",IF(AND(AE78&lt;0,AE79&lt;0,ABS(AE78)+ABS(AE79)&gt;32768),"При сложении отрицательных чисел получен положительный результат – ПЕРЕПОЛНЕНИЕ!","Результат корректный"))))</f>
        <v>Результат корректный</v>
      </c>
      <c r="AH78" s="9"/>
      <c r="AI78" s="9"/>
      <c r="AJ78" s="9"/>
      <c r="AK78" s="9"/>
      <c r="AL78" s="9"/>
    </row>
    <row r="79" spans="1:38" x14ac:dyDescent="0.3">
      <c r="E79" s="6" t="s">
        <v>66</v>
      </c>
      <c r="F79" s="8"/>
      <c r="G79" s="7">
        <f>G4</f>
        <v>0</v>
      </c>
      <c r="H79" s="7">
        <f t="shared" ref="H79:Y79" si="57">H11</f>
        <v>0</v>
      </c>
      <c r="I79" s="7">
        <f t="shared" si="57"/>
        <v>0</v>
      </c>
      <c r="J79" s="7">
        <f t="shared" si="57"/>
        <v>0</v>
      </c>
      <c r="K79" s="7" t="str">
        <f t="shared" si="57"/>
        <v>.</v>
      </c>
      <c r="L79" s="7">
        <f t="shared" si="57"/>
        <v>1</v>
      </c>
      <c r="M79" s="7">
        <f t="shared" si="57"/>
        <v>0</v>
      </c>
      <c r="N79" s="7">
        <f t="shared" si="57"/>
        <v>0</v>
      </c>
      <c r="O79" s="7">
        <f t="shared" si="57"/>
        <v>1</v>
      </c>
      <c r="P79" s="7" t="str">
        <f t="shared" si="57"/>
        <v>.</v>
      </c>
      <c r="Q79" s="7">
        <f t="shared" si="57"/>
        <v>1</v>
      </c>
      <c r="R79" s="7">
        <f t="shared" si="57"/>
        <v>0</v>
      </c>
      <c r="S79" s="7">
        <f t="shared" si="57"/>
        <v>0</v>
      </c>
      <c r="T79" s="7">
        <f t="shared" si="57"/>
        <v>0</v>
      </c>
      <c r="U79" s="7" t="str">
        <f t="shared" si="57"/>
        <v>.</v>
      </c>
      <c r="V79" s="7">
        <f t="shared" si="57"/>
        <v>1</v>
      </c>
      <c r="W79" s="7">
        <f t="shared" si="57"/>
        <v>0</v>
      </c>
      <c r="X79" s="7">
        <f t="shared" si="57"/>
        <v>0</v>
      </c>
      <c r="Y79" s="7">
        <f t="shared" si="57"/>
        <v>1</v>
      </c>
      <c r="Z79" s="2"/>
      <c r="AA79" s="2"/>
      <c r="AB79" s="2"/>
      <c r="AC79" s="6" t="s">
        <v>68</v>
      </c>
      <c r="AD79" s="2"/>
      <c r="AE79" s="2">
        <f>C11</f>
        <v>-30327</v>
      </c>
      <c r="AG79" s="9"/>
      <c r="AH79" s="9"/>
      <c r="AI79" s="9"/>
      <c r="AJ79" s="9"/>
      <c r="AK79" s="9"/>
      <c r="AL79" s="9"/>
    </row>
    <row r="80" spans="1:38" x14ac:dyDescent="0.3">
      <c r="E80" s="8" t="s">
        <v>46</v>
      </c>
      <c r="F80" s="8" t="s">
        <v>46</v>
      </c>
      <c r="G80" s="8" t="s">
        <v>45</v>
      </c>
      <c r="H80" s="8" t="s">
        <v>45</v>
      </c>
      <c r="I80" s="8" t="s">
        <v>45</v>
      </c>
      <c r="J80" s="8" t="s">
        <v>45</v>
      </c>
      <c r="K80" s="8" t="s">
        <v>45</v>
      </c>
      <c r="L80" s="8" t="s">
        <v>45</v>
      </c>
      <c r="M80" s="8" t="s">
        <v>45</v>
      </c>
      <c r="N80" s="8" t="s">
        <v>45</v>
      </c>
      <c r="O80" s="8" t="s">
        <v>45</v>
      </c>
      <c r="P80" s="8" t="s">
        <v>45</v>
      </c>
      <c r="Q80" s="8" t="s">
        <v>45</v>
      </c>
      <c r="R80" s="8" t="s">
        <v>45</v>
      </c>
      <c r="S80" s="8" t="s">
        <v>45</v>
      </c>
      <c r="T80" s="8" t="s">
        <v>45</v>
      </c>
      <c r="U80" s="8" t="s">
        <v>45</v>
      </c>
      <c r="V80" s="8" t="s">
        <v>45</v>
      </c>
      <c r="W80" s="8" t="s">
        <v>45</v>
      </c>
      <c r="X80" s="8" t="s">
        <v>45</v>
      </c>
      <c r="Y80" s="8" t="s">
        <v>45</v>
      </c>
      <c r="Z80" s="2"/>
      <c r="AA80" s="2"/>
      <c r="AB80" s="2"/>
      <c r="AC80" s="4" t="s">
        <v>51</v>
      </c>
      <c r="AD80" s="4" t="s">
        <v>52</v>
      </c>
      <c r="AE80" s="4" t="s">
        <v>50</v>
      </c>
      <c r="AG80" s="9"/>
      <c r="AH80" s="9"/>
      <c r="AI80" s="9"/>
      <c r="AJ80" s="9"/>
      <c r="AK80" s="9"/>
      <c r="AL80" s="9"/>
    </row>
    <row r="81" spans="5:38" x14ac:dyDescent="0.3">
      <c r="E81" s="2"/>
      <c r="F81" s="2"/>
      <c r="G81" s="2">
        <f>MOD(G78+G79+IF((H78+H79)&gt;H81,1,0),2)</f>
        <v>1</v>
      </c>
      <c r="H81" s="2">
        <f t="shared" ref="H81" si="58">MOD(H78+H79+IF((I78+I79)&gt;I81,1,0),2)</f>
        <v>0</v>
      </c>
      <c r="I81" s="2">
        <f>MOD(I78+I79+IF((J78+J79)&gt;J81,1,0),2)</f>
        <v>0</v>
      </c>
      <c r="J81" s="2">
        <f>MOD(J78+J79+IF((L78+L79)&gt;L81,1,0),2)</f>
        <v>1</v>
      </c>
      <c r="K81" s="2" t="s">
        <v>42</v>
      </c>
      <c r="L81" s="2">
        <f>MOD(L78+L79+IF((M78+M79)&gt;M81,1,0),2)</f>
        <v>0</v>
      </c>
      <c r="M81" s="2">
        <f t="shared" ref="M81" si="59">MOD(M78+M79+IF((N78+N79)&gt;N81,1,0),2)</f>
        <v>0</v>
      </c>
      <c r="N81" s="2">
        <f>MOD(N78+N79+IF((O78+O79)&gt;O81,1,0),2)</f>
        <v>1</v>
      </c>
      <c r="O81" s="2">
        <f>MOD(O78+O79+IF((Q78+Q79)&gt;Q81,1,0),2)</f>
        <v>0</v>
      </c>
      <c r="P81" s="2" t="s">
        <v>42</v>
      </c>
      <c r="Q81" s="2">
        <f>MOD(Q78+Q79+IF((R78+R79)&gt;R81,1,0),2)</f>
        <v>0</v>
      </c>
      <c r="R81" s="2">
        <f t="shared" ref="R81" si="60">MOD(R78+R79+IF((S78+S79)&gt;S81,1,0),2)</f>
        <v>0</v>
      </c>
      <c r="S81" s="2">
        <f>MOD(S78+S79+IF((T78+T79)&gt;T81,1,0),2)</f>
        <v>0</v>
      </c>
      <c r="T81" s="2">
        <f>MOD(T78+T79+IF((V78+V79)&gt;V81,1,0),2)</f>
        <v>1</v>
      </c>
      <c r="U81" s="2" t="s">
        <v>42</v>
      </c>
      <c r="V81" s="2">
        <f>MOD(V78+V79+IF((W78+W79)&gt;W81,1,0),2)</f>
        <v>0</v>
      </c>
      <c r="W81" s="2">
        <f>MOD(W78+W79+IF((X78+X79)&gt;X81,1,0),2)</f>
        <v>1</v>
      </c>
      <c r="X81" s="2">
        <f>MOD(X78+X79+QUOTIENT(Y78+Y79,2),2)</f>
        <v>0</v>
      </c>
      <c r="Y81" s="2">
        <f>MOD(Y78+Y79,2)</f>
        <v>0</v>
      </c>
      <c r="Z81" s="8" t="s">
        <v>47</v>
      </c>
      <c r="AA81" s="7">
        <f>MOD(G81*32768+H81*16384+I81*8192+J81*4096+L81*2048+M81*1024+N81*512+O81*256+Q81*128+R81*64+S81*32+T81*16+V81*8+W81*4+X81*2+Y81 + 32768,65536) - 32768</f>
        <v>-28140</v>
      </c>
      <c r="AB81" s="2"/>
      <c r="AC81" s="2"/>
      <c r="AD81" s="2"/>
      <c r="AE81" s="2">
        <f>AE78+AE79</f>
        <v>-28140</v>
      </c>
      <c r="AG81" s="9"/>
      <c r="AH81" s="9"/>
      <c r="AI81" s="9"/>
      <c r="AJ81" s="9"/>
      <c r="AK81" s="9"/>
      <c r="AL81" s="9"/>
    </row>
    <row r="82" spans="5:38" x14ac:dyDescent="0.3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5:38" x14ac:dyDescent="0.3">
      <c r="E83" s="2"/>
      <c r="F83" s="3" t="s">
        <v>53</v>
      </c>
      <c r="G83" s="7">
        <f>OR((G78+G79+G81)=3, AND(OR((G78+G79)=2,(G78+G79)=1), G81=0))+0</f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5:38" x14ac:dyDescent="0.3">
      <c r="E84" s="2"/>
      <c r="F84" s="3" t="s">
        <v>54</v>
      </c>
      <c r="G84" s="7">
        <f>MOD(Q81+R81+S81+T81+V81+W81+X81+Y81+1,2)</f>
        <v>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5:38" x14ac:dyDescent="0.3">
      <c r="E85" s="2"/>
      <c r="F85" s="3" t="s">
        <v>55</v>
      </c>
      <c r="G85" s="7">
        <f>IF((V78+V79)&gt;V81,1,0)+0</f>
        <v>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5:38" x14ac:dyDescent="0.3">
      <c r="E86" s="2"/>
      <c r="F86" s="3" t="s">
        <v>56</v>
      </c>
      <c r="G86" s="7">
        <f>((G81+H81+I81+J81+L81+M81+N81+O81+Q81+R81+S81+T81+V81+W81+X81+Y81)=0)+0</f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5:38" x14ac:dyDescent="0.3">
      <c r="E87" s="2"/>
      <c r="F87" s="3" t="s">
        <v>57</v>
      </c>
      <c r="G87" s="7">
        <f>G81</f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5:38" x14ac:dyDescent="0.3">
      <c r="E88" s="2"/>
      <c r="F88" s="3" t="s">
        <v>58</v>
      </c>
      <c r="G88" s="7">
        <f>_xlfn.XOR(IF((H78+H79)&gt;H81,1,0),G83)+0</f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90" spans="5:38" ht="14.4" customHeight="1" x14ac:dyDescent="0.3">
      <c r="E90" s="3" t="s">
        <v>73</v>
      </c>
      <c r="F90" s="7"/>
      <c r="G90" s="7">
        <f>G14</f>
        <v>1</v>
      </c>
      <c r="H90" s="7">
        <f t="shared" ref="H90:Y90" si="61">H14</f>
        <v>0</v>
      </c>
      <c r="I90" s="7">
        <f t="shared" si="61"/>
        <v>0</v>
      </c>
      <c r="J90" s="7">
        <f t="shared" si="61"/>
        <v>1</v>
      </c>
      <c r="K90" s="7" t="str">
        <f t="shared" si="61"/>
        <v>.</v>
      </c>
      <c r="L90" s="7">
        <f t="shared" si="61"/>
        <v>0</v>
      </c>
      <c r="M90" s="7">
        <f t="shared" si="61"/>
        <v>0</v>
      </c>
      <c r="N90" s="7">
        <f t="shared" si="61"/>
        <v>1</v>
      </c>
      <c r="O90" s="7">
        <f t="shared" si="61"/>
        <v>0</v>
      </c>
      <c r="P90" s="7" t="str">
        <f t="shared" si="61"/>
        <v>.</v>
      </c>
      <c r="Q90" s="7">
        <f t="shared" si="61"/>
        <v>0</v>
      </c>
      <c r="R90" s="7">
        <f t="shared" si="61"/>
        <v>0</v>
      </c>
      <c r="S90" s="7">
        <f t="shared" si="61"/>
        <v>0</v>
      </c>
      <c r="T90" s="7">
        <f t="shared" si="61"/>
        <v>1</v>
      </c>
      <c r="U90" s="7" t="str">
        <f t="shared" si="61"/>
        <v>.</v>
      </c>
      <c r="V90" s="7">
        <f t="shared" si="61"/>
        <v>0</v>
      </c>
      <c r="W90" s="7">
        <f t="shared" si="61"/>
        <v>1</v>
      </c>
      <c r="X90" s="7">
        <f t="shared" si="61"/>
        <v>0</v>
      </c>
      <c r="Y90" s="7">
        <f t="shared" si="61"/>
        <v>0</v>
      </c>
      <c r="Z90" s="2"/>
      <c r="AA90" s="2"/>
      <c r="AB90" s="2"/>
      <c r="AC90" s="6" t="s">
        <v>74</v>
      </c>
      <c r="AD90" s="2"/>
      <c r="AE90" s="2">
        <f>C14</f>
        <v>-28140</v>
      </c>
      <c r="AG90" s="9" t="str">
        <f>IF(OR(AND(AE90&gt;0,AE91&gt;0,AE93&lt;32768),AND(AE90&gt;0,AE91&lt;0,ABS(AE90)&lt;ABS(AE91))),"Результат корректный",IF(OR(AND(AE90&lt;0,AE91&lt;0,ABS(AE90)+ABS(AE91)&lt;32768),AND(AE90&gt;0,AE91&lt;0,ABS(AE90)&gt;ABS(AE91))),"Результат корректный. Перенос из старшего разряда не учитывается",IF(AND(AE90&gt;0,AE91&gt;0,AE93&gt;32767),"При сложении положительных чисел получен отрицательный результат – ПЕРЕПОЛНЕНИЕ!",IF(AND(AE90&lt;0,AE91&lt;0,ABS(AE90)+ABS(AE91)&gt;32768),"При сложении отрицательных чисел получен положительный результат – ПЕРЕПОЛНЕНИЕ!","Результат корректный"))))</f>
        <v>Результат корректный</v>
      </c>
      <c r="AH90" s="9"/>
      <c r="AI90" s="9"/>
      <c r="AJ90" s="9"/>
      <c r="AK90" s="9"/>
      <c r="AL90" s="9"/>
    </row>
    <row r="91" spans="5:38" x14ac:dyDescent="0.3">
      <c r="E91" s="6" t="s">
        <v>60</v>
      </c>
      <c r="F91" s="8"/>
      <c r="G91" s="7">
        <f>G6</f>
        <v>0</v>
      </c>
      <c r="H91" s="7">
        <f t="shared" ref="H91:Y91" si="62">H6</f>
        <v>1</v>
      </c>
      <c r="I91" s="7">
        <f t="shared" si="62"/>
        <v>1</v>
      </c>
      <c r="J91" s="7">
        <f t="shared" si="62"/>
        <v>1</v>
      </c>
      <c r="K91" s="7" t="str">
        <f t="shared" si="62"/>
        <v>.</v>
      </c>
      <c r="L91" s="7">
        <f t="shared" si="62"/>
        <v>1</v>
      </c>
      <c r="M91" s="7">
        <f t="shared" si="62"/>
        <v>1</v>
      </c>
      <c r="N91" s="7">
        <f t="shared" si="62"/>
        <v>1</v>
      </c>
      <c r="O91" s="7">
        <f t="shared" si="62"/>
        <v>1</v>
      </c>
      <c r="P91" s="7" t="str">
        <f t="shared" si="62"/>
        <v>.</v>
      </c>
      <c r="Q91" s="7">
        <f t="shared" si="62"/>
        <v>0</v>
      </c>
      <c r="R91" s="7">
        <f t="shared" si="62"/>
        <v>0</v>
      </c>
      <c r="S91" s="7">
        <f t="shared" si="62"/>
        <v>0</v>
      </c>
      <c r="T91" s="7">
        <f t="shared" si="62"/>
        <v>0</v>
      </c>
      <c r="U91" s="7" t="str">
        <f t="shared" si="62"/>
        <v>.</v>
      </c>
      <c r="V91" s="7">
        <f t="shared" si="62"/>
        <v>0</v>
      </c>
      <c r="W91" s="7">
        <f t="shared" si="62"/>
        <v>0</v>
      </c>
      <c r="X91" s="7">
        <f t="shared" si="62"/>
        <v>1</v>
      </c>
      <c r="Y91" s="7">
        <f t="shared" si="62"/>
        <v>0</v>
      </c>
      <c r="Z91" s="2"/>
      <c r="AA91" s="2"/>
      <c r="AB91" s="2"/>
      <c r="AC91" s="6" t="s">
        <v>62</v>
      </c>
      <c r="AD91" s="2"/>
      <c r="AE91" s="2">
        <f>C6</f>
        <v>32514</v>
      </c>
      <c r="AG91" s="9"/>
      <c r="AH91" s="9"/>
      <c r="AI91" s="9"/>
      <c r="AJ91" s="9"/>
      <c r="AK91" s="9"/>
      <c r="AL91" s="9"/>
    </row>
    <row r="92" spans="5:38" x14ac:dyDescent="0.3">
      <c r="E92" s="8" t="s">
        <v>46</v>
      </c>
      <c r="F92" s="8" t="s">
        <v>46</v>
      </c>
      <c r="G92" s="8" t="s">
        <v>45</v>
      </c>
      <c r="H92" s="8" t="s">
        <v>45</v>
      </c>
      <c r="I92" s="8" t="s">
        <v>45</v>
      </c>
      <c r="J92" s="8" t="s">
        <v>45</v>
      </c>
      <c r="K92" s="8" t="s">
        <v>45</v>
      </c>
      <c r="L92" s="8" t="s">
        <v>45</v>
      </c>
      <c r="M92" s="8" t="s">
        <v>45</v>
      </c>
      <c r="N92" s="8" t="s">
        <v>45</v>
      </c>
      <c r="O92" s="8" t="s">
        <v>45</v>
      </c>
      <c r="P92" s="8" t="s">
        <v>45</v>
      </c>
      <c r="Q92" s="8" t="s">
        <v>45</v>
      </c>
      <c r="R92" s="8" t="s">
        <v>45</v>
      </c>
      <c r="S92" s="8" t="s">
        <v>45</v>
      </c>
      <c r="T92" s="8" t="s">
        <v>45</v>
      </c>
      <c r="U92" s="8" t="s">
        <v>45</v>
      </c>
      <c r="V92" s="8" t="s">
        <v>45</v>
      </c>
      <c r="W92" s="8" t="s">
        <v>45</v>
      </c>
      <c r="X92" s="8" t="s">
        <v>45</v>
      </c>
      <c r="Y92" s="8" t="s">
        <v>45</v>
      </c>
      <c r="Z92" s="2"/>
      <c r="AA92" s="2"/>
      <c r="AB92" s="2"/>
      <c r="AC92" s="4" t="s">
        <v>51</v>
      </c>
      <c r="AD92" s="4" t="s">
        <v>52</v>
      </c>
      <c r="AE92" s="4" t="s">
        <v>50</v>
      </c>
      <c r="AG92" s="9"/>
      <c r="AH92" s="9"/>
      <c r="AI92" s="9"/>
      <c r="AJ92" s="9"/>
      <c r="AK92" s="9"/>
      <c r="AL92" s="9"/>
    </row>
    <row r="93" spans="5:38" x14ac:dyDescent="0.3">
      <c r="E93" s="2"/>
      <c r="F93" s="2"/>
      <c r="G93" s="2">
        <f>MOD(G90+G91+IF((H90+H91)&gt;H93,1,0),2)</f>
        <v>0</v>
      </c>
      <c r="H93" s="2">
        <f t="shared" ref="H93" si="63">MOD(H90+H91+IF((I90+I91)&gt;I93,1,0),2)</f>
        <v>0</v>
      </c>
      <c r="I93" s="2">
        <f>MOD(I90+I91+IF((J90+J91)&gt;J93,1,0),2)</f>
        <v>0</v>
      </c>
      <c r="J93" s="2">
        <f>MOD(J90+J91+IF((L90+L91)&gt;L93,1,0),2)</f>
        <v>1</v>
      </c>
      <c r="K93" s="2" t="s">
        <v>42</v>
      </c>
      <c r="L93" s="2">
        <f>MOD(L90+L91+IF((M90+M91)&gt;M93,1,0),2)</f>
        <v>0</v>
      </c>
      <c r="M93" s="2">
        <f t="shared" ref="M93" si="64">MOD(M90+M91+IF((N90+N91)&gt;N93,1,0),2)</f>
        <v>0</v>
      </c>
      <c r="N93" s="2">
        <f>MOD(N90+N91+IF((O90+O91)&gt;O93,1,0),2)</f>
        <v>0</v>
      </c>
      <c r="O93" s="2">
        <f>MOD(O90+O91+IF((Q90+Q91)&gt;Q93,1,0),2)</f>
        <v>1</v>
      </c>
      <c r="P93" s="2" t="s">
        <v>42</v>
      </c>
      <c r="Q93" s="2">
        <f>MOD(Q90+Q91+IF((R90+R91)&gt;R93,1,0),2)</f>
        <v>0</v>
      </c>
      <c r="R93" s="2">
        <f t="shared" ref="R93" si="65">MOD(R90+R91+IF((S90+S91)&gt;S93,1,0),2)</f>
        <v>0</v>
      </c>
      <c r="S93" s="2">
        <f>MOD(S90+S91+IF((T90+T91)&gt;T93,1,0),2)</f>
        <v>0</v>
      </c>
      <c r="T93" s="2">
        <f>MOD(T90+T91+IF((V90+V91)&gt;V93,1,0),2)</f>
        <v>1</v>
      </c>
      <c r="U93" s="2" t="s">
        <v>42</v>
      </c>
      <c r="V93" s="2">
        <f>MOD(V90+V91+IF((W90+W91)&gt;W93,1,0),2)</f>
        <v>0</v>
      </c>
      <c r="W93" s="2">
        <f>MOD(W90+W91+IF((X90+X91)&gt;X93,1,0),2)</f>
        <v>1</v>
      </c>
      <c r="X93" s="2">
        <f>MOD(X90+X91+QUOTIENT(Y90+Y91,2),2)</f>
        <v>1</v>
      </c>
      <c r="Y93" s="2">
        <f>MOD(Y90+Y91,2)</f>
        <v>0</v>
      </c>
      <c r="Z93" s="8" t="s">
        <v>47</v>
      </c>
      <c r="AA93" s="7">
        <f>MOD(G93*32768+H93*16384+I93*8192+J93*4096+L93*2048+M93*1024+N93*512+O93*256+Q93*128+R93*64+S93*32+T93*16+V93*8+W93*4+X93*2+Y93 + 32768,65536) - 32768</f>
        <v>4374</v>
      </c>
      <c r="AB93" s="2"/>
      <c r="AC93" s="2"/>
      <c r="AD93" s="2"/>
      <c r="AE93" s="2">
        <f>AE90+AE91</f>
        <v>4374</v>
      </c>
      <c r="AG93" s="9"/>
      <c r="AH93" s="9"/>
      <c r="AI93" s="9"/>
      <c r="AJ93" s="9"/>
      <c r="AK93" s="9"/>
      <c r="AL93" s="9"/>
    </row>
    <row r="94" spans="5:38" x14ac:dyDescent="0.3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5:38" x14ac:dyDescent="0.3">
      <c r="E95" s="2"/>
      <c r="F95" s="3" t="s">
        <v>53</v>
      </c>
      <c r="G95" s="7">
        <f>OR((G90+G91+G93)=3, AND(OR((G90+G91)=2,(G90+G91)=1), G93=0))+0</f>
        <v>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5:38" x14ac:dyDescent="0.3">
      <c r="E96" s="2"/>
      <c r="F96" s="3" t="s">
        <v>54</v>
      </c>
      <c r="G96" s="7">
        <f>MOD(Q93+R93+S93+T93+V93+W93+X93+Y93+1,2)</f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5:31" x14ac:dyDescent="0.3">
      <c r="E97" s="2"/>
      <c r="F97" s="3" t="s">
        <v>55</v>
      </c>
      <c r="G97" s="7">
        <f>IF((V90+V91)&gt;V93,1,0)+0</f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5:31" x14ac:dyDescent="0.3">
      <c r="E98" s="2"/>
      <c r="F98" s="3" t="s">
        <v>56</v>
      </c>
      <c r="G98" s="7">
        <f>((G93+H93+I93+J93+L93+M93+N93+O93+Q93+R93+S93+T93+V93+W93+X93+Y93)=0)+0</f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5:31" x14ac:dyDescent="0.3">
      <c r="E99" s="2"/>
      <c r="F99" s="3" t="s">
        <v>57</v>
      </c>
      <c r="G99" s="7">
        <f>G93</f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5:31" x14ac:dyDescent="0.3">
      <c r="E100" s="2"/>
      <c r="F100" s="3" t="s">
        <v>58</v>
      </c>
      <c r="G100" s="7">
        <f>_xlfn.XOR(IF((H90+H91)&gt;H93,1,0),G95)+0</f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</sheetData>
  <mergeCells count="7">
    <mergeCell ref="AG90:AL93"/>
    <mergeCell ref="AG18:AL21"/>
    <mergeCell ref="AG30:AL33"/>
    <mergeCell ref="AG42:AL45"/>
    <mergeCell ref="AG54:AL57"/>
    <mergeCell ref="AG66:AL69"/>
    <mergeCell ref="AG78:AL81"/>
  </mergeCells>
  <phoneticPr fontId="3" type="noConversion"/>
  <conditionalFormatting sqref="G4:Y7">
    <cfRule type="cellIs" dxfId="1" priority="2" operator="equal">
      <formula>0</formula>
    </cfRule>
    <cfRule type="cellIs" dxfId="0" priority="1" operator="equal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&amp;LПышкин Никита Сергеевич&amp;CВариант 29&amp;R&amp;F</oddHeader>
    <oddFooter>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2023-11-21T11:36:30Z</dcterms:created>
  <dcterms:modified xsi:type="dcterms:W3CDTF">2023-12-05T10:38:39Z</dcterms:modified>
</cp:coreProperties>
</file>