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tenzin/Documents/semester1/assignments/ITW/ITW-2017-S1-A1-u3149399/"/>
    </mc:Choice>
  </mc:AlternateContent>
  <bookViews>
    <workbookView xWindow="0" yWindow="460" windowWidth="28800" windowHeight="16460" activeTab="4"/>
  </bookViews>
  <sheets>
    <sheet name="Quarterly Sales Summary" sheetId="1" r:id="rId1"/>
    <sheet name="Bonuses" sheetId="2" r:id="rId2"/>
    <sheet name="Sales Projections" sheetId="4" r:id="rId3"/>
    <sheet name="Pivot Table" sheetId="8" r:id="rId4"/>
    <sheet name="Trips" sheetId="7" r:id="rId5"/>
  </sheets>
  <definedNames>
    <definedName name="_xlnm._FilterDatabase" localSheetId="1" hidden="1">Bonuses!$A$4:$H$17</definedName>
  </definedNames>
  <calcPr calcId="150001" concurrentCalc="0"/>
  <pivotCaches>
    <pivotCache cacheId="0" r:id="rId6"/>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7" i="2" l="1"/>
  <c r="D25" i="2"/>
  <c r="F7" i="1"/>
  <c r="B7" i="4"/>
  <c r="D7" i="4"/>
  <c r="E7" i="4"/>
  <c r="E12" i="4"/>
  <c r="F7" i="4"/>
  <c r="B12" i="4"/>
  <c r="C8" i="4"/>
  <c r="C9" i="4"/>
  <c r="C10" i="4"/>
  <c r="C11" i="4"/>
  <c r="C7" i="4"/>
  <c r="B11" i="4"/>
  <c r="B10" i="4"/>
  <c r="B9" i="4"/>
  <c r="B8" i="4"/>
  <c r="D26" i="2"/>
  <c r="D28" i="2"/>
  <c r="H6" i="2"/>
  <c r="H7" i="2"/>
  <c r="H8" i="2"/>
  <c r="H9" i="2"/>
  <c r="H10" i="2"/>
  <c r="H11" i="2"/>
  <c r="H12" i="2"/>
  <c r="H13" i="2"/>
  <c r="H14" i="2"/>
  <c r="H15" i="2"/>
  <c r="H16" i="2"/>
  <c r="H17" i="2"/>
  <c r="H5" i="2"/>
  <c r="D24" i="2"/>
  <c r="D23" i="2"/>
  <c r="D22" i="2"/>
  <c r="D21" i="2"/>
  <c r="D18" i="2"/>
  <c r="E18" i="2"/>
  <c r="F18" i="2"/>
  <c r="G18" i="2"/>
  <c r="C18" i="2"/>
  <c r="G17" i="2"/>
  <c r="G6" i="2"/>
  <c r="G7" i="2"/>
  <c r="G8" i="2"/>
  <c r="G9" i="2"/>
  <c r="G10" i="2"/>
  <c r="G11" i="2"/>
  <c r="G12" i="2"/>
  <c r="G13" i="2"/>
  <c r="G14" i="2"/>
  <c r="G15" i="2"/>
  <c r="G16" i="2"/>
  <c r="G5" i="2"/>
  <c r="G7" i="1"/>
  <c r="G12" i="1"/>
  <c r="F12" i="1"/>
  <c r="E12" i="1"/>
  <c r="D12" i="1"/>
  <c r="C12" i="1"/>
  <c r="B12" i="1"/>
  <c r="G8" i="1"/>
  <c r="G9" i="1"/>
  <c r="G10" i="1"/>
  <c r="G11" i="1"/>
  <c r="F8" i="1"/>
  <c r="F9" i="1"/>
  <c r="F10" i="1"/>
  <c r="F11" i="1"/>
  <c r="D8" i="4"/>
  <c r="E8" i="4"/>
  <c r="D9" i="4"/>
  <c r="E9" i="4"/>
  <c r="D10" i="4"/>
  <c r="E10" i="4"/>
  <c r="F8" i="4"/>
  <c r="F11" i="4"/>
  <c r="F10" i="4"/>
  <c r="F9" i="4"/>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10" i="7"/>
  <c r="D11" i="4"/>
  <c r="D12" i="4"/>
</calcChain>
</file>

<file path=xl/sharedStrings.xml><?xml version="1.0" encoding="utf-8"?>
<sst xmlns="http://schemas.openxmlformats.org/spreadsheetml/2006/main" count="727" uniqueCount="71">
  <si>
    <t>Total</t>
  </si>
  <si>
    <t>Projected Sales Growth</t>
  </si>
  <si>
    <t xml:space="preserve">Summary Statistics </t>
  </si>
  <si>
    <t>Total Sales</t>
  </si>
  <si>
    <t>Sports Networks</t>
  </si>
  <si>
    <t>Young Adult Networks</t>
  </si>
  <si>
    <t>Classic Movie and TV Networks</t>
  </si>
  <si>
    <t>Film Entertainment Networks</t>
  </si>
  <si>
    <t>International Networks</t>
  </si>
  <si>
    <t>Region</t>
  </si>
  <si>
    <t>Intl</t>
  </si>
  <si>
    <t>Network</t>
  </si>
  <si>
    <t>Trey Wingo</t>
  </si>
  <si>
    <t>Sydney Hood</t>
  </si>
  <si>
    <t>Samuel Kackowski</t>
  </si>
  <si>
    <t>Lori Rukstad</t>
  </si>
  <si>
    <t>Lisa Vanderbeck</t>
  </si>
  <si>
    <t>Lisa Steinberg</t>
  </si>
  <si>
    <t>Ted Harris</t>
  </si>
  <si>
    <t>Ryan Lawton</t>
  </si>
  <si>
    <t>Festival Entertainment Networks</t>
  </si>
  <si>
    <t>1st Quarter</t>
  </si>
  <si>
    <t>2nd Quarter</t>
  </si>
  <si>
    <t>3rd Quarter</t>
  </si>
  <si>
    <t>4th Quarter</t>
  </si>
  <si>
    <t>1st Qtr</t>
  </si>
  <si>
    <t>2nd Qtr</t>
  </si>
  <si>
    <t>3rd Qtr</t>
  </si>
  <si>
    <t>4th Qtr</t>
  </si>
  <si>
    <t>Sales Representative</t>
  </si>
  <si>
    <t>Number of Sales Representatives – Intl</t>
  </si>
  <si>
    <t>Bonus</t>
  </si>
  <si>
    <t>Average Total Sales per Representative</t>
  </si>
  <si>
    <t>Totals</t>
  </si>
  <si>
    <t>Trend</t>
  </si>
  <si>
    <t>Highest Total Sales - Value</t>
  </si>
  <si>
    <t>Highest Total Sales - Representative</t>
  </si>
  <si>
    <t>Lowest Total Sales - Value</t>
  </si>
  <si>
    <t>Lowest Total Sales - Representative</t>
  </si>
  <si>
    <t>2016 Annual Sales Analysis</t>
  </si>
  <si>
    <t>Total 2016</t>
  </si>
  <si>
    <t>Projected 2017 Sales Increase</t>
  </si>
  <si>
    <t>AUS</t>
  </si>
  <si>
    <t>NZ</t>
  </si>
  <si>
    <t>Number of Sales Representatives – AUS</t>
  </si>
  <si>
    <t>Number of Sales Representatives – NZ</t>
  </si>
  <si>
    <t>Projected 2017 Sales</t>
  </si>
  <si>
    <t>% of Total Sales</t>
  </si>
  <si>
    <t>Target Amount</t>
  </si>
  <si>
    <t>Sales Representative Summary</t>
  </si>
  <si>
    <t>Sales Projections</t>
  </si>
  <si>
    <t>Robert Mitchells</t>
  </si>
  <si>
    <t>Emily Deschanels</t>
  </si>
  <si>
    <t>Michael Roberts</t>
  </si>
  <si>
    <t>Catherine Williams</t>
  </si>
  <si>
    <t>Peter Little</t>
  </si>
  <si>
    <t>Quarter</t>
  </si>
  <si>
    <t>Sales</t>
  </si>
  <si>
    <t>Trip expenditures</t>
  </si>
  <si>
    <t>Profit</t>
  </si>
  <si>
    <t>Trip summary</t>
  </si>
  <si>
    <t>Lisa Vanderbeck Q3 trip expenditure</t>
  </si>
  <si>
    <t>AUS Film Entertainment Networks Sales</t>
  </si>
  <si>
    <t>Sales representative with highest average profit per trip</t>
  </si>
  <si>
    <t>Target % of Target Total Sales</t>
  </si>
  <si>
    <t>Their average profit per trip</t>
  </si>
  <si>
    <t>Emily Deschanels, Q4</t>
  </si>
  <si>
    <t>Column Labels</t>
  </si>
  <si>
    <t>Grand Total</t>
  </si>
  <si>
    <t>Sum of Profit</t>
  </si>
  <si>
    <t>Row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</si>
</sst>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2" formatCode="_(&quot;$&quot;* #,##0_);_(&quot;$&quot;* \(#,##0\);_(&quot;$&quot;* &quot;-&quot;_);_(@_)"/>
    <numFmt numFmtId="44" formatCode="_(&quot;$&quot;* #,##0.00_);_(&quot;$&quot;* \(#,##0.00\);_(&quot;$&quot;* &quot;-&quot;??_);_(@_)"/>
    <numFmt numFmtId="43" formatCode="_(* #,##0.00_);_(* \(#,##0.00\);_(* &quot;-&quot;??_);_(@_)"/>
    <numFmt numFmtId="164" formatCode="_-&quot;$&quot;* #,##0.00_-;\-&quot;$&quot;* #,##0.00_-;_-&quot;$&quot;* &quot;-&quot;??_-;_-@_-"/>
    <numFmt numFmtId="165" formatCode="_(* #,##0_);_(* \(#,##0\);_(* &quot;-&quot;??_);_(@_)"/>
    <numFmt numFmtId="166" formatCode="&quot;$&quot;#,##0"/>
    <numFmt numFmtId="167" formatCode="_-[$$-C09]* #,##0.00_-;\-[$$-C09]* #,##0.00_-;_-[$$-C09]* &quot;-&quot;??_-;_-@_-"/>
  </numFmts>
  <fonts count="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1"/>
      <name val="Calibri"/>
      <family val="2"/>
      <scheme val="minor"/>
    </font>
    <font>
      <b/>
      <sz val="11"/>
      <color theme="3"/>
      <name val="Calibri"/>
      <family val="2"/>
      <scheme val="minor"/>
    </font>
    <font>
      <sz val="11"/>
      <color theme="1"/>
      <name val="Calibri"/>
      <family val="2"/>
    </font>
  </fonts>
  <fills count="2">
    <fill>
      <patternFill patternType="none"/>
    </fill>
    <fill>
      <patternFill patternType="gray125"/>
    </fill>
  </fills>
  <borders count="7">
    <border>
      <left/>
      <right/>
      <top/>
      <bottom/>
      <diagonal/>
    </border>
    <border>
      <left/>
      <right/>
      <top/>
      <bottom style="thick">
        <color theme="4"/>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right/>
      <top style="thin">
        <color theme="4" tint="0.39997558519241921"/>
      </top>
      <bottom/>
      <diagonal/>
    </border>
    <border>
      <left style="thin">
        <color auto="1"/>
      </left>
      <right style="thin">
        <color auto="1"/>
      </right>
      <top style="thin">
        <color auto="1"/>
      </top>
      <bottom style="thin">
        <color auto="1"/>
      </bottom>
      <diagonal/>
    </border>
  </borders>
  <cellStyleXfs count="18">
    <xf numFmtId="0" fontId="0" fillId="0" borderId="0"/>
    <xf numFmtId="43" fontId="1" fillId="0" borderId="0" applyFon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1" fillId="0" borderId="0"/>
    <xf numFmtId="0" fontId="4" fillId="0" borderId="2" applyNumberFormat="0" applyFill="0" applyAlignment="0" applyProtection="0"/>
    <xf numFmtId="44" fontId="1" fillId="0" borderId="0" applyFont="0" applyFill="0" applyBorder="0" applyAlignment="0" applyProtection="0"/>
    <xf numFmtId="9" fontId="1" fillId="0" borderId="0" applyFont="0" applyFill="0" applyBorder="0" applyAlignment="0" applyProtection="0"/>
    <xf numFmtId="0" fontId="4" fillId="0" borderId="2" applyNumberFormat="0" applyFill="0" applyAlignment="0" applyProtection="0"/>
    <xf numFmtId="0" fontId="2" fillId="0" borderId="0" applyNumberFormat="0" applyFill="0" applyBorder="0" applyAlignment="0" applyProtection="0"/>
    <xf numFmtId="0" fontId="3" fillId="0" borderId="1" applyNumberFormat="0" applyFill="0" applyAlignment="0" applyProtection="0"/>
    <xf numFmtId="0" fontId="2" fillId="0" borderId="0" applyNumberFormat="0" applyFill="0" applyBorder="0" applyAlignment="0" applyProtection="0"/>
    <xf numFmtId="0" fontId="3" fillId="0" borderId="1" applyNumberFormat="0" applyFill="0" applyAlignment="0" applyProtection="0"/>
    <xf numFmtId="0" fontId="6" fillId="0" borderId="4" applyNumberFormat="0" applyFill="0" applyAlignment="0" applyProtection="0"/>
    <xf numFmtId="42"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5" fillId="0" borderId="3" applyNumberFormat="0" applyFill="0" applyAlignment="0" applyProtection="0"/>
  </cellStyleXfs>
  <cellXfs count="53">
    <xf numFmtId="0" fontId="0" fillId="0" borderId="0" xfId="0"/>
    <xf numFmtId="165" fontId="0" fillId="0" borderId="0" xfId="1" applyNumberFormat="1" applyFont="1"/>
    <xf numFmtId="166" fontId="0" fillId="0" borderId="0" xfId="0" applyNumberFormat="1" applyFont="1"/>
    <xf numFmtId="9" fontId="1" fillId="0" borderId="0" xfId="4" applyNumberFormat="1"/>
    <xf numFmtId="0" fontId="5" fillId="0" borderId="0" xfId="0" applyFont="1"/>
    <xf numFmtId="0" fontId="0" fillId="0" borderId="0" xfId="0"/>
    <xf numFmtId="166" fontId="0" fillId="0" borderId="0" xfId="0" applyNumberFormat="1"/>
    <xf numFmtId="0" fontId="0" fillId="0" borderId="0" xfId="0" applyFont="1"/>
    <xf numFmtId="0" fontId="0" fillId="0" borderId="0" xfId="0" applyFont="1"/>
    <xf numFmtId="0" fontId="6" fillId="0" borderId="4" xfId="13" applyAlignment="1">
      <alignment vertical="center"/>
    </xf>
    <xf numFmtId="0" fontId="6" fillId="0" borderId="4" xfId="13" applyAlignment="1">
      <alignment horizontal="center" vertical="center" wrapText="1"/>
    </xf>
    <xf numFmtId="0" fontId="6" fillId="0" borderId="4" xfId="13" applyAlignment="1">
      <alignment horizontal="center" vertical="center"/>
    </xf>
    <xf numFmtId="0" fontId="6" fillId="0" borderId="4" xfId="13" applyAlignment="1">
      <alignment horizontal="center"/>
    </xf>
    <xf numFmtId="166" fontId="6" fillId="0" borderId="4" xfId="13" applyNumberFormat="1" applyAlignment="1">
      <alignment horizontal="center"/>
    </xf>
    <xf numFmtId="0" fontId="4" fillId="0" borderId="2" xfId="2" applyAlignment="1">
      <alignment horizontal="center" vertical="center"/>
    </xf>
    <xf numFmtId="0" fontId="4" fillId="0" borderId="2" xfId="5" applyAlignment="1">
      <alignment horizontal="center" vertical="center" wrapText="1"/>
    </xf>
    <xf numFmtId="0" fontId="4" fillId="0" borderId="2" xfId="2" applyAlignment="1">
      <alignment vertical="center"/>
    </xf>
    <xf numFmtId="42" fontId="0" fillId="0" borderId="0" xfId="14" applyFont="1"/>
    <xf numFmtId="0" fontId="2" fillId="0" borderId="0" xfId="9" applyAlignment="1"/>
    <xf numFmtId="0" fontId="5" fillId="0" borderId="3" xfId="17" applyAlignment="1">
      <alignment vertical="center"/>
    </xf>
    <xf numFmtId="0" fontId="5" fillId="0" borderId="3" xfId="17"/>
    <xf numFmtId="0" fontId="6" fillId="0" borderId="4" xfId="13" applyFill="1" applyAlignment="1">
      <alignment horizontal="center" vertical="center" wrapText="1"/>
    </xf>
    <xf numFmtId="0" fontId="0" fillId="0" borderId="0" xfId="16" applyNumberFormat="1" applyFont="1"/>
    <xf numFmtId="0" fontId="0" fillId="0" borderId="0" xfId="0" applyNumberFormat="1"/>
    <xf numFmtId="0" fontId="5" fillId="0" borderId="3" xfId="6" applyNumberFormat="1" applyFont="1" applyBorder="1" applyAlignment="1">
      <alignment horizontal="right"/>
    </xf>
    <xf numFmtId="164" fontId="0" fillId="0" borderId="0" xfId="0" applyNumberFormat="1"/>
    <xf numFmtId="0" fontId="5" fillId="0" borderId="3" xfId="17" applyNumberFormat="1"/>
    <xf numFmtId="0" fontId="6" fillId="0" borderId="4" xfId="13"/>
    <xf numFmtId="164" fontId="0" fillId="0" borderId="0" xfId="15" applyFont="1"/>
    <xf numFmtId="164" fontId="6" fillId="0" borderId="4" xfId="15" applyFont="1" applyBorder="1"/>
    <xf numFmtId="167" fontId="0" fillId="0" borderId="0" xfId="0" applyNumberFormat="1"/>
    <xf numFmtId="0" fontId="6" fillId="0" borderId="4" xfId="13" applyFill="1"/>
    <xf numFmtId="9" fontId="0" fillId="0" borderId="0" xfId="16" applyFont="1"/>
    <xf numFmtId="44" fontId="0" fillId="0" borderId="0" xfId="0" applyNumberFormat="1" applyFont="1"/>
    <xf numFmtId="44" fontId="0" fillId="0" borderId="0" xfId="14" applyNumberFormat="1" applyFont="1"/>
    <xf numFmtId="44" fontId="5" fillId="0" borderId="3" xfId="17" applyNumberFormat="1"/>
    <xf numFmtId="10" fontId="0" fillId="0" borderId="0" xfId="16" applyNumberFormat="1" applyFont="1"/>
    <xf numFmtId="10" fontId="0" fillId="0" borderId="0" xfId="1" applyNumberFormat="1" applyFont="1"/>
    <xf numFmtId="164" fontId="1" fillId="0" borderId="0" xfId="15" applyAlignment="1">
      <alignment horizontal="right"/>
    </xf>
    <xf numFmtId="164" fontId="1" fillId="0" borderId="0" xfId="15"/>
    <xf numFmtId="164" fontId="5" fillId="0" borderId="3" xfId="15" applyFont="1" applyBorder="1"/>
    <xf numFmtId="44" fontId="1" fillId="0" borderId="0" xfId="15" applyNumberFormat="1" applyAlignment="1">
      <alignment horizontal="right"/>
    </xf>
    <xf numFmtId="42" fontId="7" fillId="0" borderId="0" xfId="14" applyFont="1"/>
    <xf numFmtId="164" fontId="5" fillId="0" borderId="3" xfId="15" applyFont="1" applyBorder="1" applyAlignment="1">
      <alignment horizontal="right"/>
    </xf>
    <xf numFmtId="0" fontId="0" fillId="0" borderId="0" xfId="0" applyAlignment="1">
      <alignment horizontal="left"/>
    </xf>
    <xf numFmtId="0" fontId="0" fillId="0" borderId="0" xfId="0" pivotButton="1"/>
    <xf numFmtId="0" fontId="0" fillId="0" borderId="6" xfId="0" applyBorder="1" applyAlignment="1">
      <alignment horizontal="left"/>
    </xf>
    <xf numFmtId="164" fontId="0" fillId="0" borderId="6" xfId="0" applyNumberFormat="1" applyBorder="1"/>
    <xf numFmtId="0" fontId="2" fillId="0" borderId="0" xfId="11" applyAlignment="1">
      <alignment horizontal="center"/>
    </xf>
    <xf numFmtId="0" fontId="3" fillId="0" borderId="1" xfId="12" applyAlignment="1">
      <alignment horizontal="center"/>
    </xf>
    <xf numFmtId="0" fontId="2" fillId="0" borderId="0" xfId="9" applyAlignment="1">
      <alignment horizontal="center"/>
    </xf>
    <xf numFmtId="0" fontId="3" fillId="0" borderId="1" xfId="10" applyAlignment="1">
      <alignment horizontal="center"/>
    </xf>
    <xf numFmtId="0" fontId="0" fillId="0" borderId="5" xfId="0" applyNumberFormat="1" applyFont="1" applyFill="1" applyBorder="1"/>
  </cellXfs>
  <cellStyles count="18">
    <cellStyle name="5poRJfl+ZUAkAS/y55FTKjP2V4R9Xff8nrFfXKHIidA=-~DyJpIdC918Oc2CKKuumpPw==" xfId="10"/>
    <cellStyle name="5t47kWWunSzTCk1qkInIM9eYIGYLTxfZ7EEg1TLNvM4=-~u4zsNRx4wvy/FmHi9eWYbQ==" xfId="6"/>
    <cellStyle name="6s5SMWIpcuoqy3L3CIsYmq35hVHLmXdCLC6DkB1+bhI=-~Rj+ExFvfEGkif5XTceoN6w==" xfId="5"/>
    <cellStyle name="Agg4hU8OSPnPZOLCXW3ZgSWrv1zKfezZ76dWV8T4mHs=-~yYXjbT5LhV/XzzqmfGrNWw==" xfId="2"/>
    <cellStyle name="C+nOzAM2cDCptqLFnt/A03jKZSNR54D7k0++S/SAfqg=-~B+04lu6Lty4sXY9c3r4guw==" xfId="4"/>
    <cellStyle name="cmytORPWR7LIeEI5FPZFXNFloiU1XmMOAsT+u9oIoyk=-~+4wdbmbwoI0TlrQQW93Hhw==" xfId="8"/>
    <cellStyle name="Currency" xfId="15" builtinId="4"/>
    <cellStyle name="Currency [0]" xfId="14" builtinId="7"/>
    <cellStyle name="Dgz22PdKSkfNaPGCdRA31rxYSssO+ShLve/ofKCrbuQ=-~W1+GB9ISLxDDUHHvkmmfLg==" xfId="3"/>
    <cellStyle name="DNkQiQOOro3gnXXaMWm2Hdzp4xJJfS1C/+zToIdqLss=-~aA/KQKIp7CfIKO034u15dQ==" xfId="1"/>
    <cellStyle name="Heading 1" xfId="12" builtinId="16"/>
    <cellStyle name="Heading 3" xfId="13" builtinId="18"/>
    <cellStyle name="IlMEMBVqLO4OKQv8HrrcQNjfi3yuERbqvSo+IFdydlg=-~3pnlt15Z0ODJ5iTjvKIJxQ==" xfId="7"/>
    <cellStyle name="iRKU8G5OdV69kghBVfjk5q0bkBLkgow7mATqkTWl0lM=-~UCmDN39TD5BDt/zqjKdSnQ==" xfId="9"/>
    <cellStyle name="Normal" xfId="0" builtinId="0"/>
    <cellStyle name="Percent" xfId="16" builtinId="5"/>
    <cellStyle name="Title" xfId="11" builtinId="15"/>
    <cellStyle name="Total" xfId="17" builtinId="25"/>
  </cellStyles>
  <dxfs count="4">
    <dxf>
      <numFmt numFmtId="164" formatCode="_-&quot;$&quot;* #,##0.00_-;\-&quot;$&quot;* #,##0.00_-;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lor theme="1"/>
      </font>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1"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2016 Annual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'Quarterly Sales Summary'!$A$7</c:f>
              <c:strCache>
                <c:ptCount val="1"/>
                <c:pt idx="0">
                  <c:v>Classic Movie and TV Networks</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'Quarterly Sales Summary'!$B$6:$E$6</c:f>
              <c:strCache>
                <c:ptCount val="4"/>
                <c:pt idx="0">
                  <c:v>1st Quarter</c:v>
                </c:pt>
                <c:pt idx="1">
                  <c:v>2nd Quarter</c:v>
                </c:pt>
                <c:pt idx="2">
                  <c:v>3rd Quarter</c:v>
                </c:pt>
                <c:pt idx="3">
                  <c:v>4th Quarter</c:v>
                </c:pt>
              </c:strCache>
            </c:strRef>
          </c:cat>
          <c:val>
            <c:numRef>
              <c:f>'Quarterly Sales Summary'!$B$7:$E$7</c:f>
              <c:numCache>
                <c:formatCode>_("$"* #,##0.00_);_("$"* \(#,##0.00\);_("$"* "-"??_);_(@_)</c:formatCode>
                <c:ptCount val="4"/>
                <c:pt idx="0">
                  <c:v>236200.0</c:v>
                </c:pt>
                <c:pt idx="1">
                  <c:v>307060.0</c:v>
                </c:pt>
                <c:pt idx="2">
                  <c:v>347214.0</c:v>
                </c:pt>
                <c:pt idx="3">
                  <c:v>229114.0</c:v>
                </c:pt>
              </c:numCache>
            </c:numRef>
          </c:val>
          <c:smooth val="0"/>
        </c:ser>
        <c:ser>
          <c:idx val="1"/>
          <c:order val="1"/>
          <c:tx>
            <c:strRef>
              <c:f>'Quarterly Sales Summary'!$A$8</c:f>
              <c:strCache>
                <c:ptCount val="1"/>
                <c:pt idx="0">
                  <c:v>Sports Networks</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'Quarterly Sales Summary'!$B$6:$E$6</c:f>
              <c:strCache>
                <c:ptCount val="4"/>
                <c:pt idx="0">
                  <c:v>1st Quarter</c:v>
                </c:pt>
                <c:pt idx="1">
                  <c:v>2nd Quarter</c:v>
                </c:pt>
                <c:pt idx="2">
                  <c:v>3rd Quarter</c:v>
                </c:pt>
                <c:pt idx="3">
                  <c:v>4th Quarter</c:v>
                </c:pt>
              </c:strCache>
            </c:strRef>
          </c:cat>
          <c:val>
            <c:numRef>
              <c:f>'Quarterly Sales Summary'!$B$8:$E$8</c:f>
              <c:numCache>
                <c:formatCode>_("$"* #,##0.00_);_("$"* \(#,##0.00\);_("$"* "-"??_);_(@_)</c:formatCode>
                <c:ptCount val="4"/>
                <c:pt idx="0">
                  <c:v>522300.0</c:v>
                </c:pt>
                <c:pt idx="1">
                  <c:v>578990.0</c:v>
                </c:pt>
                <c:pt idx="2">
                  <c:v>767781.0</c:v>
                </c:pt>
                <c:pt idx="3">
                  <c:v>578411.0</c:v>
                </c:pt>
              </c:numCache>
            </c:numRef>
          </c:val>
          <c:smooth val="0"/>
        </c:ser>
        <c:ser>
          <c:idx val="2"/>
          <c:order val="2"/>
          <c:tx>
            <c:strRef>
              <c:f>'Quarterly Sales Summary'!$A$9</c:f>
              <c:strCache>
                <c:ptCount val="1"/>
                <c:pt idx="0">
                  <c:v>Young Adult Networks</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cat>
            <c:strRef>
              <c:f>'Quarterly Sales Summary'!$B$6:$E$6</c:f>
              <c:strCache>
                <c:ptCount val="4"/>
                <c:pt idx="0">
                  <c:v>1st Quarter</c:v>
                </c:pt>
                <c:pt idx="1">
                  <c:v>2nd Quarter</c:v>
                </c:pt>
                <c:pt idx="2">
                  <c:v>3rd Quarter</c:v>
                </c:pt>
                <c:pt idx="3">
                  <c:v>4th Quarter</c:v>
                </c:pt>
              </c:strCache>
            </c:strRef>
          </c:cat>
          <c:val>
            <c:numRef>
              <c:f>'Quarterly Sales Summary'!$B$9:$E$9</c:f>
              <c:numCache>
                <c:formatCode>_("$"* #,##0.00_);_("$"* \(#,##0.00\);_("$"* "-"??_);_(@_)</c:formatCode>
                <c:ptCount val="4"/>
                <c:pt idx="0">
                  <c:v>487200.0</c:v>
                </c:pt>
                <c:pt idx="1">
                  <c:v>633660.0</c:v>
                </c:pt>
                <c:pt idx="2">
                  <c:v>501314.0</c:v>
                </c:pt>
                <c:pt idx="3">
                  <c:v>564555.0</c:v>
                </c:pt>
              </c:numCache>
            </c:numRef>
          </c:val>
          <c:smooth val="0"/>
        </c:ser>
        <c:ser>
          <c:idx val="3"/>
          <c:order val="3"/>
          <c:tx>
            <c:strRef>
              <c:f>'Quarterly Sales Summary'!$A$10</c:f>
              <c:strCache>
                <c:ptCount val="1"/>
                <c:pt idx="0">
                  <c:v>Film Entertainment Networks</c:v>
                </c:pt>
              </c:strCache>
            </c:strRef>
          </c:tx>
          <c:spPr>
            <a:ln w="34925" cap="rnd">
              <a:solidFill>
                <a:schemeClr val="accent4"/>
              </a:solidFill>
              <a:round/>
            </a:ln>
            <a:effectLst>
              <a:outerShdw blurRad="40000" dist="23000" dir="5400000" rotWithShape="0">
                <a:srgbClr val="000000">
                  <a:alpha val="35000"/>
                </a:srgbClr>
              </a:outerShdw>
            </a:effectLst>
          </c:spPr>
          <c:marker>
            <c:symbol val="none"/>
          </c:marker>
          <c:cat>
            <c:strRef>
              <c:f>'Quarterly Sales Summary'!$B$6:$E$6</c:f>
              <c:strCache>
                <c:ptCount val="4"/>
                <c:pt idx="0">
                  <c:v>1st Quarter</c:v>
                </c:pt>
                <c:pt idx="1">
                  <c:v>2nd Quarter</c:v>
                </c:pt>
                <c:pt idx="2">
                  <c:v>3rd Quarter</c:v>
                </c:pt>
                <c:pt idx="3">
                  <c:v>4th Quarter</c:v>
                </c:pt>
              </c:strCache>
            </c:strRef>
          </c:cat>
          <c:val>
            <c:numRef>
              <c:f>'Quarterly Sales Summary'!$B$10:$E$10</c:f>
              <c:numCache>
                <c:formatCode>_("$"* #,##0.00_);_("$"* \(#,##0.00\);_("$"* "-"??_);_(@_)</c:formatCode>
                <c:ptCount val="4"/>
                <c:pt idx="0">
                  <c:v>625112.0</c:v>
                </c:pt>
                <c:pt idx="1">
                  <c:v>812645.0</c:v>
                </c:pt>
                <c:pt idx="2">
                  <c:v>918945.0</c:v>
                </c:pt>
                <c:pt idx="3">
                  <c:v>606332.0</c:v>
                </c:pt>
              </c:numCache>
            </c:numRef>
          </c:val>
          <c:smooth val="0"/>
        </c:ser>
        <c:ser>
          <c:idx val="4"/>
          <c:order val="4"/>
          <c:tx>
            <c:strRef>
              <c:f>'Quarterly Sales Summary'!$A$11</c:f>
              <c:strCache>
                <c:ptCount val="1"/>
                <c:pt idx="0">
                  <c:v>International Networks</c:v>
                </c:pt>
              </c:strCache>
            </c:strRef>
          </c:tx>
          <c:spPr>
            <a:ln w="34925" cap="rnd">
              <a:solidFill>
                <a:schemeClr val="accent5"/>
              </a:solidFill>
              <a:round/>
            </a:ln>
            <a:effectLst>
              <a:outerShdw blurRad="40000" dist="23000" dir="5400000" rotWithShape="0">
                <a:srgbClr val="000000">
                  <a:alpha val="35000"/>
                </a:srgbClr>
              </a:outerShdw>
            </a:effectLst>
          </c:spPr>
          <c:marker>
            <c:symbol val="none"/>
          </c:marker>
          <c:cat>
            <c:strRef>
              <c:f>'Quarterly Sales Summary'!$B$6:$E$6</c:f>
              <c:strCache>
                <c:ptCount val="4"/>
                <c:pt idx="0">
                  <c:v>1st Quarter</c:v>
                </c:pt>
                <c:pt idx="1">
                  <c:v>2nd Quarter</c:v>
                </c:pt>
                <c:pt idx="2">
                  <c:v>3rd Quarter</c:v>
                </c:pt>
                <c:pt idx="3">
                  <c:v>4th Quarter</c:v>
                </c:pt>
              </c:strCache>
            </c:strRef>
          </c:cat>
          <c:val>
            <c:numRef>
              <c:f>'Quarterly Sales Summary'!$B$11:$E$11</c:f>
              <c:numCache>
                <c:formatCode>_("$"* #,##0.00_);_("$"* \(#,##0.00\);_("$"* "-"??_);_(@_)</c:formatCode>
                <c:ptCount val="4"/>
                <c:pt idx="0">
                  <c:v>152622.0</c:v>
                </c:pt>
                <c:pt idx="1">
                  <c:v>198408.0</c:v>
                </c:pt>
                <c:pt idx="2">
                  <c:v>155694.0</c:v>
                </c:pt>
                <c:pt idx="3">
                  <c:v>148022.0</c:v>
                </c:pt>
              </c:numCache>
            </c:numRef>
          </c:val>
          <c:smooth val="0"/>
        </c:ser>
        <c:dLbls>
          <c:showLegendKey val="0"/>
          <c:showVal val="0"/>
          <c:showCatName val="0"/>
          <c:showSerName val="0"/>
          <c:showPercent val="0"/>
          <c:showBubbleSize val="0"/>
        </c:dLbls>
        <c:smooth val="0"/>
        <c:axId val="2117350880"/>
        <c:axId val="2117342752"/>
      </c:lineChart>
      <c:catAx>
        <c:axId val="21173508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QUARTER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342752"/>
        <c:crosses val="autoZero"/>
        <c:auto val="1"/>
        <c:lblAlgn val="ctr"/>
        <c:lblOffset val="100"/>
        <c:noMultiLvlLbl val="0"/>
      </c:catAx>
      <c:valAx>
        <c:axId val="21173427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350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 REPRESENTATIVE SUMMARY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Bonuses!$C$4</c:f>
              <c:strCache>
                <c:ptCount val="1"/>
                <c:pt idx="0">
                  <c:v>1st Qtr</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Bonuses!$A$5:$B$17</c15:sqref>
                  </c15:fullRef>
                  <c15:levelRef>
                    <c15:sqref>Bonuses!$A$5:$A$17</c15:sqref>
                  </c15:levelRef>
                </c:ext>
              </c:extLst>
              <c:f>Bonuses!$A$5:$A$17</c:f>
              <c:strCache>
                <c:ptCount val="13"/>
                <c:pt idx="0">
                  <c:v>Lisa Steinberg</c:v>
                </c:pt>
                <c:pt idx="1">
                  <c:v>Catherine Williams</c:v>
                </c:pt>
                <c:pt idx="2">
                  <c:v>Emily Deschanels</c:v>
                </c:pt>
                <c:pt idx="3">
                  <c:v>Lisa Vanderbeck</c:v>
                </c:pt>
                <c:pt idx="4">
                  <c:v>Lori Rukstad</c:v>
                </c:pt>
                <c:pt idx="5">
                  <c:v>Michael Roberts</c:v>
                </c:pt>
                <c:pt idx="6">
                  <c:v>Peter Little</c:v>
                </c:pt>
                <c:pt idx="7">
                  <c:v>Robert Mitchells</c:v>
                </c:pt>
                <c:pt idx="8">
                  <c:v>Ryan Lawton</c:v>
                </c:pt>
                <c:pt idx="9">
                  <c:v>Samuel Kackowski</c:v>
                </c:pt>
                <c:pt idx="10">
                  <c:v>Sydney Hood</c:v>
                </c:pt>
                <c:pt idx="11">
                  <c:v>Ted Harris</c:v>
                </c:pt>
                <c:pt idx="12">
                  <c:v>Trey Wingo</c:v>
                </c:pt>
              </c:strCache>
            </c:strRef>
          </c:cat>
          <c:val>
            <c:numRef>
              <c:f>Bonuses!$C$5:$C$17</c:f>
              <c:numCache>
                <c:formatCode>_-"$"* #,##0.00_-;\-"$"* #,##0.00_-;_-"$"* "-"??_-;_-@_-</c:formatCode>
                <c:ptCount val="13"/>
                <c:pt idx="0">
                  <c:v>18638.33333333333</c:v>
                </c:pt>
                <c:pt idx="1">
                  <c:v>21185.0</c:v>
                </c:pt>
                <c:pt idx="2">
                  <c:v>19603.0</c:v>
                </c:pt>
                <c:pt idx="3">
                  <c:v>18786.55555555555</c:v>
                </c:pt>
                <c:pt idx="4">
                  <c:v>23425.0</c:v>
                </c:pt>
                <c:pt idx="5">
                  <c:v>26764.0</c:v>
                </c:pt>
                <c:pt idx="6">
                  <c:v>28683.0</c:v>
                </c:pt>
                <c:pt idx="7">
                  <c:v>16847.0</c:v>
                </c:pt>
                <c:pt idx="8">
                  <c:v>25203.14285714286</c:v>
                </c:pt>
                <c:pt idx="9">
                  <c:v>18688.94736842105</c:v>
                </c:pt>
                <c:pt idx="10">
                  <c:v>18747.8947368421</c:v>
                </c:pt>
                <c:pt idx="11">
                  <c:v>26636.0</c:v>
                </c:pt>
                <c:pt idx="12">
                  <c:v>23498.0</c:v>
                </c:pt>
              </c:numCache>
            </c:numRef>
          </c:val>
        </c:ser>
        <c:ser>
          <c:idx val="1"/>
          <c:order val="1"/>
          <c:tx>
            <c:strRef>
              <c:f>Bonuses!$D$4</c:f>
              <c:strCache>
                <c:ptCount val="1"/>
                <c:pt idx="0">
                  <c:v>2nd Qtr</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Bonuses!$A$5:$B$17</c15:sqref>
                  </c15:fullRef>
                  <c15:levelRef>
                    <c15:sqref>Bonuses!$A$5:$A$17</c15:sqref>
                  </c15:levelRef>
                </c:ext>
              </c:extLst>
              <c:f>Bonuses!$A$5:$A$17</c:f>
              <c:strCache>
                <c:ptCount val="13"/>
                <c:pt idx="0">
                  <c:v>Lisa Steinberg</c:v>
                </c:pt>
                <c:pt idx="1">
                  <c:v>Catherine Williams</c:v>
                </c:pt>
                <c:pt idx="2">
                  <c:v>Emily Deschanels</c:v>
                </c:pt>
                <c:pt idx="3">
                  <c:v>Lisa Vanderbeck</c:v>
                </c:pt>
                <c:pt idx="4">
                  <c:v>Lori Rukstad</c:v>
                </c:pt>
                <c:pt idx="5">
                  <c:v>Michael Roberts</c:v>
                </c:pt>
                <c:pt idx="6">
                  <c:v>Peter Little</c:v>
                </c:pt>
                <c:pt idx="7">
                  <c:v>Robert Mitchells</c:v>
                </c:pt>
                <c:pt idx="8">
                  <c:v>Ryan Lawton</c:v>
                </c:pt>
                <c:pt idx="9">
                  <c:v>Samuel Kackowski</c:v>
                </c:pt>
                <c:pt idx="10">
                  <c:v>Sydney Hood</c:v>
                </c:pt>
                <c:pt idx="11">
                  <c:v>Ted Harris</c:v>
                </c:pt>
                <c:pt idx="12">
                  <c:v>Trey Wingo</c:v>
                </c:pt>
              </c:strCache>
            </c:strRef>
          </c:cat>
          <c:val>
            <c:numRef>
              <c:f>Bonuses!$D$5:$D$17</c:f>
              <c:numCache>
                <c:formatCode>_-"$"* #,##0.00_-;\-"$"* #,##0.00_-;_-"$"* "-"??_-;_-@_-</c:formatCode>
                <c:ptCount val="13"/>
                <c:pt idx="0">
                  <c:v>24229.83333333333</c:v>
                </c:pt>
                <c:pt idx="1">
                  <c:v>21167.0</c:v>
                </c:pt>
                <c:pt idx="2">
                  <c:v>13467.0</c:v>
                </c:pt>
                <c:pt idx="3">
                  <c:v>24422.52222222222</c:v>
                </c:pt>
                <c:pt idx="4">
                  <c:v>30452.5</c:v>
                </c:pt>
                <c:pt idx="5">
                  <c:v>19993.0</c:v>
                </c:pt>
                <c:pt idx="6">
                  <c:v>31968.0</c:v>
                </c:pt>
                <c:pt idx="7">
                  <c:v>18693.0</c:v>
                </c:pt>
                <c:pt idx="8">
                  <c:v>32600.0</c:v>
                </c:pt>
                <c:pt idx="9">
                  <c:v>24295.63157894737</c:v>
                </c:pt>
                <c:pt idx="10">
                  <c:v>24372.26315789474</c:v>
                </c:pt>
                <c:pt idx="11">
                  <c:v>34626.8</c:v>
                </c:pt>
                <c:pt idx="12">
                  <c:v>26597.0</c:v>
                </c:pt>
              </c:numCache>
            </c:numRef>
          </c:val>
        </c:ser>
        <c:ser>
          <c:idx val="2"/>
          <c:order val="2"/>
          <c:tx>
            <c:strRef>
              <c:f>Bonuses!$E$4</c:f>
              <c:strCache>
                <c:ptCount val="1"/>
                <c:pt idx="0">
                  <c:v>3rd Qtr</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Bonuses!$A$5:$B$17</c15:sqref>
                  </c15:fullRef>
                  <c15:levelRef>
                    <c15:sqref>Bonuses!$A$5:$A$17</c15:sqref>
                  </c15:levelRef>
                </c:ext>
              </c:extLst>
              <c:f>Bonuses!$A$5:$A$17</c:f>
              <c:strCache>
                <c:ptCount val="13"/>
                <c:pt idx="0">
                  <c:v>Lisa Steinberg</c:v>
                </c:pt>
                <c:pt idx="1">
                  <c:v>Catherine Williams</c:v>
                </c:pt>
                <c:pt idx="2">
                  <c:v>Emily Deschanels</c:v>
                </c:pt>
                <c:pt idx="3">
                  <c:v>Lisa Vanderbeck</c:v>
                </c:pt>
                <c:pt idx="4">
                  <c:v>Lori Rukstad</c:v>
                </c:pt>
                <c:pt idx="5">
                  <c:v>Michael Roberts</c:v>
                </c:pt>
                <c:pt idx="6">
                  <c:v>Peter Little</c:v>
                </c:pt>
                <c:pt idx="7">
                  <c:v>Robert Mitchells</c:v>
                </c:pt>
                <c:pt idx="8">
                  <c:v>Ryan Lawton</c:v>
                </c:pt>
                <c:pt idx="9">
                  <c:v>Samuel Kackowski</c:v>
                </c:pt>
                <c:pt idx="10">
                  <c:v>Sydney Hood</c:v>
                </c:pt>
                <c:pt idx="11">
                  <c:v>Ted Harris</c:v>
                </c:pt>
                <c:pt idx="12">
                  <c:v>Trey Wingo</c:v>
                </c:pt>
              </c:strCache>
            </c:strRef>
          </c:cat>
          <c:val>
            <c:numRef>
              <c:f>Bonuses!$E$5:$E$17</c:f>
              <c:numCache>
                <c:formatCode>_-"$"* #,##0.00_-;\-"$"* #,##0.00_-;_-"$"* "-"??_-;_-@_-</c:formatCode>
                <c:ptCount val="13"/>
                <c:pt idx="0">
                  <c:v>25586.704</c:v>
                </c:pt>
                <c:pt idx="1">
                  <c:v>28884.0</c:v>
                </c:pt>
                <c:pt idx="2">
                  <c:v>28363.0</c:v>
                </c:pt>
                <c:pt idx="3">
                  <c:v>25790.18346666667</c:v>
                </c:pt>
                <c:pt idx="4">
                  <c:v>32157.84</c:v>
                </c:pt>
                <c:pt idx="5">
                  <c:v>26398.0</c:v>
                </c:pt>
                <c:pt idx="6">
                  <c:v>32958.0</c:v>
                </c:pt>
                <c:pt idx="7">
                  <c:v>18269.0</c:v>
                </c:pt>
                <c:pt idx="8">
                  <c:v>34930.0</c:v>
                </c:pt>
                <c:pt idx="9">
                  <c:v>25656.18694736842</c:v>
                </c:pt>
                <c:pt idx="10">
                  <c:v>25737.10989473684</c:v>
                </c:pt>
                <c:pt idx="11">
                  <c:v>36565.9008</c:v>
                </c:pt>
                <c:pt idx="12">
                  <c:v>28086.432</c:v>
                </c:pt>
              </c:numCache>
            </c:numRef>
          </c:val>
        </c:ser>
        <c:ser>
          <c:idx val="3"/>
          <c:order val="3"/>
          <c:tx>
            <c:strRef>
              <c:f>Bonuses!$F$4</c:f>
              <c:strCache>
                <c:ptCount val="1"/>
                <c:pt idx="0">
                  <c:v>4th Qtr</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Bonuses!$A$5:$B$17</c15:sqref>
                  </c15:fullRef>
                  <c15:levelRef>
                    <c15:sqref>Bonuses!$A$5:$A$17</c15:sqref>
                  </c15:levelRef>
                </c:ext>
              </c:extLst>
              <c:f>Bonuses!$A$5:$A$17</c:f>
              <c:strCache>
                <c:ptCount val="13"/>
                <c:pt idx="0">
                  <c:v>Lisa Steinberg</c:v>
                </c:pt>
                <c:pt idx="1">
                  <c:v>Catherine Williams</c:v>
                </c:pt>
                <c:pt idx="2">
                  <c:v>Emily Deschanels</c:v>
                </c:pt>
                <c:pt idx="3">
                  <c:v>Lisa Vanderbeck</c:v>
                </c:pt>
                <c:pt idx="4">
                  <c:v>Lori Rukstad</c:v>
                </c:pt>
                <c:pt idx="5">
                  <c:v>Michael Roberts</c:v>
                </c:pt>
                <c:pt idx="6">
                  <c:v>Peter Little</c:v>
                </c:pt>
                <c:pt idx="7">
                  <c:v>Robert Mitchells</c:v>
                </c:pt>
                <c:pt idx="8">
                  <c:v>Ryan Lawton</c:v>
                </c:pt>
                <c:pt idx="9">
                  <c:v>Samuel Kackowski</c:v>
                </c:pt>
                <c:pt idx="10">
                  <c:v>Sydney Hood</c:v>
                </c:pt>
                <c:pt idx="11">
                  <c:v>Ted Harris</c:v>
                </c:pt>
                <c:pt idx="12">
                  <c:v>Trey Wingo</c:v>
                </c:pt>
              </c:strCache>
            </c:strRef>
          </c:cat>
          <c:val>
            <c:numRef>
              <c:f>Bonuses!$F$5:$F$17</c:f>
              <c:numCache>
                <c:formatCode>_-"$"* #,##0.00_-;\-"$"* #,##0.00_-;_-"$"* "-"??_-;_-@_-</c:formatCode>
                <c:ptCount val="13"/>
                <c:pt idx="0">
                  <c:v>17398.95872</c:v>
                </c:pt>
                <c:pt idx="1">
                  <c:v>21875.0</c:v>
                </c:pt>
                <c:pt idx="2">
                  <c:v>18703.0</c:v>
                </c:pt>
                <c:pt idx="3">
                  <c:v>17537.32475733334</c:v>
                </c:pt>
                <c:pt idx="4">
                  <c:v>21867.3312</c:v>
                </c:pt>
                <c:pt idx="5">
                  <c:v>19684.0</c:v>
                </c:pt>
                <c:pt idx="6">
                  <c:v>11836.0</c:v>
                </c:pt>
                <c:pt idx="7">
                  <c:v>17986.0</c:v>
                </c:pt>
                <c:pt idx="8">
                  <c:v>23752.4</c:v>
                </c:pt>
                <c:pt idx="9">
                  <c:v>17446.20712421053</c:v>
                </c:pt>
                <c:pt idx="10">
                  <c:v>17501.23472842106</c:v>
                </c:pt>
                <c:pt idx="11">
                  <c:v>24864.812544</c:v>
                </c:pt>
                <c:pt idx="12">
                  <c:v>22111.0</c:v>
                </c:pt>
              </c:numCache>
            </c:numRef>
          </c:val>
        </c:ser>
        <c:dLbls>
          <c:showLegendKey val="0"/>
          <c:showVal val="0"/>
          <c:showCatName val="0"/>
          <c:showSerName val="0"/>
          <c:showPercent val="0"/>
          <c:showBubbleSize val="0"/>
        </c:dLbls>
        <c:gapWidth val="100"/>
        <c:overlap val="-24"/>
        <c:axId val="2117213664"/>
        <c:axId val="2117207552"/>
      </c:barChart>
      <c:catAx>
        <c:axId val="21172136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 REPRESENTATIVEs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207552"/>
        <c:crosses val="autoZero"/>
        <c:auto val="1"/>
        <c:lblAlgn val="ctr"/>
        <c:lblOffset val="100"/>
        <c:noMultiLvlLbl val="0"/>
      </c:catAx>
      <c:valAx>
        <c:axId val="21172075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2136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2159000</xdr:colOff>
      <xdr:row>14</xdr:row>
      <xdr:rowOff>38100</xdr:rowOff>
    </xdr:from>
    <xdr:to>
      <xdr:col>7</xdr:col>
      <xdr:colOff>711200</xdr:colOff>
      <xdr:row>37</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44450</xdr:colOff>
      <xdr:row>30</xdr:row>
      <xdr:rowOff>25400</xdr:rowOff>
    </xdr:from>
    <xdr:to>
      <xdr:col>9</xdr:col>
      <xdr:colOff>368300</xdr:colOff>
      <xdr:row>50</xdr:row>
      <xdr:rowOff>88900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5</xdr:col>
      <xdr:colOff>361950</xdr:colOff>
      <xdr:row>8</xdr:row>
      <xdr:rowOff>14287</xdr:rowOff>
    </xdr:from>
    <xdr:ext cx="65" cy="172227"/>
    <xdr:sp macro="" textlink="">
      <xdr:nvSpPr>
        <xdr:cNvPr id="2" name="TextBox 1"/>
        <xdr:cNvSpPr txBox="1"/>
      </xdr:nvSpPr>
      <xdr:spPr>
        <a:xfrm>
          <a:off x="6286500" y="1976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AU"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enzin Dendup" refreshedDate="42849.651619328703" createdVersion="4" refreshedVersion="4" minRefreshableVersion="3" recordCount="208">
  <cacheSource type="worksheet">
    <worksheetSource ref="A9:G217" sheet="Trips"/>
  </cacheSource>
  <cacheFields count="7">
    <cacheField name="Sales Representative" numFmtId="0">
      <sharedItems/>
    </cacheField>
    <cacheField name="Region" numFmtId="0">
      <sharedItems count="3">
        <s v="NZ"/>
        <s v="AUS"/>
        <s v="Intl"/>
      </sharedItems>
    </cacheField>
    <cacheField name="Quarter" numFmtId="0">
      <sharedItems containsSemiMixedTypes="0" containsString="0" containsNumber="1" containsInteger="1" minValue="1" maxValue="4" count="4">
        <n v="2"/>
        <n v="1"/>
        <n v="4"/>
        <n v="3"/>
      </sharedItems>
    </cacheField>
    <cacheField name="Network" numFmtId="0">
      <sharedItems count="5">
        <s v="Classic Movie and TV Networks"/>
        <s v="International Networks"/>
        <s v="Film Entertainment Networks"/>
        <s v="Young Adult Networks"/>
        <s v="Sports Networks"/>
      </sharedItems>
    </cacheField>
    <cacheField name="Sales" numFmtId="164">
      <sharedItems containsSemiMixedTypes="0" containsString="0" containsNumber="1" minValue="1008.28" maxValue="4994.09"/>
    </cacheField>
    <cacheField name="Trip expenditures" numFmtId="167">
      <sharedItems containsSemiMixedTypes="0" containsString="0" containsNumber="1" minValue="218.52" maxValue="996.29"/>
    </cacheField>
    <cacheField name="Profit" numFmtId="164">
      <sharedItems containsSemiMixedTypes="0" containsString="0" containsNumber="1" minValue="90.459999999999923" maxValue="4649.5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8">
  <r>
    <s v="Lisa Steinberg"/>
    <x v="0"/>
    <x v="0"/>
    <x v="0"/>
    <n v="2487.19"/>
    <n v="560.66999999999996"/>
    <n v="1926.52"/>
  </r>
  <r>
    <s v="Catherine Williams"/>
    <x v="1"/>
    <x v="1"/>
    <x v="1"/>
    <n v="3970.28"/>
    <n v="356.85"/>
    <n v="3613.4300000000003"/>
  </r>
  <r>
    <s v="Emily Deschanels"/>
    <x v="0"/>
    <x v="0"/>
    <x v="1"/>
    <n v="2609.08"/>
    <n v="936.3"/>
    <n v="1672.78"/>
  </r>
  <r>
    <s v="Lisa Vanderbeck"/>
    <x v="0"/>
    <x v="1"/>
    <x v="0"/>
    <n v="1323.57"/>
    <n v="386.15"/>
    <n v="937.42"/>
  </r>
  <r>
    <s v="Lori Rukstad"/>
    <x v="0"/>
    <x v="1"/>
    <x v="2"/>
    <n v="2086.37"/>
    <n v="341.91"/>
    <n v="1744.4599999999998"/>
  </r>
  <r>
    <s v="Michael Roberts"/>
    <x v="1"/>
    <x v="2"/>
    <x v="3"/>
    <n v="4619.3100000000004"/>
    <n v="275.86"/>
    <n v="4343.4500000000007"/>
  </r>
  <r>
    <s v="Peter Little"/>
    <x v="2"/>
    <x v="0"/>
    <x v="2"/>
    <n v="4329.51"/>
    <n v="365.78"/>
    <n v="3963.7300000000005"/>
  </r>
  <r>
    <s v="Robert Mitchells"/>
    <x v="2"/>
    <x v="1"/>
    <x v="1"/>
    <n v="4891.83"/>
    <n v="939.82"/>
    <n v="3952.0099999999998"/>
  </r>
  <r>
    <s v="Ryan Lawton"/>
    <x v="2"/>
    <x v="2"/>
    <x v="3"/>
    <n v="2516.42"/>
    <n v="337.17"/>
    <n v="2179.25"/>
  </r>
  <r>
    <s v="Samuel Kackowski"/>
    <x v="1"/>
    <x v="2"/>
    <x v="0"/>
    <n v="1500.18"/>
    <n v="933.89"/>
    <n v="566.29000000000008"/>
  </r>
  <r>
    <s v="Sydney Hood"/>
    <x v="1"/>
    <x v="3"/>
    <x v="0"/>
    <n v="1421.19"/>
    <n v="573.69000000000005"/>
    <n v="847.5"/>
  </r>
  <r>
    <s v="Ted Harris"/>
    <x v="2"/>
    <x v="2"/>
    <x v="3"/>
    <n v="1568.21"/>
    <n v="799.52"/>
    <n v="768.69"/>
  </r>
  <r>
    <s v="Trey Wingo"/>
    <x v="1"/>
    <x v="2"/>
    <x v="3"/>
    <n v="3100.23"/>
    <n v="397.43"/>
    <n v="2702.8"/>
  </r>
  <r>
    <s v="Lisa Steinberg"/>
    <x v="0"/>
    <x v="3"/>
    <x v="2"/>
    <n v="4385.97"/>
    <n v="853.51"/>
    <n v="3532.46"/>
  </r>
  <r>
    <s v="Catherine Williams"/>
    <x v="1"/>
    <x v="1"/>
    <x v="1"/>
    <n v="3745.01"/>
    <n v="785.81"/>
    <n v="2959.2000000000003"/>
  </r>
  <r>
    <s v="Emily Deschanels"/>
    <x v="0"/>
    <x v="0"/>
    <x v="1"/>
    <n v="1452.18"/>
    <n v="608.91"/>
    <n v="843.2700000000001"/>
  </r>
  <r>
    <s v="Lisa Vanderbeck"/>
    <x v="0"/>
    <x v="0"/>
    <x v="2"/>
    <n v="3948.69"/>
    <n v="926.91"/>
    <n v="3021.78"/>
  </r>
  <r>
    <s v="Lori Rukstad"/>
    <x v="0"/>
    <x v="0"/>
    <x v="3"/>
    <n v="4830.67"/>
    <n v="362.91"/>
    <n v="4467.76"/>
  </r>
  <r>
    <s v="Michael Roberts"/>
    <x v="1"/>
    <x v="2"/>
    <x v="3"/>
    <n v="2598.16"/>
    <n v="340.36"/>
    <n v="2257.7999999999997"/>
  </r>
  <r>
    <s v="Peter Little"/>
    <x v="2"/>
    <x v="0"/>
    <x v="3"/>
    <n v="4527.92"/>
    <n v="891.72"/>
    <n v="3636.2"/>
  </r>
  <r>
    <s v="Robert Mitchells"/>
    <x v="2"/>
    <x v="1"/>
    <x v="0"/>
    <n v="3711.56"/>
    <n v="960.6"/>
    <n v="2750.96"/>
  </r>
  <r>
    <s v="Ryan Lawton"/>
    <x v="2"/>
    <x v="0"/>
    <x v="4"/>
    <n v="1860.26"/>
    <n v="226.65"/>
    <n v="1633.61"/>
  </r>
  <r>
    <s v="Samuel Kackowski"/>
    <x v="1"/>
    <x v="2"/>
    <x v="0"/>
    <n v="3306.77"/>
    <n v="325.77999999999997"/>
    <n v="2980.99"/>
  </r>
  <r>
    <s v="Sydney Hood"/>
    <x v="1"/>
    <x v="0"/>
    <x v="4"/>
    <n v="2403.91"/>
    <n v="690.18"/>
    <n v="1713.73"/>
  </r>
  <r>
    <s v="Ted Harris"/>
    <x v="2"/>
    <x v="0"/>
    <x v="3"/>
    <n v="1602.8"/>
    <n v="879.27"/>
    <n v="723.53"/>
  </r>
  <r>
    <s v="Trey Wingo"/>
    <x v="1"/>
    <x v="1"/>
    <x v="2"/>
    <n v="3811.64"/>
    <n v="286.92"/>
    <n v="3524.72"/>
  </r>
  <r>
    <s v="Lisa Steinberg"/>
    <x v="0"/>
    <x v="0"/>
    <x v="3"/>
    <n v="2994.44"/>
    <n v="746.55"/>
    <n v="2247.8900000000003"/>
  </r>
  <r>
    <s v="Catherine Williams"/>
    <x v="1"/>
    <x v="1"/>
    <x v="3"/>
    <n v="2920.73"/>
    <n v="909.01"/>
    <n v="2011.72"/>
  </r>
  <r>
    <s v="Emily Deschanels"/>
    <x v="0"/>
    <x v="0"/>
    <x v="3"/>
    <n v="4841.88"/>
    <n v="664.92"/>
    <n v="4176.96"/>
  </r>
  <r>
    <s v="Lisa Vanderbeck"/>
    <x v="0"/>
    <x v="2"/>
    <x v="1"/>
    <n v="1109.1099999999999"/>
    <n v="628.04"/>
    <n v="481.06999999999994"/>
  </r>
  <r>
    <s v="Lori Rukstad"/>
    <x v="0"/>
    <x v="0"/>
    <x v="4"/>
    <n v="3648.19"/>
    <n v="987.94"/>
    <n v="2660.25"/>
  </r>
  <r>
    <s v="Michael Roberts"/>
    <x v="1"/>
    <x v="2"/>
    <x v="0"/>
    <n v="1570.65"/>
    <n v="371.84"/>
    <n v="1198.8100000000002"/>
  </r>
  <r>
    <s v="Peter Little"/>
    <x v="2"/>
    <x v="2"/>
    <x v="3"/>
    <n v="4210.09"/>
    <n v="697.21"/>
    <n v="3512.88"/>
  </r>
  <r>
    <s v="Robert Mitchells"/>
    <x v="2"/>
    <x v="2"/>
    <x v="4"/>
    <n v="3588.41"/>
    <n v="299.20999999999998"/>
    <n v="3289.2"/>
  </r>
  <r>
    <s v="Ryan Lawton"/>
    <x v="2"/>
    <x v="0"/>
    <x v="0"/>
    <n v="4760.25"/>
    <n v="507.06"/>
    <n v="4253.1899999999996"/>
  </r>
  <r>
    <s v="Samuel Kackowski"/>
    <x v="1"/>
    <x v="2"/>
    <x v="3"/>
    <n v="4167.92"/>
    <n v="334.68"/>
    <n v="3833.2400000000002"/>
  </r>
  <r>
    <s v="Sydney Hood"/>
    <x v="1"/>
    <x v="1"/>
    <x v="1"/>
    <n v="4992.97"/>
    <n v="728.28"/>
    <n v="4264.6900000000005"/>
  </r>
  <r>
    <s v="Ted Harris"/>
    <x v="2"/>
    <x v="0"/>
    <x v="0"/>
    <n v="1080.81"/>
    <n v="857.9"/>
    <n v="222.90999999999997"/>
  </r>
  <r>
    <s v="Trey Wingo"/>
    <x v="1"/>
    <x v="2"/>
    <x v="1"/>
    <n v="1640.21"/>
    <n v="513.09"/>
    <n v="1127.1199999999999"/>
  </r>
  <r>
    <s v="Lisa Steinberg"/>
    <x v="0"/>
    <x v="2"/>
    <x v="1"/>
    <n v="3792.83"/>
    <n v="313.22000000000003"/>
    <n v="3479.6099999999997"/>
  </r>
  <r>
    <s v="Catherine Williams"/>
    <x v="1"/>
    <x v="0"/>
    <x v="3"/>
    <n v="2651.4"/>
    <n v="926.31"/>
    <n v="1725.0900000000001"/>
  </r>
  <r>
    <s v="Emily Deschanels"/>
    <x v="0"/>
    <x v="0"/>
    <x v="4"/>
    <n v="1631.16"/>
    <n v="839.62"/>
    <n v="791.54000000000008"/>
  </r>
  <r>
    <s v="Lisa Vanderbeck"/>
    <x v="0"/>
    <x v="1"/>
    <x v="4"/>
    <n v="1426.74"/>
    <n v="914.4"/>
    <n v="512.34"/>
  </r>
  <r>
    <s v="Lori Rukstad"/>
    <x v="0"/>
    <x v="0"/>
    <x v="1"/>
    <n v="3474.67"/>
    <n v="897.16"/>
    <n v="2577.5100000000002"/>
  </r>
  <r>
    <s v="Michael Roberts"/>
    <x v="1"/>
    <x v="2"/>
    <x v="3"/>
    <n v="4938.4399999999996"/>
    <n v="800.74"/>
    <n v="4137.7"/>
  </r>
  <r>
    <s v="Peter Little"/>
    <x v="2"/>
    <x v="0"/>
    <x v="2"/>
    <n v="2481.2399999999998"/>
    <n v="885.45"/>
    <n v="1595.7899999999997"/>
  </r>
  <r>
    <s v="Robert Mitchells"/>
    <x v="2"/>
    <x v="1"/>
    <x v="0"/>
    <n v="4163.2299999999996"/>
    <n v="463.27"/>
    <n v="3699.9599999999996"/>
  </r>
  <r>
    <s v="Ryan Lawton"/>
    <x v="2"/>
    <x v="1"/>
    <x v="0"/>
    <n v="1399.48"/>
    <n v="593.85"/>
    <n v="805.63"/>
  </r>
  <r>
    <s v="Samuel Kackowski"/>
    <x v="1"/>
    <x v="1"/>
    <x v="1"/>
    <n v="1594.71"/>
    <n v="722.65"/>
    <n v="872.06000000000006"/>
  </r>
  <r>
    <s v="Sydney Hood"/>
    <x v="1"/>
    <x v="2"/>
    <x v="1"/>
    <n v="3012.62"/>
    <n v="223.77"/>
    <n v="2788.85"/>
  </r>
  <r>
    <s v="Ted Harris"/>
    <x v="2"/>
    <x v="1"/>
    <x v="0"/>
    <n v="3289.86"/>
    <n v="633.75"/>
    <n v="2656.11"/>
  </r>
  <r>
    <s v="Trey Wingo"/>
    <x v="1"/>
    <x v="2"/>
    <x v="2"/>
    <n v="1106.45"/>
    <n v="885.88"/>
    <n v="220.57000000000005"/>
  </r>
  <r>
    <s v="Lisa Steinberg"/>
    <x v="0"/>
    <x v="0"/>
    <x v="2"/>
    <n v="3088.06"/>
    <n v="439.45"/>
    <n v="2648.61"/>
  </r>
  <r>
    <s v="Catherine Williams"/>
    <x v="1"/>
    <x v="1"/>
    <x v="0"/>
    <n v="1546.7"/>
    <n v="314.13"/>
    <n v="1232.5700000000002"/>
  </r>
  <r>
    <s v="Emily Deschanels"/>
    <x v="0"/>
    <x v="1"/>
    <x v="0"/>
    <n v="2730.3"/>
    <n v="704.72"/>
    <n v="2025.5800000000002"/>
  </r>
  <r>
    <s v="Lisa Vanderbeck"/>
    <x v="0"/>
    <x v="0"/>
    <x v="3"/>
    <n v="3115.91"/>
    <n v="695.56"/>
    <n v="2420.35"/>
  </r>
  <r>
    <s v="Lori Rukstad"/>
    <x v="0"/>
    <x v="0"/>
    <x v="2"/>
    <n v="4664.22"/>
    <n v="565.66"/>
    <n v="4098.5600000000004"/>
  </r>
  <r>
    <s v="Michael Roberts"/>
    <x v="1"/>
    <x v="1"/>
    <x v="4"/>
    <n v="1008.28"/>
    <n v="572.46"/>
    <n v="435.81999999999994"/>
  </r>
  <r>
    <s v="Peter Little"/>
    <x v="2"/>
    <x v="1"/>
    <x v="4"/>
    <n v="3733.88"/>
    <n v="784.38"/>
    <n v="2949.5"/>
  </r>
  <r>
    <s v="Robert Mitchells"/>
    <x v="2"/>
    <x v="0"/>
    <x v="3"/>
    <n v="1502.58"/>
    <n v="967.44"/>
    <n v="535.13999999999987"/>
  </r>
  <r>
    <s v="Ryan Lawton"/>
    <x v="2"/>
    <x v="1"/>
    <x v="1"/>
    <n v="4140.57"/>
    <n v="908.27"/>
    <n v="3232.2999999999997"/>
  </r>
  <r>
    <s v="Samuel Kackowski"/>
    <x v="1"/>
    <x v="3"/>
    <x v="3"/>
    <n v="1495.34"/>
    <n v="956.46"/>
    <n v="538.87999999999988"/>
  </r>
  <r>
    <s v="Sydney Hood"/>
    <x v="1"/>
    <x v="0"/>
    <x v="4"/>
    <n v="2008.03"/>
    <n v="451.6"/>
    <n v="1556.4299999999998"/>
  </r>
  <r>
    <s v="Ted Harris"/>
    <x v="2"/>
    <x v="3"/>
    <x v="2"/>
    <n v="1367.34"/>
    <n v="254.1"/>
    <n v="1113.24"/>
  </r>
  <r>
    <s v="Trey Wingo"/>
    <x v="1"/>
    <x v="3"/>
    <x v="4"/>
    <n v="3095.29"/>
    <n v="867.38"/>
    <n v="2227.91"/>
  </r>
  <r>
    <s v="Lisa Steinberg"/>
    <x v="0"/>
    <x v="0"/>
    <x v="3"/>
    <n v="4534.05"/>
    <n v="532.67999999999995"/>
    <n v="4001.3700000000003"/>
  </r>
  <r>
    <s v="Catherine Williams"/>
    <x v="1"/>
    <x v="1"/>
    <x v="2"/>
    <n v="1297.51"/>
    <n v="757.61"/>
    <n v="539.9"/>
  </r>
  <r>
    <s v="Emily Deschanels"/>
    <x v="0"/>
    <x v="3"/>
    <x v="1"/>
    <n v="2917.65"/>
    <n v="576.54999999999995"/>
    <n v="2341.1000000000004"/>
  </r>
  <r>
    <s v="Lisa Vanderbeck"/>
    <x v="0"/>
    <x v="3"/>
    <x v="0"/>
    <n v="4772.63"/>
    <n v="655.95"/>
    <n v="4116.68"/>
  </r>
  <r>
    <s v="Lori Rukstad"/>
    <x v="0"/>
    <x v="1"/>
    <x v="0"/>
    <n v="3509.95"/>
    <n v="554.97"/>
    <n v="2954.9799999999996"/>
  </r>
  <r>
    <s v="Michael Roberts"/>
    <x v="1"/>
    <x v="2"/>
    <x v="4"/>
    <n v="2234.5700000000002"/>
    <n v="357.51"/>
    <n v="1877.0600000000002"/>
  </r>
  <r>
    <s v="Peter Little"/>
    <x v="2"/>
    <x v="1"/>
    <x v="1"/>
    <n v="2767.82"/>
    <n v="695.57"/>
    <n v="2072.25"/>
  </r>
  <r>
    <s v="Robert Mitchells"/>
    <x v="2"/>
    <x v="2"/>
    <x v="2"/>
    <n v="3663.43"/>
    <n v="537.88"/>
    <n v="3125.5499999999997"/>
  </r>
  <r>
    <s v="Ryan Lawton"/>
    <x v="2"/>
    <x v="2"/>
    <x v="1"/>
    <n v="1680.27"/>
    <n v="497.17"/>
    <n v="1183.0999999999999"/>
  </r>
  <r>
    <s v="Samuel Kackowski"/>
    <x v="1"/>
    <x v="1"/>
    <x v="3"/>
    <n v="4444.07"/>
    <n v="960.04"/>
    <n v="3484.0299999999997"/>
  </r>
  <r>
    <s v="Sydney Hood"/>
    <x v="1"/>
    <x v="2"/>
    <x v="3"/>
    <n v="4994.09"/>
    <n v="900.7"/>
    <n v="4093.3900000000003"/>
  </r>
  <r>
    <s v="Ted Harris"/>
    <x v="2"/>
    <x v="1"/>
    <x v="0"/>
    <n v="2012.31"/>
    <n v="991.12"/>
    <n v="1021.1899999999999"/>
  </r>
  <r>
    <s v="Trey Wingo"/>
    <x v="1"/>
    <x v="3"/>
    <x v="2"/>
    <n v="4026.56"/>
    <n v="716.1"/>
    <n v="3310.46"/>
  </r>
  <r>
    <s v="Lisa Steinberg"/>
    <x v="0"/>
    <x v="0"/>
    <x v="2"/>
    <n v="1583.01"/>
    <n v="369.64"/>
    <n v="1213.3699999999999"/>
  </r>
  <r>
    <s v="Catherine Williams"/>
    <x v="1"/>
    <x v="3"/>
    <x v="1"/>
    <n v="4370.66"/>
    <n v="668.44"/>
    <n v="3702.22"/>
  </r>
  <r>
    <s v="Emily Deschanels"/>
    <x v="0"/>
    <x v="3"/>
    <x v="4"/>
    <n v="4222.38"/>
    <n v="689.51"/>
    <n v="3532.87"/>
  </r>
  <r>
    <s v="Lisa Vanderbeck"/>
    <x v="0"/>
    <x v="0"/>
    <x v="1"/>
    <n v="1302.95"/>
    <n v="428.31"/>
    <n v="874.6400000000001"/>
  </r>
  <r>
    <s v="Lori Rukstad"/>
    <x v="0"/>
    <x v="2"/>
    <x v="0"/>
    <n v="4172.4799999999996"/>
    <n v="996.29"/>
    <n v="3176.1899999999996"/>
  </r>
  <r>
    <s v="Michael Roberts"/>
    <x v="1"/>
    <x v="0"/>
    <x v="1"/>
    <n v="3462.63"/>
    <n v="811.65"/>
    <n v="2650.98"/>
  </r>
  <r>
    <s v="Peter Little"/>
    <x v="2"/>
    <x v="2"/>
    <x v="4"/>
    <n v="3441.57"/>
    <n v="290.27999999999997"/>
    <n v="3151.29"/>
  </r>
  <r>
    <s v="Robert Mitchells"/>
    <x v="2"/>
    <x v="3"/>
    <x v="4"/>
    <n v="3676.78"/>
    <n v="651.39"/>
    <n v="3025.3900000000003"/>
  </r>
  <r>
    <s v="Ryan Lawton"/>
    <x v="2"/>
    <x v="1"/>
    <x v="2"/>
    <n v="3840.65"/>
    <n v="741.35"/>
    <n v="3099.3"/>
  </r>
  <r>
    <s v="Samuel Kackowski"/>
    <x v="1"/>
    <x v="1"/>
    <x v="2"/>
    <n v="1105.76"/>
    <n v="775.65"/>
    <n v="330.11"/>
  </r>
  <r>
    <s v="Sydney Hood"/>
    <x v="1"/>
    <x v="1"/>
    <x v="0"/>
    <n v="2697.61"/>
    <n v="237.37"/>
    <n v="2460.2400000000002"/>
  </r>
  <r>
    <s v="Ted Harris"/>
    <x v="2"/>
    <x v="2"/>
    <x v="1"/>
    <n v="1206.04"/>
    <n v="238.39"/>
    <n v="967.65"/>
  </r>
  <r>
    <s v="Trey Wingo"/>
    <x v="1"/>
    <x v="2"/>
    <x v="4"/>
    <n v="2997.38"/>
    <n v="500.19"/>
    <n v="2497.19"/>
  </r>
  <r>
    <s v="Lisa Steinberg"/>
    <x v="0"/>
    <x v="3"/>
    <x v="1"/>
    <n v="1357.52"/>
    <n v="717.29"/>
    <n v="640.23"/>
  </r>
  <r>
    <s v="Catherine Williams"/>
    <x v="1"/>
    <x v="0"/>
    <x v="3"/>
    <n v="4653.8599999999997"/>
    <n v="879.65"/>
    <n v="3774.2099999999996"/>
  </r>
  <r>
    <s v="Emily Deschanels"/>
    <x v="0"/>
    <x v="3"/>
    <x v="0"/>
    <n v="4493.55"/>
    <n v="726.41"/>
    <n v="3767.1400000000003"/>
  </r>
  <r>
    <s v="Lisa Vanderbeck"/>
    <x v="0"/>
    <x v="0"/>
    <x v="0"/>
    <n v="4833.4799999999996"/>
    <n v="246.38"/>
    <n v="4587.0999999999995"/>
  </r>
  <r>
    <s v="Lori Rukstad"/>
    <x v="0"/>
    <x v="1"/>
    <x v="3"/>
    <n v="3922.33"/>
    <n v="517.67999999999995"/>
    <n v="3404.65"/>
  </r>
  <r>
    <s v="Michael Roberts"/>
    <x v="1"/>
    <x v="3"/>
    <x v="2"/>
    <n v="4941.88"/>
    <n v="692.86"/>
    <n v="4249.0200000000004"/>
  </r>
  <r>
    <s v="Peter Little"/>
    <x v="2"/>
    <x v="2"/>
    <x v="4"/>
    <n v="4182.9399999999996"/>
    <n v="915.73"/>
    <n v="3267.2099999999996"/>
  </r>
  <r>
    <s v="Robert Mitchells"/>
    <x v="2"/>
    <x v="2"/>
    <x v="1"/>
    <n v="1211.0999999999999"/>
    <n v="590.13"/>
    <n v="620.96999999999991"/>
  </r>
  <r>
    <s v="Ryan Lawton"/>
    <x v="2"/>
    <x v="1"/>
    <x v="0"/>
    <n v="2748.94"/>
    <n v="630.53"/>
    <n v="2118.41"/>
  </r>
  <r>
    <s v="Samuel Kackowski"/>
    <x v="1"/>
    <x v="1"/>
    <x v="3"/>
    <n v="2850.09"/>
    <n v="687.6"/>
    <n v="2162.4900000000002"/>
  </r>
  <r>
    <s v="Sydney Hood"/>
    <x v="1"/>
    <x v="3"/>
    <x v="3"/>
    <n v="4799.38"/>
    <n v="905.96"/>
    <n v="3893.42"/>
  </r>
  <r>
    <s v="Ted Harris"/>
    <x v="2"/>
    <x v="1"/>
    <x v="0"/>
    <n v="4881.21"/>
    <n v="231.63"/>
    <n v="4649.58"/>
  </r>
  <r>
    <s v="Trey Wingo"/>
    <x v="1"/>
    <x v="2"/>
    <x v="1"/>
    <n v="1351.27"/>
    <n v="604.28"/>
    <n v="746.99"/>
  </r>
  <r>
    <s v="Lisa Steinberg"/>
    <x v="0"/>
    <x v="0"/>
    <x v="2"/>
    <n v="2627.45"/>
    <n v="756.27"/>
    <n v="1871.1799999999998"/>
  </r>
  <r>
    <s v="Catherine Williams"/>
    <x v="1"/>
    <x v="2"/>
    <x v="3"/>
    <n v="4880.53"/>
    <n v="851.42"/>
    <n v="4029.1099999999997"/>
  </r>
  <r>
    <s v="Emily Deschanels"/>
    <x v="0"/>
    <x v="1"/>
    <x v="3"/>
    <n v="2792.08"/>
    <n v="741.98"/>
    <n v="2050.1"/>
  </r>
  <r>
    <s v="Lisa Vanderbeck"/>
    <x v="0"/>
    <x v="3"/>
    <x v="1"/>
    <n v="3759.22"/>
    <n v="398.84"/>
    <n v="3360.3799999999997"/>
  </r>
  <r>
    <s v="Lori Rukstad"/>
    <x v="0"/>
    <x v="2"/>
    <x v="1"/>
    <n v="1240.76"/>
    <n v="437.01"/>
    <n v="803.75"/>
  </r>
  <r>
    <s v="Michael Roberts"/>
    <x v="1"/>
    <x v="2"/>
    <x v="0"/>
    <n v="3673.08"/>
    <n v="515.35"/>
    <n v="3157.73"/>
  </r>
  <r>
    <s v="Peter Little"/>
    <x v="2"/>
    <x v="2"/>
    <x v="2"/>
    <n v="1365.53"/>
    <n v="279.79000000000002"/>
    <n v="1085.74"/>
  </r>
  <r>
    <s v="Robert Mitchells"/>
    <x v="2"/>
    <x v="2"/>
    <x v="4"/>
    <n v="4634.09"/>
    <n v="362.53"/>
    <n v="4271.5600000000004"/>
  </r>
  <r>
    <s v="Ryan Lawton"/>
    <x v="2"/>
    <x v="1"/>
    <x v="2"/>
    <n v="4858.45"/>
    <n v="498.27"/>
    <n v="4360.18"/>
  </r>
  <r>
    <s v="Samuel Kackowski"/>
    <x v="1"/>
    <x v="2"/>
    <x v="1"/>
    <n v="2617.73"/>
    <n v="230.49"/>
    <n v="2387.2399999999998"/>
  </r>
  <r>
    <s v="Sydney Hood"/>
    <x v="1"/>
    <x v="3"/>
    <x v="1"/>
    <n v="4321.0600000000004"/>
    <n v="858.94"/>
    <n v="3462.1200000000003"/>
  </r>
  <r>
    <s v="Ted Harris"/>
    <x v="2"/>
    <x v="1"/>
    <x v="2"/>
    <n v="1188.99"/>
    <n v="406.42"/>
    <n v="782.56999999999994"/>
  </r>
  <r>
    <s v="Trey Wingo"/>
    <x v="1"/>
    <x v="2"/>
    <x v="1"/>
    <n v="2860.02"/>
    <n v="268.14999999999998"/>
    <n v="2591.87"/>
  </r>
  <r>
    <s v="Lisa Steinberg"/>
    <x v="0"/>
    <x v="3"/>
    <x v="4"/>
    <n v="2966.14"/>
    <n v="515.04999999999995"/>
    <n v="2451.09"/>
  </r>
  <r>
    <s v="Catherine Williams"/>
    <x v="1"/>
    <x v="1"/>
    <x v="1"/>
    <n v="1717.44"/>
    <n v="325.81"/>
    <n v="1391.63"/>
  </r>
  <r>
    <s v="Emily Deschanels"/>
    <x v="0"/>
    <x v="1"/>
    <x v="0"/>
    <n v="1050.78"/>
    <n v="960.32"/>
    <n v="90.459999999999923"/>
  </r>
  <r>
    <s v="Lisa Vanderbeck"/>
    <x v="0"/>
    <x v="2"/>
    <x v="2"/>
    <n v="3371.85"/>
    <n v="555.99"/>
    <n v="2815.8599999999997"/>
  </r>
  <r>
    <s v="Lori Rukstad"/>
    <x v="0"/>
    <x v="2"/>
    <x v="4"/>
    <n v="1186.93"/>
    <n v="705.79"/>
    <n v="481.1400000000001"/>
  </r>
  <r>
    <s v="Michael Roberts"/>
    <x v="1"/>
    <x v="1"/>
    <x v="2"/>
    <n v="3020.27"/>
    <n v="995.32"/>
    <n v="2024.9499999999998"/>
  </r>
  <r>
    <s v="Peter Little"/>
    <x v="2"/>
    <x v="1"/>
    <x v="4"/>
    <n v="3120.05"/>
    <n v="218.52"/>
    <n v="2901.53"/>
  </r>
  <r>
    <s v="Robert Mitchells"/>
    <x v="2"/>
    <x v="1"/>
    <x v="3"/>
    <n v="2015.69"/>
    <n v="537.07000000000005"/>
    <n v="1478.62"/>
  </r>
  <r>
    <s v="Ryan Lawton"/>
    <x v="2"/>
    <x v="1"/>
    <x v="1"/>
    <n v="2999.39"/>
    <n v="624.33000000000004"/>
    <n v="2375.06"/>
  </r>
  <r>
    <s v="Samuel Kackowski"/>
    <x v="1"/>
    <x v="3"/>
    <x v="4"/>
    <n v="2788.69"/>
    <n v="848.7"/>
    <n v="1939.99"/>
  </r>
  <r>
    <s v="Sydney Hood"/>
    <x v="1"/>
    <x v="0"/>
    <x v="0"/>
    <n v="2603.16"/>
    <n v="869.14"/>
    <n v="1734.02"/>
  </r>
  <r>
    <s v="Ted Harris"/>
    <x v="2"/>
    <x v="0"/>
    <x v="0"/>
    <n v="1980.79"/>
    <n v="253.46"/>
    <n v="1727.33"/>
  </r>
  <r>
    <s v="Trey Wingo"/>
    <x v="1"/>
    <x v="0"/>
    <x v="3"/>
    <n v="4581.12"/>
    <n v="460.58"/>
    <n v="4120.54"/>
  </r>
  <r>
    <s v="Lisa Steinberg"/>
    <x v="0"/>
    <x v="2"/>
    <x v="3"/>
    <n v="2763.03"/>
    <n v="684.94"/>
    <n v="2078.09"/>
  </r>
  <r>
    <s v="Catherine Williams"/>
    <x v="1"/>
    <x v="3"/>
    <x v="3"/>
    <n v="4872.05"/>
    <n v="449.08"/>
    <n v="4422.97"/>
  </r>
  <r>
    <s v="Emily Deschanels"/>
    <x v="0"/>
    <x v="0"/>
    <x v="0"/>
    <n v="4251.6099999999997"/>
    <n v="971.83"/>
    <n v="3279.7799999999997"/>
  </r>
  <r>
    <s v="Lisa Vanderbeck"/>
    <x v="0"/>
    <x v="3"/>
    <x v="4"/>
    <n v="1436.72"/>
    <n v="854.32"/>
    <n v="582.4"/>
  </r>
  <r>
    <s v="Lori Rukstad"/>
    <x v="0"/>
    <x v="0"/>
    <x v="2"/>
    <n v="3932.23"/>
    <n v="590.98"/>
    <n v="3341.25"/>
  </r>
  <r>
    <s v="Michael Roberts"/>
    <x v="1"/>
    <x v="0"/>
    <x v="3"/>
    <n v="3025.03"/>
    <n v="400.12"/>
    <n v="2624.9100000000003"/>
  </r>
  <r>
    <s v="Peter Little"/>
    <x v="2"/>
    <x v="3"/>
    <x v="3"/>
    <n v="4781.57"/>
    <n v="347.87"/>
    <n v="4433.7"/>
  </r>
  <r>
    <s v="Robert Mitchells"/>
    <x v="2"/>
    <x v="3"/>
    <x v="3"/>
    <n v="1483.14"/>
    <n v="725.89"/>
    <n v="757.25000000000011"/>
  </r>
  <r>
    <s v="Ryan Lawton"/>
    <x v="2"/>
    <x v="1"/>
    <x v="0"/>
    <n v="1184.5899999999999"/>
    <n v="405.99"/>
    <n v="778.59999999999991"/>
  </r>
  <r>
    <s v="Samuel Kackowski"/>
    <x v="1"/>
    <x v="2"/>
    <x v="3"/>
    <n v="4370.37"/>
    <n v="391.49"/>
    <n v="3978.88"/>
  </r>
  <r>
    <s v="Sydney Hood"/>
    <x v="1"/>
    <x v="2"/>
    <x v="1"/>
    <n v="2496.0700000000002"/>
    <n v="606.55999999999995"/>
    <n v="1889.5100000000002"/>
  </r>
  <r>
    <s v="Ted Harris"/>
    <x v="2"/>
    <x v="3"/>
    <x v="0"/>
    <n v="1565.46"/>
    <n v="625.16"/>
    <n v="940.30000000000007"/>
  </r>
  <r>
    <s v="Trey Wingo"/>
    <x v="1"/>
    <x v="1"/>
    <x v="1"/>
    <n v="4275.7299999999996"/>
    <n v="797.13"/>
    <n v="3478.5999999999995"/>
  </r>
  <r>
    <s v="Lisa Steinberg"/>
    <x v="0"/>
    <x v="3"/>
    <x v="0"/>
    <n v="1938.91"/>
    <n v="772.46"/>
    <n v="1166.45"/>
  </r>
  <r>
    <s v="Catherine Williams"/>
    <x v="1"/>
    <x v="0"/>
    <x v="4"/>
    <n v="4019.97"/>
    <n v="907.81"/>
    <n v="3112.16"/>
  </r>
  <r>
    <s v="Emily Deschanels"/>
    <x v="0"/>
    <x v="3"/>
    <x v="3"/>
    <n v="2261.56"/>
    <n v="488.04"/>
    <n v="1773.52"/>
  </r>
  <r>
    <s v="Lisa Vanderbeck"/>
    <x v="0"/>
    <x v="1"/>
    <x v="2"/>
    <n v="4428.54"/>
    <n v="984"/>
    <n v="3444.54"/>
  </r>
  <r>
    <s v="Lori Rukstad"/>
    <x v="0"/>
    <x v="0"/>
    <x v="2"/>
    <n v="1541.85"/>
    <n v="918.32"/>
    <n v="623.52999999999986"/>
  </r>
  <r>
    <s v="Michael Roberts"/>
    <x v="1"/>
    <x v="0"/>
    <x v="2"/>
    <n v="3309.52"/>
    <n v="799.05"/>
    <n v="2510.4700000000003"/>
  </r>
  <r>
    <s v="Peter Little"/>
    <x v="2"/>
    <x v="3"/>
    <x v="0"/>
    <n v="3880.7"/>
    <n v="840.27"/>
    <n v="3040.43"/>
  </r>
  <r>
    <s v="Robert Mitchells"/>
    <x v="2"/>
    <x v="0"/>
    <x v="3"/>
    <n v="2878.96"/>
    <n v="816.58"/>
    <n v="2062.38"/>
  </r>
  <r>
    <s v="Ryan Lawton"/>
    <x v="2"/>
    <x v="1"/>
    <x v="2"/>
    <n v="1400.81"/>
    <n v="442.08"/>
    <n v="958.73"/>
  </r>
  <r>
    <s v="Samuel Kackowski"/>
    <x v="1"/>
    <x v="1"/>
    <x v="4"/>
    <n v="4172.84"/>
    <n v="836.31"/>
    <n v="3336.53"/>
  </r>
  <r>
    <s v="Sydney Hood"/>
    <x v="1"/>
    <x v="1"/>
    <x v="0"/>
    <n v="4121.7299999999996"/>
    <n v="228.54"/>
    <n v="3893.1899999999996"/>
  </r>
  <r>
    <s v="Ted Harris"/>
    <x v="2"/>
    <x v="1"/>
    <x v="4"/>
    <n v="4017.37"/>
    <n v="879.93"/>
    <n v="3137.44"/>
  </r>
  <r>
    <s v="Trey Wingo"/>
    <x v="1"/>
    <x v="2"/>
    <x v="1"/>
    <n v="2967.91"/>
    <n v="396.79"/>
    <n v="2571.12"/>
  </r>
  <r>
    <s v="Lisa Steinberg"/>
    <x v="0"/>
    <x v="1"/>
    <x v="1"/>
    <n v="1294.95"/>
    <n v="520.15"/>
    <n v="774.80000000000007"/>
  </r>
  <r>
    <s v="Catherine Williams"/>
    <x v="1"/>
    <x v="3"/>
    <x v="2"/>
    <n v="1210.3699999999999"/>
    <n v="958.23"/>
    <n v="252.13999999999987"/>
  </r>
  <r>
    <s v="Emily Deschanels"/>
    <x v="0"/>
    <x v="1"/>
    <x v="3"/>
    <n v="4604.03"/>
    <n v="929.77"/>
    <n v="3674.2599999999998"/>
  </r>
  <r>
    <s v="Lisa Vanderbeck"/>
    <x v="0"/>
    <x v="3"/>
    <x v="2"/>
    <n v="3484.06"/>
    <n v="781.04"/>
    <n v="2703.02"/>
  </r>
  <r>
    <s v="Lori Rukstad"/>
    <x v="0"/>
    <x v="1"/>
    <x v="3"/>
    <n v="3627.21"/>
    <n v="567.72"/>
    <n v="3059.49"/>
  </r>
  <r>
    <s v="Michael Roberts"/>
    <x v="1"/>
    <x v="1"/>
    <x v="3"/>
    <n v="1824.46"/>
    <n v="727.39"/>
    <n v="1097.0700000000002"/>
  </r>
  <r>
    <s v="Peter Little"/>
    <x v="2"/>
    <x v="2"/>
    <x v="3"/>
    <n v="1620.43"/>
    <n v="253.6"/>
    <n v="1366.8300000000002"/>
  </r>
  <r>
    <s v="Robert Mitchells"/>
    <x v="2"/>
    <x v="2"/>
    <x v="3"/>
    <n v="1042.29"/>
    <n v="916.83"/>
    <n v="125.45999999999992"/>
  </r>
  <r>
    <s v="Ryan Lawton"/>
    <x v="2"/>
    <x v="2"/>
    <x v="0"/>
    <n v="4446.9799999999996"/>
    <n v="957.43"/>
    <n v="3489.5499999999997"/>
  </r>
  <r>
    <s v="Samuel Kackowski"/>
    <x v="1"/>
    <x v="3"/>
    <x v="1"/>
    <n v="3815.47"/>
    <n v="263.14999999999998"/>
    <n v="3552.3199999999997"/>
  </r>
  <r>
    <s v="Sydney Hood"/>
    <x v="1"/>
    <x v="2"/>
    <x v="4"/>
    <n v="2619.39"/>
    <n v="562.27"/>
    <n v="2057.12"/>
  </r>
  <r>
    <s v="Ted Harris"/>
    <x v="2"/>
    <x v="3"/>
    <x v="1"/>
    <n v="4418.3900000000003"/>
    <n v="335.14"/>
    <n v="4083.2500000000005"/>
  </r>
  <r>
    <s v="Trey Wingo"/>
    <x v="1"/>
    <x v="0"/>
    <x v="3"/>
    <n v="1410.52"/>
    <n v="395.64"/>
    <n v="1014.88"/>
  </r>
  <r>
    <s v="Lisa Steinberg"/>
    <x v="0"/>
    <x v="2"/>
    <x v="1"/>
    <n v="1450.87"/>
    <n v="376.88"/>
    <n v="1073.9899999999998"/>
  </r>
  <r>
    <s v="Catherine Williams"/>
    <x v="1"/>
    <x v="3"/>
    <x v="3"/>
    <n v="2609.6999999999998"/>
    <n v="710.14"/>
    <n v="1899.56"/>
  </r>
  <r>
    <s v="Emily Deschanels"/>
    <x v="0"/>
    <x v="1"/>
    <x v="3"/>
    <n v="1056.3800000000001"/>
    <n v="950.68"/>
    <n v="105.70000000000016"/>
  </r>
  <r>
    <s v="Lisa Vanderbeck"/>
    <x v="0"/>
    <x v="2"/>
    <x v="4"/>
    <n v="2192.8200000000002"/>
    <n v="765"/>
    <n v="1427.8200000000002"/>
  </r>
  <r>
    <s v="Lori Rukstad"/>
    <x v="0"/>
    <x v="2"/>
    <x v="3"/>
    <n v="1055.1300000000001"/>
    <n v="323.56"/>
    <n v="731.57000000000016"/>
  </r>
  <r>
    <s v="Michael Roberts"/>
    <x v="1"/>
    <x v="0"/>
    <x v="3"/>
    <n v="4757.45"/>
    <n v="933.11"/>
    <n v="3824.3399999999997"/>
  </r>
  <r>
    <s v="Peter Little"/>
    <x v="2"/>
    <x v="1"/>
    <x v="3"/>
    <n v="3870.79"/>
    <n v="252.64"/>
    <n v="3618.15"/>
  </r>
  <r>
    <s v="Robert Mitchells"/>
    <x v="2"/>
    <x v="3"/>
    <x v="2"/>
    <n v="4812.6899999999996"/>
    <n v="303.8"/>
    <n v="4508.8899999999994"/>
  </r>
  <r>
    <s v="Ryan Lawton"/>
    <x v="2"/>
    <x v="2"/>
    <x v="0"/>
    <n v="4077.52"/>
    <n v="410.78"/>
    <n v="3666.74"/>
  </r>
  <r>
    <s v="Samuel Kackowski"/>
    <x v="1"/>
    <x v="2"/>
    <x v="0"/>
    <n v="3335.8"/>
    <n v="452.2"/>
    <n v="2883.6000000000004"/>
  </r>
  <r>
    <s v="Sydney Hood"/>
    <x v="1"/>
    <x v="1"/>
    <x v="1"/>
    <n v="3518.97"/>
    <n v="410.01"/>
    <n v="3108.96"/>
  </r>
  <r>
    <s v="Ted Harris"/>
    <x v="2"/>
    <x v="2"/>
    <x v="1"/>
    <n v="3331.45"/>
    <n v="850.83"/>
    <n v="2480.62"/>
  </r>
  <r>
    <s v="Trey Wingo"/>
    <x v="1"/>
    <x v="2"/>
    <x v="3"/>
    <n v="4473.34"/>
    <n v="915.43"/>
    <n v="3557.9100000000003"/>
  </r>
  <r>
    <s v="Lisa Steinberg"/>
    <x v="0"/>
    <x v="0"/>
    <x v="2"/>
    <n v="4470.66"/>
    <n v="938.23"/>
    <n v="3532.43"/>
  </r>
  <r>
    <s v="Catherine Williams"/>
    <x v="1"/>
    <x v="3"/>
    <x v="1"/>
    <n v="3384.99"/>
    <n v="821.1"/>
    <n v="2563.89"/>
  </r>
  <r>
    <s v="Emily Deschanels"/>
    <x v="0"/>
    <x v="1"/>
    <x v="4"/>
    <n v="1870.71"/>
    <n v="945.17"/>
    <n v="925.54000000000008"/>
  </r>
  <r>
    <s v="Lisa Vanderbeck"/>
    <x v="0"/>
    <x v="0"/>
    <x v="2"/>
    <n v="4764.0200000000004"/>
    <n v="304.26"/>
    <n v="4459.76"/>
  </r>
  <r>
    <s v="Lori Rukstad"/>
    <x v="0"/>
    <x v="3"/>
    <x v="3"/>
    <n v="4092.66"/>
    <n v="671.1"/>
    <n v="3421.56"/>
  </r>
  <r>
    <s v="Michael Roberts"/>
    <x v="1"/>
    <x v="3"/>
    <x v="4"/>
    <n v="2480.86"/>
    <n v="428.45"/>
    <n v="2052.4100000000003"/>
  </r>
  <r>
    <s v="Peter Little"/>
    <x v="2"/>
    <x v="0"/>
    <x v="1"/>
    <n v="3811.66"/>
    <n v="348.63"/>
    <n v="3463.0299999999997"/>
  </r>
  <r>
    <s v="Robert Mitchells"/>
    <x v="2"/>
    <x v="2"/>
    <x v="2"/>
    <n v="3650.14"/>
    <n v="851.42"/>
    <n v="2798.72"/>
  </r>
  <r>
    <s v="Ryan Lawton"/>
    <x v="2"/>
    <x v="3"/>
    <x v="0"/>
    <n v="2625.52"/>
    <n v="720.71"/>
    <n v="1904.81"/>
  </r>
  <r>
    <s v="Samuel Kackowski"/>
    <x v="1"/>
    <x v="1"/>
    <x v="4"/>
    <n v="1375.5"/>
    <n v="927.44"/>
    <n v="448.05999999999995"/>
  </r>
  <r>
    <s v="Sydney Hood"/>
    <x v="1"/>
    <x v="1"/>
    <x v="2"/>
    <n v="1293.67"/>
    <n v="598.72"/>
    <n v="694.95"/>
  </r>
  <r>
    <s v="Ted Harris"/>
    <x v="2"/>
    <x v="0"/>
    <x v="1"/>
    <n v="3639.91"/>
    <n v="316.81"/>
    <n v="3323.1"/>
  </r>
  <r>
    <s v="Trey Wingo"/>
    <x v="1"/>
    <x v="2"/>
    <x v="0"/>
    <n v="3147.57"/>
    <n v="645.65"/>
    <n v="2501.92"/>
  </r>
  <r>
    <s v="Lisa Steinberg"/>
    <x v="0"/>
    <x v="2"/>
    <x v="2"/>
    <n v="2355.9699999999998"/>
    <n v="502.45"/>
    <n v="1853.5199999999998"/>
  </r>
  <r>
    <s v="Catherine Williams"/>
    <x v="1"/>
    <x v="3"/>
    <x v="3"/>
    <n v="1694.13"/>
    <n v="737.33"/>
    <n v="956.80000000000007"/>
  </r>
  <r>
    <s v="Emily Deschanels"/>
    <x v="0"/>
    <x v="1"/>
    <x v="0"/>
    <n v="1978.86"/>
    <n v="653.24"/>
    <n v="1325.62"/>
  </r>
  <r>
    <s v="Lisa Vanderbeck"/>
    <x v="0"/>
    <x v="1"/>
    <x v="0"/>
    <n v="2419.64"/>
    <n v="904.22"/>
    <n v="1515.4199999999998"/>
  </r>
  <r>
    <s v="Lori Rukstad"/>
    <x v="0"/>
    <x v="2"/>
    <x v="2"/>
    <n v="2889.26"/>
    <n v="585.16999999999996"/>
    <n v="2304.09"/>
  </r>
  <r>
    <s v="Michael Roberts"/>
    <x v="1"/>
    <x v="3"/>
    <x v="0"/>
    <n v="3064.33"/>
    <n v="374.15"/>
    <n v="2690.18"/>
  </r>
  <r>
    <s v="Peter Little"/>
    <x v="2"/>
    <x v="0"/>
    <x v="1"/>
    <n v="2321.86"/>
    <n v="599.69000000000005"/>
    <n v="1722.17"/>
  </r>
  <r>
    <s v="Robert Mitchells"/>
    <x v="2"/>
    <x v="1"/>
    <x v="0"/>
    <n v="4062.94"/>
    <n v="346.39"/>
    <n v="3716.55"/>
  </r>
  <r>
    <s v="Ryan Lawton"/>
    <x v="2"/>
    <x v="2"/>
    <x v="4"/>
    <n v="1667.16"/>
    <n v="273.61"/>
    <n v="1393.5500000000002"/>
  </r>
  <r>
    <s v="Samuel Kackowski"/>
    <x v="1"/>
    <x v="0"/>
    <x v="1"/>
    <n v="2369.5700000000002"/>
    <n v="328.16"/>
    <n v="2041.41"/>
  </r>
  <r>
    <s v="Sydney Hood"/>
    <x v="1"/>
    <x v="0"/>
    <x v="0"/>
    <n v="4765.7700000000004"/>
    <n v="388.99"/>
    <n v="4376.7800000000007"/>
  </r>
  <r>
    <s v="Ted Harris"/>
    <x v="2"/>
    <x v="1"/>
    <x v="2"/>
    <n v="3578.96"/>
    <n v="362.42"/>
    <n v="3216.54"/>
  </r>
  <r>
    <s v="Trey Wingo"/>
    <x v="1"/>
    <x v="1"/>
    <x v="3"/>
    <n v="3317.29"/>
    <n v="791.55"/>
    <n v="2525.73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F8" firstHeaderRow="1" firstDataRow="2" firstDataCol="1" rowPageCount="1" colPageCount="1"/>
  <pivotFields count="7">
    <pivotField showAll="0"/>
    <pivotField axis="axisRow" showAll="0">
      <items count="4">
        <item x="1"/>
        <item x="2"/>
        <item x="0"/>
        <item t="default"/>
      </items>
    </pivotField>
    <pivotField axis="axisCol" showAll="0">
      <items count="5">
        <item x="1"/>
        <item x="0"/>
        <item x="3"/>
        <item x="2"/>
        <item t="default"/>
      </items>
    </pivotField>
    <pivotField axis="axisPage" multipleItemSelectionAllowed="1" showAll="0">
      <items count="6">
        <item h="1" x="0"/>
        <item x="2"/>
        <item h="1" x="1"/>
        <item h="1" x="4"/>
        <item h="1" x="3"/>
        <item t="default"/>
      </items>
    </pivotField>
    <pivotField numFmtId="164" showAll="0"/>
    <pivotField numFmtId="167" showAll="0"/>
    <pivotField dataField="1" numFmtId="164" showAll="0"/>
  </pivotFields>
  <rowFields count="1">
    <field x="1"/>
  </rowFields>
  <rowItems count="4">
    <i>
      <x/>
    </i>
    <i>
      <x v="1"/>
    </i>
    <i>
      <x v="2"/>
    </i>
    <i t="grand">
      <x/>
    </i>
  </rowItems>
  <colFields count="1">
    <field x="2"/>
  </colFields>
  <colItems count="5">
    <i>
      <x/>
    </i>
    <i>
      <x v="1"/>
    </i>
    <i>
      <x v="2"/>
    </i>
    <i>
      <x v="3"/>
    </i>
    <i t="grand">
      <x/>
    </i>
  </colItems>
  <pageFields count="1">
    <pageField fld="3" hier="-1"/>
  </pageFields>
  <dataFields count="1">
    <dataField name="Sum of Profit" fld="6" baseField="0" baseItem="0" numFmtId="164"/>
  </dataFields>
  <formats count="3">
    <format dxfId="2">
      <pivotArea collapsedLevelsAreSubtotals="1" fieldPosition="0">
        <references count="1">
          <reference field="1" count="0"/>
        </references>
      </pivotArea>
    </format>
    <format dxfId="1">
      <pivotArea dataOnly="0" labelOnly="1" fieldPosition="0">
        <references count="1">
          <reference field="1" count="0"/>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H14"/>
  <sheetViews>
    <sheetView workbookViewId="0">
      <selection activeCell="L24" sqref="L24"/>
    </sheetView>
  </sheetViews>
  <sheetFormatPr baseColWidth="10" defaultColWidth="8.83203125" defaultRowHeight="15" x14ac:dyDescent="0.2"/>
  <cols>
    <col min="1" max="1" width="28.5" customWidth="1"/>
    <col min="2" max="5" width="12.6640625" customWidth="1"/>
    <col min="6" max="8" width="14.33203125" customWidth="1"/>
  </cols>
  <sheetData>
    <row r="1" spans="1:8" ht="23" x14ac:dyDescent="0.25">
      <c r="A1" s="48" t="s">
        <v>20</v>
      </c>
      <c r="B1" s="48"/>
      <c r="C1" s="48"/>
      <c r="D1" s="48"/>
      <c r="E1" s="48"/>
      <c r="F1" s="48"/>
      <c r="G1" s="48"/>
      <c r="H1" s="48"/>
    </row>
    <row r="2" spans="1:8" ht="21" thickBot="1" x14ac:dyDescent="0.3">
      <c r="A2" s="49" t="s">
        <v>39</v>
      </c>
      <c r="B2" s="49"/>
      <c r="C2" s="49"/>
      <c r="D2" s="49"/>
      <c r="E2" s="49"/>
      <c r="F2" s="49"/>
      <c r="G2" s="49"/>
      <c r="H2" s="49"/>
    </row>
    <row r="3" spans="1:8" ht="16" thickTop="1" x14ac:dyDescent="0.2"/>
    <row r="4" spans="1:8" x14ac:dyDescent="0.2">
      <c r="A4" s="4" t="s">
        <v>1</v>
      </c>
      <c r="B4" s="3">
        <v>0.3</v>
      </c>
    </row>
    <row r="6" spans="1:8" ht="31" thickBot="1" x14ac:dyDescent="0.25">
      <c r="A6" s="9" t="s">
        <v>11</v>
      </c>
      <c r="B6" s="10" t="s">
        <v>21</v>
      </c>
      <c r="C6" s="10" t="s">
        <v>22</v>
      </c>
      <c r="D6" s="10" t="s">
        <v>23</v>
      </c>
      <c r="E6" s="10" t="s">
        <v>24</v>
      </c>
      <c r="F6" s="11" t="s">
        <v>40</v>
      </c>
      <c r="G6" s="10" t="s">
        <v>41</v>
      </c>
      <c r="H6" s="21" t="s">
        <v>34</v>
      </c>
    </row>
    <row r="7" spans="1:8" x14ac:dyDescent="0.2">
      <c r="A7" s="8" t="s">
        <v>6</v>
      </c>
      <c r="B7" s="33">
        <v>236200</v>
      </c>
      <c r="C7" s="33">
        <v>307060</v>
      </c>
      <c r="D7" s="33">
        <v>347214</v>
      </c>
      <c r="E7" s="33">
        <v>229114</v>
      </c>
      <c r="F7" s="34">
        <f>SUM(B7:E7)</f>
        <v>1119588</v>
      </c>
      <c r="G7" s="34">
        <f>F7*$B$4</f>
        <v>335876.39999999997</v>
      </c>
      <c r="H7" s="23"/>
    </row>
    <row r="8" spans="1:8" x14ac:dyDescent="0.2">
      <c r="A8" s="8" t="s">
        <v>4</v>
      </c>
      <c r="B8" s="33">
        <v>522300</v>
      </c>
      <c r="C8" s="33">
        <v>578990</v>
      </c>
      <c r="D8" s="33">
        <v>767781</v>
      </c>
      <c r="E8" s="33">
        <v>578411</v>
      </c>
      <c r="F8" s="34">
        <f>SUM(B8:E8)</f>
        <v>2447482</v>
      </c>
      <c r="G8" s="34">
        <f>F8*$B$4</f>
        <v>734244.6</v>
      </c>
      <c r="H8" s="23"/>
    </row>
    <row r="9" spans="1:8" x14ac:dyDescent="0.2">
      <c r="A9" s="8" t="s">
        <v>5</v>
      </c>
      <c r="B9" s="33">
        <v>487200</v>
      </c>
      <c r="C9" s="33">
        <v>633660</v>
      </c>
      <c r="D9" s="33">
        <v>501314</v>
      </c>
      <c r="E9" s="33">
        <v>564555</v>
      </c>
      <c r="F9" s="34">
        <f>SUM(B9:E9)</f>
        <v>2186729</v>
      </c>
      <c r="G9" s="34">
        <f>F9*$B$4</f>
        <v>656018.69999999995</v>
      </c>
      <c r="H9" s="23"/>
    </row>
    <row r="10" spans="1:8" x14ac:dyDescent="0.2">
      <c r="A10" s="8" t="s">
        <v>7</v>
      </c>
      <c r="B10" s="33">
        <v>625112</v>
      </c>
      <c r="C10" s="33">
        <v>812645</v>
      </c>
      <c r="D10" s="33">
        <v>918945</v>
      </c>
      <c r="E10" s="33">
        <v>606332</v>
      </c>
      <c r="F10" s="34">
        <f>SUM(B10:E10)</f>
        <v>2963034</v>
      </c>
      <c r="G10" s="34">
        <f>F10*$B$4</f>
        <v>888910.2</v>
      </c>
      <c r="H10" s="23"/>
    </row>
    <row r="11" spans="1:8" x14ac:dyDescent="0.2">
      <c r="A11" s="8" t="s">
        <v>8</v>
      </c>
      <c r="B11" s="33">
        <v>152622</v>
      </c>
      <c r="C11" s="33">
        <v>198408</v>
      </c>
      <c r="D11" s="33">
        <v>155694</v>
      </c>
      <c r="E11" s="33">
        <v>148022</v>
      </c>
      <c r="F11" s="34">
        <f>SUM(B11:E11)</f>
        <v>654746</v>
      </c>
      <c r="G11" s="34">
        <f>F11*$B$4</f>
        <v>196423.8</v>
      </c>
      <c r="H11" s="23"/>
    </row>
    <row r="12" spans="1:8" ht="16" thickBot="1" x14ac:dyDescent="0.25">
      <c r="A12" s="19" t="s">
        <v>33</v>
      </c>
      <c r="B12" s="35">
        <f t="shared" ref="B12:G12" si="0">SUM(B7:B11)</f>
        <v>2023434</v>
      </c>
      <c r="C12" s="35">
        <f t="shared" si="0"/>
        <v>2530763</v>
      </c>
      <c r="D12" s="35">
        <f t="shared" si="0"/>
        <v>2690948</v>
      </c>
      <c r="E12" s="35">
        <f t="shared" si="0"/>
        <v>2126434</v>
      </c>
      <c r="F12" s="35">
        <f t="shared" si="0"/>
        <v>9371579</v>
      </c>
      <c r="G12" s="35">
        <f t="shared" si="0"/>
        <v>2811473.6999999997</v>
      </c>
      <c r="H12" s="26"/>
    </row>
    <row r="13" spans="1:8" ht="16" thickTop="1" x14ac:dyDescent="0.2">
      <c r="B13" s="23"/>
      <c r="C13" s="23"/>
      <c r="D13" s="23"/>
      <c r="E13" s="23"/>
      <c r="F13" s="23"/>
    </row>
    <row r="14" spans="1:8" x14ac:dyDescent="0.2">
      <c r="B14" s="23"/>
      <c r="C14" s="23"/>
      <c r="D14" s="23"/>
      <c r="E14" s="23"/>
      <c r="F14" s="23"/>
    </row>
  </sheetData>
  <mergeCells count="2">
    <mergeCell ref="A1:H1"/>
    <mergeCell ref="A2:H2"/>
  </mergeCells>
  <printOptions horizontalCentered="1"/>
  <pageMargins left="0.7" right="0.7" top="0.75" bottom="0.75" header="0.3" footer="0.3"/>
  <pageSetup scale="95" orientation="landscape" r:id="rId1"/>
  <drawing r:id="rId2"/>
  <extLst>
    <ext xmlns:x14="http://schemas.microsoft.com/office/spreadsheetml/2009/9/main" uri="{05C60535-1F16-4fd2-B633-F4F36F0B64E0}">
      <x14:sparklineGroups xmlns:xm="http://schemas.microsoft.com/office/excel/2006/main">
        <x14:sparklineGroup manualMax="0" manualMin="0"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'Quarterly Sales Summary'!B7:E7</xm:f>
              <xm:sqref>H7</xm:sqref>
            </x14:sparkline>
            <x14:sparkline>
              <xm:f>'Quarterly Sales Summary'!B8:E8</xm:f>
              <xm:sqref>H8</xm:sqref>
            </x14:sparkline>
            <x14:sparkline>
              <xm:f>'Quarterly Sales Summary'!B9:E9</xm:f>
              <xm:sqref>H9</xm:sqref>
            </x14:sparkline>
            <x14:sparkline>
              <xm:f>'Quarterly Sales Summary'!B10:E10</xm:f>
              <xm:sqref>H10</xm:sqref>
            </x14:sparkline>
            <x14:sparkline>
              <xm:f>'Quarterly Sales Summary'!B11:E11</xm:f>
              <xm:sqref>H11</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J28"/>
  <sheetViews>
    <sheetView topLeftCell="A14" workbookViewId="0">
      <selection activeCell="D27" sqref="D27"/>
    </sheetView>
  </sheetViews>
  <sheetFormatPr baseColWidth="10" defaultColWidth="8.83203125" defaultRowHeight="15" x14ac:dyDescent="0.2"/>
  <cols>
    <col min="1" max="1" width="20.1640625" customWidth="1"/>
    <col min="2" max="2" width="9.1640625" customWidth="1"/>
    <col min="3" max="3" width="14.1640625" customWidth="1"/>
    <col min="4" max="4" width="14.5" customWidth="1"/>
    <col min="5" max="5" width="14.6640625" customWidth="1"/>
    <col min="6" max="6" width="14.1640625" customWidth="1"/>
    <col min="7" max="7" width="15.5" customWidth="1"/>
    <col min="8" max="8" width="13" customWidth="1"/>
    <col min="9" max="11" width="9.1640625" customWidth="1"/>
    <col min="13" max="13" width="8.83203125" customWidth="1"/>
  </cols>
  <sheetData>
    <row r="1" spans="1:10" ht="23" x14ac:dyDescent="0.25">
      <c r="A1" s="50" t="s">
        <v>20</v>
      </c>
      <c r="B1" s="50"/>
      <c r="C1" s="50"/>
      <c r="D1" s="50"/>
      <c r="E1" s="50"/>
      <c r="F1" s="50"/>
      <c r="G1" s="50"/>
      <c r="H1" s="50"/>
      <c r="I1" s="18"/>
      <c r="J1" s="18"/>
    </row>
    <row r="2" spans="1:10" ht="21" thickBot="1" x14ac:dyDescent="0.3">
      <c r="A2" s="51" t="s">
        <v>49</v>
      </c>
      <c r="B2" s="51"/>
      <c r="C2" s="51"/>
      <c r="D2" s="51"/>
      <c r="E2" s="51"/>
      <c r="F2" s="51"/>
      <c r="G2" s="51"/>
      <c r="H2" s="51"/>
    </row>
    <row r="3" spans="1:10" ht="16" thickTop="1" x14ac:dyDescent="0.2">
      <c r="E3" s="6"/>
      <c r="F3" s="6"/>
      <c r="G3" s="6"/>
      <c r="H3" s="6"/>
      <c r="I3" s="6"/>
    </row>
    <row r="4" spans="1:10" ht="16" thickBot="1" x14ac:dyDescent="0.25">
      <c r="A4" s="12" t="s">
        <v>29</v>
      </c>
      <c r="B4" s="12" t="s">
        <v>9</v>
      </c>
      <c r="C4" s="13" t="s">
        <v>25</v>
      </c>
      <c r="D4" s="13" t="s">
        <v>26</v>
      </c>
      <c r="E4" s="13" t="s">
        <v>27</v>
      </c>
      <c r="F4" s="13" t="s">
        <v>28</v>
      </c>
      <c r="G4" s="13" t="s">
        <v>3</v>
      </c>
      <c r="H4" s="12" t="s">
        <v>31</v>
      </c>
    </row>
    <row r="5" spans="1:10" x14ac:dyDescent="0.2">
      <c r="A5" s="8" t="s">
        <v>17</v>
      </c>
      <c r="B5" s="8" t="s">
        <v>43</v>
      </c>
      <c r="C5" s="38">
        <v>18638.333333333332</v>
      </c>
      <c r="D5" s="38">
        <v>24229.833333333332</v>
      </c>
      <c r="E5" s="38">
        <v>25586.704000000002</v>
      </c>
      <c r="F5" s="38">
        <v>17398.958720000002</v>
      </c>
      <c r="G5" s="41">
        <f>SUM(C5:F5)</f>
        <v>85853.829386666679</v>
      </c>
      <c r="H5" t="str">
        <f>IF(G5&gt;AVERAGE($G$5:$G$17),"Yes","No")</f>
        <v>No</v>
      </c>
    </row>
    <row r="6" spans="1:10" x14ac:dyDescent="0.2">
      <c r="A6" s="8" t="s">
        <v>54</v>
      </c>
      <c r="B6" s="8" t="s">
        <v>42</v>
      </c>
      <c r="C6" s="39">
        <v>21185</v>
      </c>
      <c r="D6" s="39">
        <v>21167</v>
      </c>
      <c r="E6" s="39">
        <v>28884</v>
      </c>
      <c r="F6" s="39">
        <v>21875</v>
      </c>
      <c r="G6" s="41">
        <f t="shared" ref="G6:G16" si="0">SUM(C6:F6)</f>
        <v>93111</v>
      </c>
      <c r="H6" s="5" t="str">
        <f t="shared" ref="H6:H17" si="1">IF(G6&gt;AVERAGE($G$5:$G$17),"Yes","No")</f>
        <v>No</v>
      </c>
    </row>
    <row r="7" spans="1:10" x14ac:dyDescent="0.2">
      <c r="A7" s="8" t="s">
        <v>52</v>
      </c>
      <c r="B7" s="8" t="s">
        <v>43</v>
      </c>
      <c r="C7" s="39">
        <v>19603</v>
      </c>
      <c r="D7" s="39">
        <v>13467</v>
      </c>
      <c r="E7" s="39">
        <v>28363</v>
      </c>
      <c r="F7" s="39">
        <v>18703</v>
      </c>
      <c r="G7" s="41">
        <f t="shared" si="0"/>
        <v>80136</v>
      </c>
      <c r="H7" s="5" t="str">
        <f t="shared" si="1"/>
        <v>No</v>
      </c>
    </row>
    <row r="8" spans="1:10" x14ac:dyDescent="0.2">
      <c r="A8" s="8" t="s">
        <v>16</v>
      </c>
      <c r="B8" s="8" t="s">
        <v>43</v>
      </c>
      <c r="C8" s="39">
        <v>18786.555555555555</v>
      </c>
      <c r="D8" s="39">
        <v>24422.522222222222</v>
      </c>
      <c r="E8" s="39">
        <v>25790.183466666669</v>
      </c>
      <c r="F8" s="39">
        <v>17537.324757333336</v>
      </c>
      <c r="G8" s="41">
        <f t="shared" si="0"/>
        <v>86536.586001777774</v>
      </c>
      <c r="H8" s="5" t="str">
        <f t="shared" si="1"/>
        <v>No</v>
      </c>
    </row>
    <row r="9" spans="1:10" x14ac:dyDescent="0.2">
      <c r="A9" s="8" t="s">
        <v>15</v>
      </c>
      <c r="B9" s="8" t="s">
        <v>43</v>
      </c>
      <c r="C9" s="39">
        <v>23425</v>
      </c>
      <c r="D9" s="39">
        <v>30452.5</v>
      </c>
      <c r="E9" s="39">
        <v>32157.84</v>
      </c>
      <c r="F9" s="39">
        <v>21867.331200000001</v>
      </c>
      <c r="G9" s="41">
        <f t="shared" si="0"/>
        <v>107902.6712</v>
      </c>
      <c r="H9" s="5" t="str">
        <f t="shared" si="1"/>
        <v>Yes</v>
      </c>
    </row>
    <row r="10" spans="1:10" x14ac:dyDescent="0.2">
      <c r="A10" s="8" t="s">
        <v>53</v>
      </c>
      <c r="B10" s="8" t="s">
        <v>42</v>
      </c>
      <c r="C10" s="39">
        <v>26764</v>
      </c>
      <c r="D10" s="39">
        <v>19993</v>
      </c>
      <c r="E10" s="39">
        <v>26398</v>
      </c>
      <c r="F10" s="39">
        <v>19684</v>
      </c>
      <c r="G10" s="41">
        <f t="shared" si="0"/>
        <v>92839</v>
      </c>
      <c r="H10" s="5" t="str">
        <f t="shared" si="1"/>
        <v>No</v>
      </c>
    </row>
    <row r="11" spans="1:10" x14ac:dyDescent="0.2">
      <c r="A11" s="8" t="s">
        <v>55</v>
      </c>
      <c r="B11" s="8" t="s">
        <v>10</v>
      </c>
      <c r="C11" s="39">
        <v>28683</v>
      </c>
      <c r="D11" s="39">
        <v>31968</v>
      </c>
      <c r="E11" s="39">
        <v>32958</v>
      </c>
      <c r="F11" s="39">
        <v>11836</v>
      </c>
      <c r="G11" s="41">
        <f t="shared" si="0"/>
        <v>105445</v>
      </c>
      <c r="H11" s="5" t="str">
        <f t="shared" si="1"/>
        <v>Yes</v>
      </c>
    </row>
    <row r="12" spans="1:10" x14ac:dyDescent="0.2">
      <c r="A12" s="8" t="s">
        <v>51</v>
      </c>
      <c r="B12" s="8" t="s">
        <v>10</v>
      </c>
      <c r="C12" s="39">
        <v>16847</v>
      </c>
      <c r="D12" s="39">
        <v>18693</v>
      </c>
      <c r="E12" s="39">
        <v>18269</v>
      </c>
      <c r="F12" s="39">
        <v>17986</v>
      </c>
      <c r="G12" s="41">
        <f t="shared" si="0"/>
        <v>71795</v>
      </c>
      <c r="H12" s="5" t="str">
        <f t="shared" si="1"/>
        <v>No</v>
      </c>
    </row>
    <row r="13" spans="1:10" x14ac:dyDescent="0.2">
      <c r="A13" s="8" t="s">
        <v>19</v>
      </c>
      <c r="B13" s="8" t="s">
        <v>10</v>
      </c>
      <c r="C13" s="39">
        <v>25203.142857142855</v>
      </c>
      <c r="D13" s="39">
        <v>32600</v>
      </c>
      <c r="E13" s="39">
        <v>34930</v>
      </c>
      <c r="F13" s="39">
        <v>23752.400000000001</v>
      </c>
      <c r="G13" s="41">
        <f t="shared" si="0"/>
        <v>116485.54285714286</v>
      </c>
      <c r="H13" s="5" t="str">
        <f t="shared" si="1"/>
        <v>Yes</v>
      </c>
    </row>
    <row r="14" spans="1:10" x14ac:dyDescent="0.2">
      <c r="A14" s="8" t="s">
        <v>14</v>
      </c>
      <c r="B14" s="8" t="s">
        <v>42</v>
      </c>
      <c r="C14" s="39">
        <v>18688.947368421053</v>
      </c>
      <c r="D14" s="39">
        <v>24295.63157894737</v>
      </c>
      <c r="E14" s="39">
        <v>25656.186947368424</v>
      </c>
      <c r="F14" s="39">
        <v>17446.20712421053</v>
      </c>
      <c r="G14" s="41">
        <f t="shared" si="0"/>
        <v>86086.973018947378</v>
      </c>
      <c r="H14" s="5" t="str">
        <f t="shared" si="1"/>
        <v>No</v>
      </c>
    </row>
    <row r="15" spans="1:10" x14ac:dyDescent="0.2">
      <c r="A15" s="8" t="s">
        <v>13</v>
      </c>
      <c r="B15" s="8" t="s">
        <v>42</v>
      </c>
      <c r="C15" s="39">
        <v>18747.894736842103</v>
      </c>
      <c r="D15" s="39">
        <v>24372.263157894737</v>
      </c>
      <c r="E15" s="39">
        <v>25737.109894736845</v>
      </c>
      <c r="F15" s="39">
        <v>17501.234728421055</v>
      </c>
      <c r="G15" s="41">
        <f t="shared" si="0"/>
        <v>86358.50251789474</v>
      </c>
      <c r="H15" s="5" t="str">
        <f t="shared" si="1"/>
        <v>No</v>
      </c>
    </row>
    <row r="16" spans="1:10" x14ac:dyDescent="0.2">
      <c r="A16" s="8" t="s">
        <v>18</v>
      </c>
      <c r="B16" s="8" t="s">
        <v>10</v>
      </c>
      <c r="C16" s="39">
        <v>26636</v>
      </c>
      <c r="D16" s="39">
        <v>34626.800000000003</v>
      </c>
      <c r="E16" s="39">
        <v>36565.900800000003</v>
      </c>
      <c r="F16" s="39">
        <v>24864.812544000004</v>
      </c>
      <c r="G16" s="41">
        <f t="shared" si="0"/>
        <v>122693.51334400001</v>
      </c>
      <c r="H16" s="5" t="str">
        <f t="shared" si="1"/>
        <v>Yes</v>
      </c>
    </row>
    <row r="17" spans="1:10" x14ac:dyDescent="0.2">
      <c r="A17" s="8" t="s">
        <v>12</v>
      </c>
      <c r="B17" s="8" t="s">
        <v>42</v>
      </c>
      <c r="C17" s="39">
        <v>23498</v>
      </c>
      <c r="D17" s="39">
        <v>26597</v>
      </c>
      <c r="E17" s="39">
        <v>28086.432000000001</v>
      </c>
      <c r="F17" s="39">
        <v>22111</v>
      </c>
      <c r="G17" s="41">
        <f>SUM(C17:F17)</f>
        <v>100292.432</v>
      </c>
      <c r="H17" s="5" t="str">
        <f t="shared" si="1"/>
        <v>Yes</v>
      </c>
    </row>
    <row r="18" spans="1:10" ht="16" thickBot="1" x14ac:dyDescent="0.25">
      <c r="A18" s="20" t="s">
        <v>0</v>
      </c>
      <c r="B18" s="20"/>
      <c r="C18" s="40">
        <f>SUM(C5:C17)</f>
        <v>286705.87385129486</v>
      </c>
      <c r="D18" s="40">
        <f>SUM(D5:D17)</f>
        <v>326884.55029239762</v>
      </c>
      <c r="E18" s="40">
        <f>SUM(E5:E17)</f>
        <v>369382.35710877192</v>
      </c>
      <c r="F18" s="40">
        <f>SUM(F5:F17)</f>
        <v>252563.26907396491</v>
      </c>
      <c r="G18" s="40">
        <f>SUM(G5:G17)</f>
        <v>1235536.0503264295</v>
      </c>
      <c r="H18" s="20"/>
    </row>
    <row r="19" spans="1:10" ht="16" thickTop="1" x14ac:dyDescent="0.2">
      <c r="A19" s="8"/>
      <c r="B19" s="8"/>
      <c r="C19" s="6"/>
      <c r="D19" s="6"/>
      <c r="E19" s="6"/>
      <c r="F19" s="6"/>
      <c r="G19" s="6"/>
    </row>
    <row r="20" spans="1:10" x14ac:dyDescent="0.2">
      <c r="A20" s="5" t="s">
        <v>2</v>
      </c>
      <c r="D20" s="6"/>
      <c r="E20" s="6"/>
      <c r="F20" s="6"/>
    </row>
    <row r="21" spans="1:10" x14ac:dyDescent="0.2">
      <c r="A21" s="8" t="s">
        <v>44</v>
      </c>
      <c r="D21">
        <f>COUNTIF(B5:B17,"AUS")</f>
        <v>5</v>
      </c>
      <c r="E21" s="6"/>
      <c r="F21" s="6"/>
      <c r="G21" s="6"/>
      <c r="H21" s="6"/>
      <c r="I21" s="6"/>
    </row>
    <row r="22" spans="1:10" x14ac:dyDescent="0.2">
      <c r="A22" s="8" t="s">
        <v>45</v>
      </c>
      <c r="D22">
        <f>COUNTIF(B5:B17,"NZ")</f>
        <v>4</v>
      </c>
      <c r="E22" s="2"/>
      <c r="F22" s="2"/>
      <c r="G22" s="2"/>
      <c r="H22" s="2"/>
      <c r="I22" s="2"/>
      <c r="J22" s="2"/>
    </row>
    <row r="23" spans="1:10" x14ac:dyDescent="0.2">
      <c r="A23" s="8" t="s">
        <v>30</v>
      </c>
      <c r="D23" s="5">
        <f>COUNTIF(B5:B17,"Intl")</f>
        <v>4</v>
      </c>
      <c r="E23" s="2"/>
      <c r="F23" s="2"/>
      <c r="G23" s="2"/>
      <c r="H23" s="2"/>
      <c r="I23" s="2"/>
      <c r="J23" s="2"/>
    </row>
    <row r="24" spans="1:10" x14ac:dyDescent="0.2">
      <c r="A24" s="8" t="s">
        <v>35</v>
      </c>
      <c r="C24" s="7"/>
      <c r="D24" s="34">
        <f>MAX(G5:G17)</f>
        <v>122693.51334400001</v>
      </c>
      <c r="E24" s="2"/>
      <c r="F24" s="2"/>
      <c r="G24" s="2"/>
      <c r="H24" s="2"/>
      <c r="I24" s="2"/>
      <c r="J24" s="2"/>
    </row>
    <row r="25" spans="1:10" x14ac:dyDescent="0.2">
      <c r="A25" s="8" t="s">
        <v>36</v>
      </c>
      <c r="C25" s="7"/>
      <c r="D25" s="42" t="str">
        <f>INDEX(A5:A17,MATCH(D24,G5:G17))</f>
        <v>Ted Harris</v>
      </c>
      <c r="E25" s="2"/>
      <c r="F25" s="2"/>
      <c r="G25" s="2"/>
      <c r="H25" s="2"/>
      <c r="I25" s="2"/>
      <c r="J25" s="2"/>
    </row>
    <row r="26" spans="1:10" x14ac:dyDescent="0.2">
      <c r="A26" s="8" t="s">
        <v>37</v>
      </c>
      <c r="C26" s="7"/>
      <c r="D26" s="34">
        <f>MIN(G5:G17)</f>
        <v>71795</v>
      </c>
      <c r="E26" s="2"/>
      <c r="F26" s="2"/>
      <c r="G26" s="2"/>
      <c r="H26" s="2"/>
      <c r="I26" s="2"/>
      <c r="J26" s="2"/>
    </row>
    <row r="27" spans="1:10" x14ac:dyDescent="0.2">
      <c r="A27" s="8" t="s">
        <v>38</v>
      </c>
      <c r="C27" s="7"/>
      <c r="D27" s="17" t="str">
        <f>A12</f>
        <v>Robert Mitchells</v>
      </c>
      <c r="E27" s="2"/>
      <c r="F27" s="2"/>
      <c r="G27" s="2"/>
      <c r="H27" s="2"/>
      <c r="I27" s="2"/>
      <c r="J27" s="2"/>
    </row>
    <row r="28" spans="1:10" x14ac:dyDescent="0.2">
      <c r="A28" s="8" t="s">
        <v>32</v>
      </c>
      <c r="C28" s="7"/>
      <c r="D28" s="17">
        <f>AVERAGE(G5:G17)</f>
        <v>95041.234640494586</v>
      </c>
      <c r="E28" s="2"/>
      <c r="F28" s="2"/>
      <c r="G28" s="2"/>
      <c r="H28" s="2"/>
      <c r="I28" s="2"/>
      <c r="J28" s="2"/>
    </row>
  </sheetData>
  <sortState ref="A6:F17">
    <sortCondition ref="A5"/>
  </sortState>
  <mergeCells count="2">
    <mergeCell ref="A1:H1"/>
    <mergeCell ref="A2:H2"/>
  </mergeCells>
  <conditionalFormatting sqref="G5:G17">
    <cfRule type="dataBar" priority="2">
      <dataBar>
        <cfvo type="min"/>
        <cfvo type="max"/>
        <color rgb="FF638EC6"/>
      </dataBar>
      <extLst>
        <ext xmlns:x14="http://schemas.microsoft.com/office/spreadsheetml/2009/9/main" uri="{B025F937-C7B1-47D3-B67F-A62EFF666E3E}">
          <x14:id>{93DF3D1F-65D3-8A49-8B25-7A01AE884808}</x14:id>
        </ext>
      </extLst>
    </cfRule>
  </conditionalFormatting>
  <conditionalFormatting sqref="H5:H17">
    <cfRule type="containsText" dxfId="3" priority="1" operator="containsText" text="Yes">
      <formula>NOT(ISERROR(SEARCH("Yes",H5)))</formula>
    </cfRule>
  </conditionalFormatting>
  <printOptions horizontalCentered="1"/>
  <pageMargins left="0.7" right="0.7" top="0.75" bottom="0.75" header="0.3" footer="0.3"/>
  <pageSetup orientation="landscape" r:id="rId1"/>
  <drawing r:id="rId2"/>
  <extLst>
    <ext xmlns:x14="http://schemas.microsoft.com/office/spreadsheetml/2009/9/main" uri="{78C0D931-6437-407d-A8EE-F0AAD7539E65}">
      <x14:conditionalFormattings>
        <x14:conditionalFormatting xmlns:xm="http://schemas.microsoft.com/office/excel/2006/main">
          <x14:cfRule type="dataBar" id="{93DF3D1F-65D3-8A49-8B25-7A01AE884808}">
            <x14:dataBar minLength="0" maxLength="100" gradient="0">
              <x14:cfvo type="autoMin"/>
              <x14:cfvo type="autoMax"/>
              <x14:negativeFillColor rgb="FFFF0000"/>
              <x14:axisColor rgb="FF000000"/>
            </x14:dataBar>
          </x14:cfRule>
          <xm:sqref>G5:G17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sheetPr>
  <dimension ref="A1:F20"/>
  <sheetViews>
    <sheetView workbookViewId="0">
      <selection activeCell="F21" sqref="F21"/>
    </sheetView>
  </sheetViews>
  <sheetFormatPr baseColWidth="10" defaultColWidth="8.83203125" defaultRowHeight="15" x14ac:dyDescent="0.2"/>
  <cols>
    <col min="1" max="1" width="28.83203125" bestFit="1" customWidth="1"/>
    <col min="2" max="2" width="15.1640625" customWidth="1"/>
    <col min="3" max="3" width="13.1640625" customWidth="1"/>
    <col min="4" max="4" width="16.83203125" customWidth="1"/>
    <col min="5" max="5" width="16.1640625" customWidth="1"/>
    <col min="6" max="6" width="13.1640625" customWidth="1"/>
  </cols>
  <sheetData>
    <row r="1" spans="1:6" ht="23" x14ac:dyDescent="0.25">
      <c r="A1" s="50" t="s">
        <v>20</v>
      </c>
      <c r="B1" s="50"/>
      <c r="C1" s="50"/>
      <c r="D1" s="50"/>
      <c r="E1" s="50"/>
      <c r="F1" s="50"/>
    </row>
    <row r="2" spans="1:6" ht="21" thickBot="1" x14ac:dyDescent="0.3">
      <c r="A2" s="49" t="s">
        <v>50</v>
      </c>
      <c r="B2" s="49"/>
      <c r="C2" s="49"/>
      <c r="D2" s="49"/>
      <c r="E2" s="49"/>
      <c r="F2" s="49"/>
    </row>
    <row r="3" spans="1:6" ht="16" thickTop="1" x14ac:dyDescent="0.2"/>
    <row r="4" spans="1:6" x14ac:dyDescent="0.2">
      <c r="A4" s="4" t="s">
        <v>1</v>
      </c>
      <c r="B4" s="3">
        <v>0.3</v>
      </c>
    </row>
    <row r="6" spans="1:6" ht="52" thickBot="1" x14ac:dyDescent="0.25">
      <c r="A6" s="16" t="s">
        <v>11</v>
      </c>
      <c r="B6" s="14" t="s">
        <v>40</v>
      </c>
      <c r="C6" s="15" t="s">
        <v>47</v>
      </c>
      <c r="D6" s="15" t="s">
        <v>46</v>
      </c>
      <c r="E6" s="15" t="s">
        <v>48</v>
      </c>
      <c r="F6" s="15" t="s">
        <v>64</v>
      </c>
    </row>
    <row r="7" spans="1:6" ht="16" thickTop="1" x14ac:dyDescent="0.2">
      <c r="A7" s="8" t="s">
        <v>6</v>
      </c>
      <c r="B7" s="28">
        <f>'Quarterly Sales Summary'!$F$7</f>
        <v>1119588</v>
      </c>
      <c r="C7" s="37">
        <f>B7/B$12</f>
        <v>0.11946631405444055</v>
      </c>
      <c r="D7" s="28">
        <f>B7*($B$4+100%)</f>
        <v>1455464.4000000001</v>
      </c>
      <c r="E7" s="28">
        <f>D7</f>
        <v>1455464.4000000001</v>
      </c>
      <c r="F7" s="36">
        <f>E7/E$12</f>
        <v>0.10917934892195989</v>
      </c>
    </row>
    <row r="8" spans="1:6" x14ac:dyDescent="0.2">
      <c r="A8" s="8" t="s">
        <v>4</v>
      </c>
      <c r="B8" s="28">
        <f>'Quarterly Sales Summary'!$F$8</f>
        <v>2447482</v>
      </c>
      <c r="C8" s="37">
        <f>B8/B$12</f>
        <v>0.26116004570841261</v>
      </c>
      <c r="D8" s="28">
        <f>B8*($B$4+100%)</f>
        <v>3181726.6</v>
      </c>
      <c r="E8" s="28">
        <f>D8</f>
        <v>3181726.6</v>
      </c>
      <c r="F8" s="36">
        <f>E8/E$12</f>
        <v>0.23867216445533199</v>
      </c>
    </row>
    <row r="9" spans="1:6" x14ac:dyDescent="0.2">
      <c r="A9" s="8" t="s">
        <v>5</v>
      </c>
      <c r="B9" s="28">
        <f>'Quarterly Sales Summary'!$F$9</f>
        <v>2186729</v>
      </c>
      <c r="C9" s="37">
        <f>B9/B$12</f>
        <v>0.23333623928262248</v>
      </c>
      <c r="D9" s="28">
        <f>B9*($B$4+100%)</f>
        <v>2842747.7</v>
      </c>
      <c r="E9" s="28">
        <f>D9</f>
        <v>2842747.7</v>
      </c>
      <c r="F9" s="36">
        <f>E9/E$12</f>
        <v>0.21324420098176153</v>
      </c>
    </row>
    <row r="10" spans="1:6" x14ac:dyDescent="0.2">
      <c r="A10" s="8" t="s">
        <v>7</v>
      </c>
      <c r="B10" s="28">
        <f>'Quarterly Sales Summary'!$F$10</f>
        <v>2963034</v>
      </c>
      <c r="C10" s="37">
        <f>B10/B$12</f>
        <v>0.31617233339227041</v>
      </c>
      <c r="D10" s="28">
        <f>B10*($B$4+100%)</f>
        <v>3851944.2</v>
      </c>
      <c r="E10" s="28">
        <f>D10</f>
        <v>3851944.2</v>
      </c>
      <c r="F10" s="36">
        <f>E10/E$12</f>
        <v>0.28894747260030523</v>
      </c>
    </row>
    <row r="11" spans="1:6" x14ac:dyDescent="0.2">
      <c r="A11" s="8" t="s">
        <v>8</v>
      </c>
      <c r="B11" s="28">
        <f>'Quarterly Sales Summary'!$F$11</f>
        <v>654746</v>
      </c>
      <c r="C11" s="37">
        <f>B11/B$12</f>
        <v>6.9865067562253913E-2</v>
      </c>
      <c r="D11" s="28">
        <f>B11*($B$4+100%)</f>
        <v>851169.8</v>
      </c>
      <c r="E11" s="28">
        <v>1999066.7197888931</v>
      </c>
      <c r="F11" s="32">
        <f>E11/E$12</f>
        <v>0.14995681304064146</v>
      </c>
    </row>
    <row r="12" spans="1:6" ht="16" thickBot="1" x14ac:dyDescent="0.25">
      <c r="A12" s="20" t="s">
        <v>33</v>
      </c>
      <c r="B12" s="43">
        <f>SUM(B7:B11)</f>
        <v>9371579</v>
      </c>
      <c r="C12" s="24"/>
      <c r="D12" s="43">
        <f>SUM(D7:D11)</f>
        <v>12183052.700000001</v>
      </c>
      <c r="E12" s="43">
        <f>SUM(E7:E11)</f>
        <v>13330949.619788893</v>
      </c>
      <c r="F12" s="24"/>
    </row>
    <row r="13" spans="1:6" ht="16" thickTop="1" x14ac:dyDescent="0.2"/>
    <row r="16" spans="1:6" x14ac:dyDescent="0.2">
      <c r="A16" s="8"/>
    </row>
    <row r="17" spans="1:5" x14ac:dyDescent="0.2">
      <c r="A17" s="8"/>
      <c r="B17" s="25"/>
    </row>
    <row r="18" spans="1:5" x14ac:dyDescent="0.2">
      <c r="A18" s="8"/>
    </row>
    <row r="19" spans="1:5" x14ac:dyDescent="0.2">
      <c r="A19" s="8"/>
    </row>
    <row r="20" spans="1:5" x14ac:dyDescent="0.2">
      <c r="A20" s="8"/>
      <c r="B20" s="22"/>
      <c r="C20" s="1"/>
      <c r="D20" s="1"/>
      <c r="E20" s="1"/>
    </row>
  </sheetData>
  <sortState ref="A7:A9">
    <sortCondition ref="A7"/>
  </sortState>
  <mergeCells count="2">
    <mergeCell ref="A2:F2"/>
    <mergeCell ref="A1:F1"/>
  </mergeCells>
  <printOptions horizontalCentered="1"/>
  <pageMargins left="0.7" right="0.7" top="0.75" bottom="0.75" header="0.3" footer="0.3"/>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G21" sqref="G21"/>
    </sheetView>
  </sheetViews>
  <sheetFormatPr baseColWidth="10" defaultRowHeight="15" x14ac:dyDescent="0.2"/>
  <cols>
    <col min="1" max="1" width="12.33203125" customWidth="1"/>
    <col min="2" max="2" width="25.5" customWidth="1"/>
    <col min="3" max="6" width="10.6640625" bestFit="1" customWidth="1"/>
  </cols>
  <sheetData>
    <row r="1" spans="1:6" x14ac:dyDescent="0.2">
      <c r="A1" s="45" t="s">
        <v>11</v>
      </c>
      <c r="B1" s="5" t="s">
        <v>7</v>
      </c>
    </row>
    <row r="3" spans="1:6" x14ac:dyDescent="0.2">
      <c r="A3" s="45" t="s">
        <v>69</v>
      </c>
      <c r="B3" s="45" t="s">
        <v>67</v>
      </c>
    </row>
    <row r="4" spans="1:6" x14ac:dyDescent="0.2">
      <c r="A4" s="45" t="s">
        <v>70</v>
      </c>
      <c r="B4" s="5">
        <v>1</v>
      </c>
      <c r="C4" s="5">
        <v>2</v>
      </c>
      <c r="D4" s="5">
        <v>3</v>
      </c>
      <c r="E4" s="5">
        <v>4</v>
      </c>
      <c r="F4" s="5" t="s">
        <v>68</v>
      </c>
    </row>
    <row r="5" spans="1:6" x14ac:dyDescent="0.2">
      <c r="A5" s="46" t="s">
        <v>42</v>
      </c>
      <c r="B5" s="47">
        <v>7114.6299999999983</v>
      </c>
      <c r="C5" s="47">
        <v>2510.4700000000003</v>
      </c>
      <c r="D5" s="47">
        <v>7811.62</v>
      </c>
      <c r="E5" s="47">
        <v>220.57000000000005</v>
      </c>
      <c r="F5" s="47">
        <v>17657.289999999997</v>
      </c>
    </row>
    <row r="6" spans="1:6" x14ac:dyDescent="0.2">
      <c r="A6" s="46" t="s">
        <v>10</v>
      </c>
      <c r="B6" s="47">
        <v>12417.32</v>
      </c>
      <c r="C6" s="47">
        <v>5559.52</v>
      </c>
      <c r="D6" s="47">
        <v>5622.1299999999992</v>
      </c>
      <c r="E6" s="47">
        <v>7010.01</v>
      </c>
      <c r="F6" s="47">
        <v>30608.980000000003</v>
      </c>
    </row>
    <row r="7" spans="1:6" x14ac:dyDescent="0.2">
      <c r="A7" s="46" t="s">
        <v>43</v>
      </c>
      <c r="B7" s="47">
        <v>5189</v>
      </c>
      <c r="C7" s="47">
        <v>24810.47</v>
      </c>
      <c r="D7" s="47">
        <v>6235.48</v>
      </c>
      <c r="E7" s="47">
        <v>6973.4699999999993</v>
      </c>
      <c r="F7" s="47">
        <v>43208.42</v>
      </c>
    </row>
    <row r="8" spans="1:6" x14ac:dyDescent="0.2">
      <c r="A8" s="44" t="s">
        <v>68</v>
      </c>
      <c r="B8" s="25">
        <v>24720.949999999997</v>
      </c>
      <c r="C8" s="25">
        <v>32880.46</v>
      </c>
      <c r="D8" s="25">
        <v>19669.23</v>
      </c>
      <c r="E8" s="25">
        <v>14204.05</v>
      </c>
      <c r="F8" s="25">
        <v>91474.69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sheetPr>
  <dimension ref="A1:H219"/>
  <sheetViews>
    <sheetView tabSelected="1" workbookViewId="0">
      <selection activeCell="F6" sqref="F6"/>
    </sheetView>
  </sheetViews>
  <sheetFormatPr baseColWidth="10" defaultColWidth="8.83203125" defaultRowHeight="15" x14ac:dyDescent="0.2"/>
  <cols>
    <col min="1" max="1" width="19.83203125" bestFit="1" customWidth="1"/>
    <col min="2" max="2" width="7.1640625" bestFit="1" customWidth="1"/>
    <col min="3" max="3" width="7.83203125" bestFit="1" customWidth="1"/>
    <col min="4" max="4" width="28.83203125" bestFit="1" customWidth="1"/>
    <col min="5" max="5" width="10.5" style="28" bestFit="1" customWidth="1"/>
    <col min="6" max="6" width="16.83203125" bestFit="1" customWidth="1"/>
    <col min="7" max="7" width="10.5" bestFit="1" customWidth="1"/>
  </cols>
  <sheetData>
    <row r="1" spans="1:8" ht="23" x14ac:dyDescent="0.25">
      <c r="A1" s="50" t="s">
        <v>20</v>
      </c>
      <c r="B1" s="50"/>
      <c r="C1" s="50"/>
      <c r="D1" s="50"/>
      <c r="E1" s="50"/>
      <c r="F1" s="50"/>
      <c r="G1" s="50"/>
      <c r="H1" s="18"/>
    </row>
    <row r="2" spans="1:8" ht="21" thickBot="1" x14ac:dyDescent="0.3">
      <c r="A2" s="51" t="s">
        <v>60</v>
      </c>
      <c r="B2" s="51"/>
      <c r="C2" s="51"/>
      <c r="D2" s="51"/>
      <c r="E2" s="51"/>
      <c r="F2" s="51"/>
      <c r="G2" s="51"/>
    </row>
    <row r="3" spans="1:8" ht="16" thickTop="1" x14ac:dyDescent="0.2"/>
    <row r="4" spans="1:8" x14ac:dyDescent="0.2">
      <c r="A4" s="52">
        <v>245617.21</v>
      </c>
      <c r="B4" t="s">
        <v>62</v>
      </c>
    </row>
    <row r="5" spans="1:8" x14ac:dyDescent="0.2">
      <c r="A5" s="23">
        <v>2690.15</v>
      </c>
      <c r="B5" t="s">
        <v>61</v>
      </c>
    </row>
    <row r="6" spans="1:8" s="5" customFormat="1" x14ac:dyDescent="0.2">
      <c r="A6" s="44" t="s">
        <v>55</v>
      </c>
      <c r="B6" s="5" t="s">
        <v>63</v>
      </c>
      <c r="E6" s="28"/>
    </row>
    <row r="7" spans="1:8" x14ac:dyDescent="0.2">
      <c r="A7" s="8" t="s">
        <v>66</v>
      </c>
      <c r="B7" t="s">
        <v>65</v>
      </c>
    </row>
    <row r="9" spans="1:8" ht="16" thickBot="1" x14ac:dyDescent="0.25">
      <c r="A9" s="12" t="s">
        <v>29</v>
      </c>
      <c r="B9" s="12" t="s">
        <v>9</v>
      </c>
      <c r="C9" s="27" t="s">
        <v>56</v>
      </c>
      <c r="D9" s="27" t="s">
        <v>11</v>
      </c>
      <c r="E9" s="29" t="s">
        <v>57</v>
      </c>
      <c r="F9" s="27" t="s">
        <v>58</v>
      </c>
      <c r="G9" s="31" t="s">
        <v>59</v>
      </c>
    </row>
    <row r="10" spans="1:8" x14ac:dyDescent="0.2">
      <c r="A10" s="8" t="s">
        <v>17</v>
      </c>
      <c r="B10" s="8" t="s">
        <v>43</v>
      </c>
      <c r="C10">
        <v>2</v>
      </c>
      <c r="D10" s="8" t="s">
        <v>6</v>
      </c>
      <c r="E10" s="28">
        <v>2487.19</v>
      </c>
      <c r="F10" s="30">
        <v>560.66999999999996</v>
      </c>
      <c r="G10" s="25">
        <f>E10-F10</f>
        <v>1926.52</v>
      </c>
    </row>
    <row r="11" spans="1:8" x14ac:dyDescent="0.2">
      <c r="A11" s="8" t="s">
        <v>54</v>
      </c>
      <c r="B11" s="8" t="s">
        <v>42</v>
      </c>
      <c r="C11">
        <v>1</v>
      </c>
      <c r="D11" s="8" t="s">
        <v>8</v>
      </c>
      <c r="E11" s="28">
        <v>3970.28</v>
      </c>
      <c r="F11" s="30">
        <v>356.85</v>
      </c>
      <c r="G11" s="25">
        <f t="shared" ref="G11:G74" si="0">E11-F11</f>
        <v>3613.4300000000003</v>
      </c>
    </row>
    <row r="12" spans="1:8" x14ac:dyDescent="0.2">
      <c r="A12" s="8" t="s">
        <v>52</v>
      </c>
      <c r="B12" s="8" t="s">
        <v>43</v>
      </c>
      <c r="C12">
        <v>2</v>
      </c>
      <c r="D12" s="8" t="s">
        <v>8</v>
      </c>
      <c r="E12" s="28">
        <v>2609.08</v>
      </c>
      <c r="F12" s="30">
        <v>936.3</v>
      </c>
      <c r="G12" s="25">
        <f t="shared" si="0"/>
        <v>1672.78</v>
      </c>
    </row>
    <row r="13" spans="1:8" x14ac:dyDescent="0.2">
      <c r="A13" s="8" t="s">
        <v>16</v>
      </c>
      <c r="B13" s="8" t="s">
        <v>43</v>
      </c>
      <c r="C13">
        <v>1</v>
      </c>
      <c r="D13" s="8" t="s">
        <v>6</v>
      </c>
      <c r="E13" s="28">
        <v>1323.57</v>
      </c>
      <c r="F13" s="30">
        <v>386.15</v>
      </c>
      <c r="G13" s="25">
        <f t="shared" si="0"/>
        <v>937.42</v>
      </c>
    </row>
    <row r="14" spans="1:8" x14ac:dyDescent="0.2">
      <c r="A14" s="8" t="s">
        <v>15</v>
      </c>
      <c r="B14" s="8" t="s">
        <v>43</v>
      </c>
      <c r="C14">
        <v>1</v>
      </c>
      <c r="D14" s="8" t="s">
        <v>7</v>
      </c>
      <c r="E14" s="28">
        <v>2086.37</v>
      </c>
      <c r="F14" s="30">
        <v>341.91</v>
      </c>
      <c r="G14" s="25">
        <f t="shared" si="0"/>
        <v>1744.4599999999998</v>
      </c>
    </row>
    <row r="15" spans="1:8" x14ac:dyDescent="0.2">
      <c r="A15" s="8" t="s">
        <v>53</v>
      </c>
      <c r="B15" s="8" t="s">
        <v>42</v>
      </c>
      <c r="C15">
        <v>4</v>
      </c>
      <c r="D15" s="8" t="s">
        <v>5</v>
      </c>
      <c r="E15" s="28">
        <v>4619.3100000000004</v>
      </c>
      <c r="F15" s="30">
        <v>275.86</v>
      </c>
      <c r="G15" s="25">
        <f t="shared" si="0"/>
        <v>4343.4500000000007</v>
      </c>
    </row>
    <row r="16" spans="1:8" x14ac:dyDescent="0.2">
      <c r="A16" s="8" t="s">
        <v>55</v>
      </c>
      <c r="B16" s="8" t="s">
        <v>10</v>
      </c>
      <c r="C16">
        <v>2</v>
      </c>
      <c r="D16" s="8" t="s">
        <v>7</v>
      </c>
      <c r="E16" s="28">
        <v>4329.51</v>
      </c>
      <c r="F16" s="30">
        <v>365.78</v>
      </c>
      <c r="G16" s="25">
        <f t="shared" si="0"/>
        <v>3963.7300000000005</v>
      </c>
    </row>
    <row r="17" spans="1:7" x14ac:dyDescent="0.2">
      <c r="A17" s="8" t="s">
        <v>51</v>
      </c>
      <c r="B17" s="8" t="s">
        <v>10</v>
      </c>
      <c r="C17">
        <v>1</v>
      </c>
      <c r="D17" s="8" t="s">
        <v>8</v>
      </c>
      <c r="E17" s="28">
        <v>4891.83</v>
      </c>
      <c r="F17" s="30">
        <v>939.82</v>
      </c>
      <c r="G17" s="25">
        <f t="shared" si="0"/>
        <v>3952.0099999999998</v>
      </c>
    </row>
    <row r="18" spans="1:7" x14ac:dyDescent="0.2">
      <c r="A18" s="8" t="s">
        <v>19</v>
      </c>
      <c r="B18" s="8" t="s">
        <v>10</v>
      </c>
      <c r="C18">
        <v>4</v>
      </c>
      <c r="D18" s="8" t="s">
        <v>5</v>
      </c>
      <c r="E18" s="28">
        <v>2516.42</v>
      </c>
      <c r="F18" s="30">
        <v>337.17</v>
      </c>
      <c r="G18" s="25">
        <f t="shared" si="0"/>
        <v>2179.25</v>
      </c>
    </row>
    <row r="19" spans="1:7" x14ac:dyDescent="0.2">
      <c r="A19" s="8" t="s">
        <v>14</v>
      </c>
      <c r="B19" s="8" t="s">
        <v>42</v>
      </c>
      <c r="C19">
        <v>4</v>
      </c>
      <c r="D19" s="8" t="s">
        <v>6</v>
      </c>
      <c r="E19" s="28">
        <v>1500.18</v>
      </c>
      <c r="F19" s="30">
        <v>933.89</v>
      </c>
      <c r="G19" s="25">
        <f t="shared" si="0"/>
        <v>566.29000000000008</v>
      </c>
    </row>
    <row r="20" spans="1:7" x14ac:dyDescent="0.2">
      <c r="A20" s="8" t="s">
        <v>13</v>
      </c>
      <c r="B20" s="8" t="s">
        <v>42</v>
      </c>
      <c r="C20">
        <v>3</v>
      </c>
      <c r="D20" s="8" t="s">
        <v>6</v>
      </c>
      <c r="E20" s="28">
        <v>1421.19</v>
      </c>
      <c r="F20" s="30">
        <v>573.69000000000005</v>
      </c>
      <c r="G20" s="25">
        <f t="shared" si="0"/>
        <v>847.5</v>
      </c>
    </row>
    <row r="21" spans="1:7" x14ac:dyDescent="0.2">
      <c r="A21" s="8" t="s">
        <v>18</v>
      </c>
      <c r="B21" s="8" t="s">
        <v>10</v>
      </c>
      <c r="C21">
        <v>4</v>
      </c>
      <c r="D21" s="8" t="s">
        <v>5</v>
      </c>
      <c r="E21" s="28">
        <v>1568.21</v>
      </c>
      <c r="F21" s="30">
        <v>799.52</v>
      </c>
      <c r="G21" s="25">
        <f t="shared" si="0"/>
        <v>768.69</v>
      </c>
    </row>
    <row r="22" spans="1:7" x14ac:dyDescent="0.2">
      <c r="A22" s="8" t="s">
        <v>12</v>
      </c>
      <c r="B22" s="8" t="s">
        <v>42</v>
      </c>
      <c r="C22">
        <v>4</v>
      </c>
      <c r="D22" s="8" t="s">
        <v>5</v>
      </c>
      <c r="E22" s="28">
        <v>3100.23</v>
      </c>
      <c r="F22" s="30">
        <v>397.43</v>
      </c>
      <c r="G22" s="25">
        <f t="shared" si="0"/>
        <v>2702.8</v>
      </c>
    </row>
    <row r="23" spans="1:7" x14ac:dyDescent="0.2">
      <c r="A23" s="8" t="s">
        <v>17</v>
      </c>
      <c r="B23" s="8" t="s">
        <v>43</v>
      </c>
      <c r="C23">
        <v>3</v>
      </c>
      <c r="D23" s="8" t="s">
        <v>7</v>
      </c>
      <c r="E23" s="28">
        <v>4385.97</v>
      </c>
      <c r="F23" s="30">
        <v>853.51</v>
      </c>
      <c r="G23" s="25">
        <f t="shared" si="0"/>
        <v>3532.46</v>
      </c>
    </row>
    <row r="24" spans="1:7" x14ac:dyDescent="0.2">
      <c r="A24" s="8" t="s">
        <v>54</v>
      </c>
      <c r="B24" s="8" t="s">
        <v>42</v>
      </c>
      <c r="C24">
        <v>1</v>
      </c>
      <c r="D24" s="8" t="s">
        <v>8</v>
      </c>
      <c r="E24" s="28">
        <v>3745.01</v>
      </c>
      <c r="F24" s="30">
        <v>785.81</v>
      </c>
      <c r="G24" s="25">
        <f t="shared" si="0"/>
        <v>2959.2000000000003</v>
      </c>
    </row>
    <row r="25" spans="1:7" x14ac:dyDescent="0.2">
      <c r="A25" s="8" t="s">
        <v>52</v>
      </c>
      <c r="B25" s="8" t="s">
        <v>43</v>
      </c>
      <c r="C25">
        <v>2</v>
      </c>
      <c r="D25" s="8" t="s">
        <v>8</v>
      </c>
      <c r="E25" s="28">
        <v>1452.18</v>
      </c>
      <c r="F25" s="30">
        <v>608.91</v>
      </c>
      <c r="G25" s="25">
        <f t="shared" si="0"/>
        <v>843.2700000000001</v>
      </c>
    </row>
    <row r="26" spans="1:7" x14ac:dyDescent="0.2">
      <c r="A26" s="8" t="s">
        <v>16</v>
      </c>
      <c r="B26" s="8" t="s">
        <v>43</v>
      </c>
      <c r="C26">
        <v>2</v>
      </c>
      <c r="D26" s="8" t="s">
        <v>7</v>
      </c>
      <c r="E26" s="28">
        <v>3948.69</v>
      </c>
      <c r="F26" s="30">
        <v>926.91</v>
      </c>
      <c r="G26" s="25">
        <f t="shared" si="0"/>
        <v>3021.78</v>
      </c>
    </row>
    <row r="27" spans="1:7" x14ac:dyDescent="0.2">
      <c r="A27" s="8" t="s">
        <v>15</v>
      </c>
      <c r="B27" s="8" t="s">
        <v>43</v>
      </c>
      <c r="C27">
        <v>2</v>
      </c>
      <c r="D27" s="8" t="s">
        <v>5</v>
      </c>
      <c r="E27" s="28">
        <v>4830.67</v>
      </c>
      <c r="F27" s="30">
        <v>362.91</v>
      </c>
      <c r="G27" s="25">
        <f t="shared" si="0"/>
        <v>4467.76</v>
      </c>
    </row>
    <row r="28" spans="1:7" x14ac:dyDescent="0.2">
      <c r="A28" s="8" t="s">
        <v>53</v>
      </c>
      <c r="B28" s="8" t="s">
        <v>42</v>
      </c>
      <c r="C28">
        <v>4</v>
      </c>
      <c r="D28" s="8" t="s">
        <v>5</v>
      </c>
      <c r="E28" s="28">
        <v>2598.16</v>
      </c>
      <c r="F28" s="30">
        <v>340.36</v>
      </c>
      <c r="G28" s="25">
        <f t="shared" si="0"/>
        <v>2257.7999999999997</v>
      </c>
    </row>
    <row r="29" spans="1:7" x14ac:dyDescent="0.2">
      <c r="A29" s="8" t="s">
        <v>55</v>
      </c>
      <c r="B29" s="8" t="s">
        <v>10</v>
      </c>
      <c r="C29">
        <v>2</v>
      </c>
      <c r="D29" s="8" t="s">
        <v>5</v>
      </c>
      <c r="E29" s="28">
        <v>4527.92</v>
      </c>
      <c r="F29" s="30">
        <v>891.72</v>
      </c>
      <c r="G29" s="25">
        <f t="shared" si="0"/>
        <v>3636.2</v>
      </c>
    </row>
    <row r="30" spans="1:7" x14ac:dyDescent="0.2">
      <c r="A30" s="8" t="s">
        <v>51</v>
      </c>
      <c r="B30" s="8" t="s">
        <v>10</v>
      </c>
      <c r="C30">
        <v>1</v>
      </c>
      <c r="D30" s="8" t="s">
        <v>6</v>
      </c>
      <c r="E30" s="28">
        <v>3711.56</v>
      </c>
      <c r="F30" s="30">
        <v>960.6</v>
      </c>
      <c r="G30" s="25">
        <f t="shared" si="0"/>
        <v>2750.96</v>
      </c>
    </row>
    <row r="31" spans="1:7" x14ac:dyDescent="0.2">
      <c r="A31" s="8" t="s">
        <v>19</v>
      </c>
      <c r="B31" s="8" t="s">
        <v>10</v>
      </c>
      <c r="C31">
        <v>2</v>
      </c>
      <c r="D31" s="8" t="s">
        <v>4</v>
      </c>
      <c r="E31" s="28">
        <v>1860.26</v>
      </c>
      <c r="F31" s="30">
        <v>226.65</v>
      </c>
      <c r="G31" s="25">
        <f t="shared" si="0"/>
        <v>1633.61</v>
      </c>
    </row>
    <row r="32" spans="1:7" x14ac:dyDescent="0.2">
      <c r="A32" s="8" t="s">
        <v>14</v>
      </c>
      <c r="B32" s="8" t="s">
        <v>42</v>
      </c>
      <c r="C32">
        <v>4</v>
      </c>
      <c r="D32" s="8" t="s">
        <v>6</v>
      </c>
      <c r="E32" s="28">
        <v>3306.77</v>
      </c>
      <c r="F32" s="30">
        <v>325.77999999999997</v>
      </c>
      <c r="G32" s="25">
        <f t="shared" si="0"/>
        <v>2980.99</v>
      </c>
    </row>
    <row r="33" spans="1:7" x14ac:dyDescent="0.2">
      <c r="A33" s="8" t="s">
        <v>13</v>
      </c>
      <c r="B33" s="8" t="s">
        <v>42</v>
      </c>
      <c r="C33">
        <v>2</v>
      </c>
      <c r="D33" s="8" t="s">
        <v>4</v>
      </c>
      <c r="E33" s="28">
        <v>2403.91</v>
      </c>
      <c r="F33" s="30">
        <v>690.18</v>
      </c>
      <c r="G33" s="25">
        <f t="shared" si="0"/>
        <v>1713.73</v>
      </c>
    </row>
    <row r="34" spans="1:7" x14ac:dyDescent="0.2">
      <c r="A34" s="8" t="s">
        <v>18</v>
      </c>
      <c r="B34" s="8" t="s">
        <v>10</v>
      </c>
      <c r="C34">
        <v>2</v>
      </c>
      <c r="D34" s="8" t="s">
        <v>5</v>
      </c>
      <c r="E34" s="28">
        <v>1602.8</v>
      </c>
      <c r="F34" s="30">
        <v>879.27</v>
      </c>
      <c r="G34" s="25">
        <f t="shared" si="0"/>
        <v>723.53</v>
      </c>
    </row>
    <row r="35" spans="1:7" x14ac:dyDescent="0.2">
      <c r="A35" s="8" t="s">
        <v>12</v>
      </c>
      <c r="B35" s="8" t="s">
        <v>42</v>
      </c>
      <c r="C35">
        <v>1</v>
      </c>
      <c r="D35" s="8" t="s">
        <v>7</v>
      </c>
      <c r="E35" s="28">
        <v>3811.64</v>
      </c>
      <c r="F35" s="30">
        <v>286.92</v>
      </c>
      <c r="G35" s="25">
        <f t="shared" si="0"/>
        <v>3524.72</v>
      </c>
    </row>
    <row r="36" spans="1:7" x14ac:dyDescent="0.2">
      <c r="A36" s="8" t="s">
        <v>17</v>
      </c>
      <c r="B36" s="8" t="s">
        <v>43</v>
      </c>
      <c r="C36">
        <v>2</v>
      </c>
      <c r="D36" s="8" t="s">
        <v>5</v>
      </c>
      <c r="E36" s="28">
        <v>2994.44</v>
      </c>
      <c r="F36" s="30">
        <v>746.55</v>
      </c>
      <c r="G36" s="25">
        <f t="shared" si="0"/>
        <v>2247.8900000000003</v>
      </c>
    </row>
    <row r="37" spans="1:7" x14ac:dyDescent="0.2">
      <c r="A37" s="8" t="s">
        <v>54</v>
      </c>
      <c r="B37" s="8" t="s">
        <v>42</v>
      </c>
      <c r="C37">
        <v>1</v>
      </c>
      <c r="D37" s="8" t="s">
        <v>5</v>
      </c>
      <c r="E37" s="28">
        <v>2920.73</v>
      </c>
      <c r="F37" s="30">
        <v>909.01</v>
      </c>
      <c r="G37" s="25">
        <f t="shared" si="0"/>
        <v>2011.72</v>
      </c>
    </row>
    <row r="38" spans="1:7" x14ac:dyDescent="0.2">
      <c r="A38" s="8" t="s">
        <v>52</v>
      </c>
      <c r="B38" s="8" t="s">
        <v>43</v>
      </c>
      <c r="C38">
        <v>2</v>
      </c>
      <c r="D38" s="8" t="s">
        <v>5</v>
      </c>
      <c r="E38" s="28">
        <v>4841.88</v>
      </c>
      <c r="F38" s="30">
        <v>664.92</v>
      </c>
      <c r="G38" s="25">
        <f t="shared" si="0"/>
        <v>4176.96</v>
      </c>
    </row>
    <row r="39" spans="1:7" x14ac:dyDescent="0.2">
      <c r="A39" s="8" t="s">
        <v>16</v>
      </c>
      <c r="B39" s="8" t="s">
        <v>43</v>
      </c>
      <c r="C39">
        <v>4</v>
      </c>
      <c r="D39" s="8" t="s">
        <v>8</v>
      </c>
      <c r="E39" s="28">
        <v>1109.1099999999999</v>
      </c>
      <c r="F39" s="30">
        <v>628.04</v>
      </c>
      <c r="G39" s="25">
        <f t="shared" si="0"/>
        <v>481.06999999999994</v>
      </c>
    </row>
    <row r="40" spans="1:7" x14ac:dyDescent="0.2">
      <c r="A40" s="8" t="s">
        <v>15</v>
      </c>
      <c r="B40" s="8" t="s">
        <v>43</v>
      </c>
      <c r="C40">
        <v>2</v>
      </c>
      <c r="D40" s="8" t="s">
        <v>4</v>
      </c>
      <c r="E40" s="28">
        <v>3648.19</v>
      </c>
      <c r="F40" s="30">
        <v>987.94</v>
      </c>
      <c r="G40" s="25">
        <f t="shared" si="0"/>
        <v>2660.25</v>
      </c>
    </row>
    <row r="41" spans="1:7" x14ac:dyDescent="0.2">
      <c r="A41" s="8" t="s">
        <v>53</v>
      </c>
      <c r="B41" s="8" t="s">
        <v>42</v>
      </c>
      <c r="C41">
        <v>4</v>
      </c>
      <c r="D41" s="8" t="s">
        <v>6</v>
      </c>
      <c r="E41" s="28">
        <v>1570.65</v>
      </c>
      <c r="F41" s="30">
        <v>371.84</v>
      </c>
      <c r="G41" s="25">
        <f t="shared" si="0"/>
        <v>1198.8100000000002</v>
      </c>
    </row>
    <row r="42" spans="1:7" x14ac:dyDescent="0.2">
      <c r="A42" s="8" t="s">
        <v>55</v>
      </c>
      <c r="B42" s="8" t="s">
        <v>10</v>
      </c>
      <c r="C42">
        <v>4</v>
      </c>
      <c r="D42" s="8" t="s">
        <v>5</v>
      </c>
      <c r="E42" s="28">
        <v>4210.09</v>
      </c>
      <c r="F42" s="30">
        <v>697.21</v>
      </c>
      <c r="G42" s="25">
        <f t="shared" si="0"/>
        <v>3512.88</v>
      </c>
    </row>
    <row r="43" spans="1:7" x14ac:dyDescent="0.2">
      <c r="A43" s="8" t="s">
        <v>51</v>
      </c>
      <c r="B43" s="8" t="s">
        <v>10</v>
      </c>
      <c r="C43">
        <v>4</v>
      </c>
      <c r="D43" s="8" t="s">
        <v>4</v>
      </c>
      <c r="E43" s="28">
        <v>3588.41</v>
      </c>
      <c r="F43" s="30">
        <v>299.20999999999998</v>
      </c>
      <c r="G43" s="25">
        <f t="shared" si="0"/>
        <v>3289.2</v>
      </c>
    </row>
    <row r="44" spans="1:7" x14ac:dyDescent="0.2">
      <c r="A44" s="8" t="s">
        <v>19</v>
      </c>
      <c r="B44" s="8" t="s">
        <v>10</v>
      </c>
      <c r="C44">
        <v>2</v>
      </c>
      <c r="D44" s="8" t="s">
        <v>6</v>
      </c>
      <c r="E44" s="28">
        <v>4760.25</v>
      </c>
      <c r="F44" s="30">
        <v>507.06</v>
      </c>
      <c r="G44" s="25">
        <f t="shared" si="0"/>
        <v>4253.1899999999996</v>
      </c>
    </row>
    <row r="45" spans="1:7" x14ac:dyDescent="0.2">
      <c r="A45" s="8" t="s">
        <v>14</v>
      </c>
      <c r="B45" s="8" t="s">
        <v>42</v>
      </c>
      <c r="C45">
        <v>4</v>
      </c>
      <c r="D45" s="8" t="s">
        <v>5</v>
      </c>
      <c r="E45" s="28">
        <v>4167.92</v>
      </c>
      <c r="F45" s="30">
        <v>334.68</v>
      </c>
      <c r="G45" s="25">
        <f t="shared" si="0"/>
        <v>3833.2400000000002</v>
      </c>
    </row>
    <row r="46" spans="1:7" x14ac:dyDescent="0.2">
      <c r="A46" s="8" t="s">
        <v>13</v>
      </c>
      <c r="B46" s="8" t="s">
        <v>42</v>
      </c>
      <c r="C46">
        <v>1</v>
      </c>
      <c r="D46" s="8" t="s">
        <v>8</v>
      </c>
      <c r="E46" s="28">
        <v>4992.97</v>
      </c>
      <c r="F46" s="30">
        <v>728.28</v>
      </c>
      <c r="G46" s="25">
        <f t="shared" si="0"/>
        <v>4264.6900000000005</v>
      </c>
    </row>
    <row r="47" spans="1:7" x14ac:dyDescent="0.2">
      <c r="A47" s="8" t="s">
        <v>18</v>
      </c>
      <c r="B47" s="8" t="s">
        <v>10</v>
      </c>
      <c r="C47">
        <v>2</v>
      </c>
      <c r="D47" s="8" t="s">
        <v>6</v>
      </c>
      <c r="E47" s="28">
        <v>1080.81</v>
      </c>
      <c r="F47" s="30">
        <v>857.9</v>
      </c>
      <c r="G47" s="25">
        <f t="shared" si="0"/>
        <v>222.90999999999997</v>
      </c>
    </row>
    <row r="48" spans="1:7" x14ac:dyDescent="0.2">
      <c r="A48" s="8" t="s">
        <v>12</v>
      </c>
      <c r="B48" s="8" t="s">
        <v>42</v>
      </c>
      <c r="C48">
        <v>4</v>
      </c>
      <c r="D48" s="8" t="s">
        <v>8</v>
      </c>
      <c r="E48" s="28">
        <v>1640.21</v>
      </c>
      <c r="F48" s="30">
        <v>513.09</v>
      </c>
      <c r="G48" s="25">
        <f t="shared" si="0"/>
        <v>1127.1199999999999</v>
      </c>
    </row>
    <row r="49" spans="1:7" x14ac:dyDescent="0.2">
      <c r="A49" s="8" t="s">
        <v>17</v>
      </c>
      <c r="B49" s="8" t="s">
        <v>43</v>
      </c>
      <c r="C49">
        <v>4</v>
      </c>
      <c r="D49" s="8" t="s">
        <v>8</v>
      </c>
      <c r="E49" s="28">
        <v>3792.83</v>
      </c>
      <c r="F49" s="30">
        <v>313.22000000000003</v>
      </c>
      <c r="G49" s="25">
        <f t="shared" si="0"/>
        <v>3479.6099999999997</v>
      </c>
    </row>
    <row r="50" spans="1:7" x14ac:dyDescent="0.2">
      <c r="A50" s="8" t="s">
        <v>54</v>
      </c>
      <c r="B50" s="8" t="s">
        <v>42</v>
      </c>
      <c r="C50">
        <v>2</v>
      </c>
      <c r="D50" s="8" t="s">
        <v>5</v>
      </c>
      <c r="E50" s="28">
        <v>2651.4</v>
      </c>
      <c r="F50" s="30">
        <v>926.31</v>
      </c>
      <c r="G50" s="25">
        <f t="shared" si="0"/>
        <v>1725.0900000000001</v>
      </c>
    </row>
    <row r="51" spans="1:7" x14ac:dyDescent="0.2">
      <c r="A51" s="8" t="s">
        <v>52</v>
      </c>
      <c r="B51" s="8" t="s">
        <v>43</v>
      </c>
      <c r="C51">
        <v>2</v>
      </c>
      <c r="D51" s="8" t="s">
        <v>4</v>
      </c>
      <c r="E51" s="28">
        <v>1631.16</v>
      </c>
      <c r="F51" s="30">
        <v>839.62</v>
      </c>
      <c r="G51" s="25">
        <f t="shared" si="0"/>
        <v>791.54000000000008</v>
      </c>
    </row>
    <row r="52" spans="1:7" x14ac:dyDescent="0.2">
      <c r="A52" s="8" t="s">
        <v>16</v>
      </c>
      <c r="B52" s="8" t="s">
        <v>43</v>
      </c>
      <c r="C52">
        <v>1</v>
      </c>
      <c r="D52" s="8" t="s">
        <v>4</v>
      </c>
      <c r="E52" s="28">
        <v>1426.74</v>
      </c>
      <c r="F52" s="30">
        <v>914.4</v>
      </c>
      <c r="G52" s="25">
        <f t="shared" si="0"/>
        <v>512.34</v>
      </c>
    </row>
    <row r="53" spans="1:7" x14ac:dyDescent="0.2">
      <c r="A53" s="8" t="s">
        <v>15</v>
      </c>
      <c r="B53" s="8" t="s">
        <v>43</v>
      </c>
      <c r="C53">
        <v>2</v>
      </c>
      <c r="D53" s="8" t="s">
        <v>8</v>
      </c>
      <c r="E53" s="28">
        <v>3474.67</v>
      </c>
      <c r="F53" s="30">
        <v>897.16</v>
      </c>
      <c r="G53" s="25">
        <f t="shared" si="0"/>
        <v>2577.5100000000002</v>
      </c>
    </row>
    <row r="54" spans="1:7" x14ac:dyDescent="0.2">
      <c r="A54" s="8" t="s">
        <v>53</v>
      </c>
      <c r="B54" s="8" t="s">
        <v>42</v>
      </c>
      <c r="C54">
        <v>4</v>
      </c>
      <c r="D54" s="8" t="s">
        <v>5</v>
      </c>
      <c r="E54" s="28">
        <v>4938.4399999999996</v>
      </c>
      <c r="F54" s="30">
        <v>800.74</v>
      </c>
      <c r="G54" s="25">
        <f t="shared" si="0"/>
        <v>4137.7</v>
      </c>
    </row>
    <row r="55" spans="1:7" x14ac:dyDescent="0.2">
      <c r="A55" s="8" t="s">
        <v>55</v>
      </c>
      <c r="B55" s="8" t="s">
        <v>10</v>
      </c>
      <c r="C55">
        <v>2</v>
      </c>
      <c r="D55" s="8" t="s">
        <v>7</v>
      </c>
      <c r="E55" s="28">
        <v>2481.2399999999998</v>
      </c>
      <c r="F55" s="30">
        <v>885.45</v>
      </c>
      <c r="G55" s="25">
        <f t="shared" si="0"/>
        <v>1595.7899999999997</v>
      </c>
    </row>
    <row r="56" spans="1:7" x14ac:dyDescent="0.2">
      <c r="A56" s="8" t="s">
        <v>51</v>
      </c>
      <c r="B56" s="8" t="s">
        <v>10</v>
      </c>
      <c r="C56">
        <v>1</v>
      </c>
      <c r="D56" s="8" t="s">
        <v>6</v>
      </c>
      <c r="E56" s="28">
        <v>4163.2299999999996</v>
      </c>
      <c r="F56" s="30">
        <v>463.27</v>
      </c>
      <c r="G56" s="25">
        <f t="shared" si="0"/>
        <v>3699.9599999999996</v>
      </c>
    </row>
    <row r="57" spans="1:7" x14ac:dyDescent="0.2">
      <c r="A57" s="8" t="s">
        <v>19</v>
      </c>
      <c r="B57" s="8" t="s">
        <v>10</v>
      </c>
      <c r="C57">
        <v>1</v>
      </c>
      <c r="D57" s="8" t="s">
        <v>6</v>
      </c>
      <c r="E57" s="28">
        <v>1399.48</v>
      </c>
      <c r="F57" s="30">
        <v>593.85</v>
      </c>
      <c r="G57" s="25">
        <f t="shared" si="0"/>
        <v>805.63</v>
      </c>
    </row>
    <row r="58" spans="1:7" x14ac:dyDescent="0.2">
      <c r="A58" s="8" t="s">
        <v>14</v>
      </c>
      <c r="B58" s="8" t="s">
        <v>42</v>
      </c>
      <c r="C58">
        <v>1</v>
      </c>
      <c r="D58" s="8" t="s">
        <v>8</v>
      </c>
      <c r="E58" s="28">
        <v>1594.71</v>
      </c>
      <c r="F58" s="30">
        <v>722.65</v>
      </c>
      <c r="G58" s="25">
        <f t="shared" si="0"/>
        <v>872.06000000000006</v>
      </c>
    </row>
    <row r="59" spans="1:7" x14ac:dyDescent="0.2">
      <c r="A59" s="8" t="s">
        <v>13</v>
      </c>
      <c r="B59" s="8" t="s">
        <v>42</v>
      </c>
      <c r="C59">
        <v>4</v>
      </c>
      <c r="D59" s="8" t="s">
        <v>8</v>
      </c>
      <c r="E59" s="28">
        <v>3012.62</v>
      </c>
      <c r="F59" s="30">
        <v>223.77</v>
      </c>
      <c r="G59" s="25">
        <f t="shared" si="0"/>
        <v>2788.85</v>
      </c>
    </row>
    <row r="60" spans="1:7" x14ac:dyDescent="0.2">
      <c r="A60" s="8" t="s">
        <v>18</v>
      </c>
      <c r="B60" s="8" t="s">
        <v>10</v>
      </c>
      <c r="C60">
        <v>1</v>
      </c>
      <c r="D60" s="8" t="s">
        <v>6</v>
      </c>
      <c r="E60" s="28">
        <v>3289.86</v>
      </c>
      <c r="F60" s="30">
        <v>633.75</v>
      </c>
      <c r="G60" s="25">
        <f t="shared" si="0"/>
        <v>2656.11</v>
      </c>
    </row>
    <row r="61" spans="1:7" x14ac:dyDescent="0.2">
      <c r="A61" s="8" t="s">
        <v>12</v>
      </c>
      <c r="B61" s="8" t="s">
        <v>42</v>
      </c>
      <c r="C61">
        <v>4</v>
      </c>
      <c r="D61" s="8" t="s">
        <v>7</v>
      </c>
      <c r="E61" s="28">
        <v>1106.45</v>
      </c>
      <c r="F61" s="30">
        <v>885.88</v>
      </c>
      <c r="G61" s="25">
        <f t="shared" si="0"/>
        <v>220.57000000000005</v>
      </c>
    </row>
    <row r="62" spans="1:7" x14ac:dyDescent="0.2">
      <c r="A62" s="8" t="s">
        <v>17</v>
      </c>
      <c r="B62" s="8" t="s">
        <v>43</v>
      </c>
      <c r="C62">
        <v>2</v>
      </c>
      <c r="D62" s="8" t="s">
        <v>7</v>
      </c>
      <c r="E62" s="28">
        <v>3088.06</v>
      </c>
      <c r="F62" s="30">
        <v>439.45</v>
      </c>
      <c r="G62" s="25">
        <f t="shared" si="0"/>
        <v>2648.61</v>
      </c>
    </row>
    <row r="63" spans="1:7" x14ac:dyDescent="0.2">
      <c r="A63" s="8" t="s">
        <v>54</v>
      </c>
      <c r="B63" s="8" t="s">
        <v>42</v>
      </c>
      <c r="C63">
        <v>1</v>
      </c>
      <c r="D63" s="8" t="s">
        <v>6</v>
      </c>
      <c r="E63" s="28">
        <v>1546.7</v>
      </c>
      <c r="F63" s="30">
        <v>314.13</v>
      </c>
      <c r="G63" s="25">
        <f t="shared" si="0"/>
        <v>1232.5700000000002</v>
      </c>
    </row>
    <row r="64" spans="1:7" x14ac:dyDescent="0.2">
      <c r="A64" s="8" t="s">
        <v>52</v>
      </c>
      <c r="B64" s="8" t="s">
        <v>43</v>
      </c>
      <c r="C64">
        <v>1</v>
      </c>
      <c r="D64" s="8" t="s">
        <v>6</v>
      </c>
      <c r="E64" s="28">
        <v>2730.3</v>
      </c>
      <c r="F64" s="30">
        <v>704.72</v>
      </c>
      <c r="G64" s="25">
        <f t="shared" si="0"/>
        <v>2025.5800000000002</v>
      </c>
    </row>
    <row r="65" spans="1:7" x14ac:dyDescent="0.2">
      <c r="A65" s="8" t="s">
        <v>16</v>
      </c>
      <c r="B65" s="8" t="s">
        <v>43</v>
      </c>
      <c r="C65">
        <v>2</v>
      </c>
      <c r="D65" s="8" t="s">
        <v>5</v>
      </c>
      <c r="E65" s="28">
        <v>3115.91</v>
      </c>
      <c r="F65" s="30">
        <v>695.56</v>
      </c>
      <c r="G65" s="25">
        <f t="shared" si="0"/>
        <v>2420.35</v>
      </c>
    </row>
    <row r="66" spans="1:7" x14ac:dyDescent="0.2">
      <c r="A66" s="8" t="s">
        <v>15</v>
      </c>
      <c r="B66" s="8" t="s">
        <v>43</v>
      </c>
      <c r="C66">
        <v>2</v>
      </c>
      <c r="D66" s="8" t="s">
        <v>7</v>
      </c>
      <c r="E66" s="28">
        <v>4664.22</v>
      </c>
      <c r="F66" s="30">
        <v>565.66</v>
      </c>
      <c r="G66" s="25">
        <f t="shared" si="0"/>
        <v>4098.5600000000004</v>
      </c>
    </row>
    <row r="67" spans="1:7" x14ac:dyDescent="0.2">
      <c r="A67" s="8" t="s">
        <v>53</v>
      </c>
      <c r="B67" s="8" t="s">
        <v>42</v>
      </c>
      <c r="C67">
        <v>1</v>
      </c>
      <c r="D67" s="8" t="s">
        <v>4</v>
      </c>
      <c r="E67" s="28">
        <v>1008.28</v>
      </c>
      <c r="F67" s="30">
        <v>572.46</v>
      </c>
      <c r="G67" s="25">
        <f t="shared" si="0"/>
        <v>435.81999999999994</v>
      </c>
    </row>
    <row r="68" spans="1:7" x14ac:dyDescent="0.2">
      <c r="A68" s="8" t="s">
        <v>55</v>
      </c>
      <c r="B68" s="8" t="s">
        <v>10</v>
      </c>
      <c r="C68">
        <v>1</v>
      </c>
      <c r="D68" s="8" t="s">
        <v>4</v>
      </c>
      <c r="E68" s="28">
        <v>3733.88</v>
      </c>
      <c r="F68" s="30">
        <v>784.38</v>
      </c>
      <c r="G68" s="25">
        <f t="shared" si="0"/>
        <v>2949.5</v>
      </c>
    </row>
    <row r="69" spans="1:7" x14ac:dyDescent="0.2">
      <c r="A69" s="8" t="s">
        <v>51</v>
      </c>
      <c r="B69" s="8" t="s">
        <v>10</v>
      </c>
      <c r="C69">
        <v>2</v>
      </c>
      <c r="D69" s="8" t="s">
        <v>5</v>
      </c>
      <c r="E69" s="28">
        <v>1502.58</v>
      </c>
      <c r="F69" s="30">
        <v>967.44</v>
      </c>
      <c r="G69" s="25">
        <f t="shared" si="0"/>
        <v>535.13999999999987</v>
      </c>
    </row>
    <row r="70" spans="1:7" x14ac:dyDescent="0.2">
      <c r="A70" s="8" t="s">
        <v>19</v>
      </c>
      <c r="B70" s="8" t="s">
        <v>10</v>
      </c>
      <c r="C70">
        <v>1</v>
      </c>
      <c r="D70" s="8" t="s">
        <v>8</v>
      </c>
      <c r="E70" s="28">
        <v>4140.57</v>
      </c>
      <c r="F70" s="30">
        <v>908.27</v>
      </c>
      <c r="G70" s="25">
        <f t="shared" si="0"/>
        <v>3232.2999999999997</v>
      </c>
    </row>
    <row r="71" spans="1:7" x14ac:dyDescent="0.2">
      <c r="A71" s="8" t="s">
        <v>14</v>
      </c>
      <c r="B71" s="8" t="s">
        <v>42</v>
      </c>
      <c r="C71">
        <v>3</v>
      </c>
      <c r="D71" s="8" t="s">
        <v>5</v>
      </c>
      <c r="E71" s="28">
        <v>1495.34</v>
      </c>
      <c r="F71" s="30">
        <v>956.46</v>
      </c>
      <c r="G71" s="25">
        <f t="shared" si="0"/>
        <v>538.87999999999988</v>
      </c>
    </row>
    <row r="72" spans="1:7" x14ac:dyDescent="0.2">
      <c r="A72" s="8" t="s">
        <v>13</v>
      </c>
      <c r="B72" s="8" t="s">
        <v>42</v>
      </c>
      <c r="C72">
        <v>2</v>
      </c>
      <c r="D72" s="8" t="s">
        <v>4</v>
      </c>
      <c r="E72" s="28">
        <v>2008.03</v>
      </c>
      <c r="F72" s="30">
        <v>451.6</v>
      </c>
      <c r="G72" s="25">
        <f t="shared" si="0"/>
        <v>1556.4299999999998</v>
      </c>
    </row>
    <row r="73" spans="1:7" x14ac:dyDescent="0.2">
      <c r="A73" s="8" t="s">
        <v>18</v>
      </c>
      <c r="B73" s="8" t="s">
        <v>10</v>
      </c>
      <c r="C73">
        <v>3</v>
      </c>
      <c r="D73" s="8" t="s">
        <v>7</v>
      </c>
      <c r="E73" s="28">
        <v>1367.34</v>
      </c>
      <c r="F73" s="30">
        <v>254.1</v>
      </c>
      <c r="G73" s="25">
        <f t="shared" si="0"/>
        <v>1113.24</v>
      </c>
    </row>
    <row r="74" spans="1:7" x14ac:dyDescent="0.2">
      <c r="A74" s="8" t="s">
        <v>12</v>
      </c>
      <c r="B74" s="8" t="s">
        <v>42</v>
      </c>
      <c r="C74">
        <v>3</v>
      </c>
      <c r="D74" s="8" t="s">
        <v>4</v>
      </c>
      <c r="E74" s="28">
        <v>3095.29</v>
      </c>
      <c r="F74" s="30">
        <v>867.38</v>
      </c>
      <c r="G74" s="25">
        <f t="shared" si="0"/>
        <v>2227.91</v>
      </c>
    </row>
    <row r="75" spans="1:7" x14ac:dyDescent="0.2">
      <c r="A75" s="8" t="s">
        <v>17</v>
      </c>
      <c r="B75" s="8" t="s">
        <v>43</v>
      </c>
      <c r="C75">
        <v>2</v>
      </c>
      <c r="D75" s="8" t="s">
        <v>5</v>
      </c>
      <c r="E75" s="28">
        <v>4534.05</v>
      </c>
      <c r="F75" s="30">
        <v>532.67999999999995</v>
      </c>
      <c r="G75" s="25">
        <f t="shared" ref="G75:G138" si="1">E75-F75</f>
        <v>4001.3700000000003</v>
      </c>
    </row>
    <row r="76" spans="1:7" x14ac:dyDescent="0.2">
      <c r="A76" s="8" t="s">
        <v>54</v>
      </c>
      <c r="B76" s="8" t="s">
        <v>42</v>
      </c>
      <c r="C76">
        <v>1</v>
      </c>
      <c r="D76" s="8" t="s">
        <v>7</v>
      </c>
      <c r="E76" s="28">
        <v>1297.51</v>
      </c>
      <c r="F76" s="30">
        <v>757.61</v>
      </c>
      <c r="G76" s="25">
        <f t="shared" si="1"/>
        <v>539.9</v>
      </c>
    </row>
    <row r="77" spans="1:7" x14ac:dyDescent="0.2">
      <c r="A77" s="8" t="s">
        <v>52</v>
      </c>
      <c r="B77" s="8" t="s">
        <v>43</v>
      </c>
      <c r="C77">
        <v>3</v>
      </c>
      <c r="D77" s="8" t="s">
        <v>8</v>
      </c>
      <c r="E77" s="28">
        <v>2917.65</v>
      </c>
      <c r="F77" s="30">
        <v>576.54999999999995</v>
      </c>
      <c r="G77" s="25">
        <f t="shared" si="1"/>
        <v>2341.1000000000004</v>
      </c>
    </row>
    <row r="78" spans="1:7" x14ac:dyDescent="0.2">
      <c r="A78" s="8" t="s">
        <v>16</v>
      </c>
      <c r="B78" s="8" t="s">
        <v>43</v>
      </c>
      <c r="C78">
        <v>3</v>
      </c>
      <c r="D78" s="8" t="s">
        <v>6</v>
      </c>
      <c r="E78" s="28">
        <v>4772.63</v>
      </c>
      <c r="F78" s="30">
        <v>655.95</v>
      </c>
      <c r="G78" s="25">
        <f t="shared" si="1"/>
        <v>4116.68</v>
      </c>
    </row>
    <row r="79" spans="1:7" x14ac:dyDescent="0.2">
      <c r="A79" s="8" t="s">
        <v>15</v>
      </c>
      <c r="B79" s="8" t="s">
        <v>43</v>
      </c>
      <c r="C79">
        <v>1</v>
      </c>
      <c r="D79" s="8" t="s">
        <v>6</v>
      </c>
      <c r="E79" s="28">
        <v>3509.95</v>
      </c>
      <c r="F79" s="30">
        <v>554.97</v>
      </c>
      <c r="G79" s="25">
        <f t="shared" si="1"/>
        <v>2954.9799999999996</v>
      </c>
    </row>
    <row r="80" spans="1:7" x14ac:dyDescent="0.2">
      <c r="A80" s="8" t="s">
        <v>53</v>
      </c>
      <c r="B80" s="8" t="s">
        <v>42</v>
      </c>
      <c r="C80">
        <v>4</v>
      </c>
      <c r="D80" s="8" t="s">
        <v>4</v>
      </c>
      <c r="E80" s="28">
        <v>2234.5700000000002</v>
      </c>
      <c r="F80" s="30">
        <v>357.51</v>
      </c>
      <c r="G80" s="25">
        <f t="shared" si="1"/>
        <v>1877.0600000000002</v>
      </c>
    </row>
    <row r="81" spans="1:7" x14ac:dyDescent="0.2">
      <c r="A81" s="8" t="s">
        <v>55</v>
      </c>
      <c r="B81" s="8" t="s">
        <v>10</v>
      </c>
      <c r="C81">
        <v>1</v>
      </c>
      <c r="D81" s="8" t="s">
        <v>8</v>
      </c>
      <c r="E81" s="28">
        <v>2767.82</v>
      </c>
      <c r="F81" s="30">
        <v>695.57</v>
      </c>
      <c r="G81" s="25">
        <f t="shared" si="1"/>
        <v>2072.25</v>
      </c>
    </row>
    <row r="82" spans="1:7" x14ac:dyDescent="0.2">
      <c r="A82" s="8" t="s">
        <v>51</v>
      </c>
      <c r="B82" s="8" t="s">
        <v>10</v>
      </c>
      <c r="C82">
        <v>4</v>
      </c>
      <c r="D82" s="8" t="s">
        <v>7</v>
      </c>
      <c r="E82" s="28">
        <v>3663.43</v>
      </c>
      <c r="F82" s="30">
        <v>537.88</v>
      </c>
      <c r="G82" s="25">
        <f t="shared" si="1"/>
        <v>3125.5499999999997</v>
      </c>
    </row>
    <row r="83" spans="1:7" x14ac:dyDescent="0.2">
      <c r="A83" s="8" t="s">
        <v>19</v>
      </c>
      <c r="B83" s="8" t="s">
        <v>10</v>
      </c>
      <c r="C83">
        <v>4</v>
      </c>
      <c r="D83" s="8" t="s">
        <v>8</v>
      </c>
      <c r="E83" s="28">
        <v>1680.27</v>
      </c>
      <c r="F83" s="30">
        <v>497.17</v>
      </c>
      <c r="G83" s="25">
        <f t="shared" si="1"/>
        <v>1183.0999999999999</v>
      </c>
    </row>
    <row r="84" spans="1:7" x14ac:dyDescent="0.2">
      <c r="A84" s="8" t="s">
        <v>14</v>
      </c>
      <c r="B84" s="8" t="s">
        <v>42</v>
      </c>
      <c r="C84">
        <v>1</v>
      </c>
      <c r="D84" s="8" t="s">
        <v>5</v>
      </c>
      <c r="E84" s="28">
        <v>4444.07</v>
      </c>
      <c r="F84" s="30">
        <v>960.04</v>
      </c>
      <c r="G84" s="25">
        <f t="shared" si="1"/>
        <v>3484.0299999999997</v>
      </c>
    </row>
    <row r="85" spans="1:7" x14ac:dyDescent="0.2">
      <c r="A85" s="8" t="s">
        <v>13</v>
      </c>
      <c r="B85" s="8" t="s">
        <v>42</v>
      </c>
      <c r="C85">
        <v>4</v>
      </c>
      <c r="D85" s="8" t="s">
        <v>5</v>
      </c>
      <c r="E85" s="28">
        <v>4994.09</v>
      </c>
      <c r="F85" s="30">
        <v>900.7</v>
      </c>
      <c r="G85" s="25">
        <f t="shared" si="1"/>
        <v>4093.3900000000003</v>
      </c>
    </row>
    <row r="86" spans="1:7" x14ac:dyDescent="0.2">
      <c r="A86" s="8" t="s">
        <v>18</v>
      </c>
      <c r="B86" s="8" t="s">
        <v>10</v>
      </c>
      <c r="C86">
        <v>1</v>
      </c>
      <c r="D86" s="8" t="s">
        <v>6</v>
      </c>
      <c r="E86" s="28">
        <v>2012.31</v>
      </c>
      <c r="F86" s="30">
        <v>991.12</v>
      </c>
      <c r="G86" s="25">
        <f t="shared" si="1"/>
        <v>1021.1899999999999</v>
      </c>
    </row>
    <row r="87" spans="1:7" x14ac:dyDescent="0.2">
      <c r="A87" s="8" t="s">
        <v>12</v>
      </c>
      <c r="B87" s="8" t="s">
        <v>42</v>
      </c>
      <c r="C87">
        <v>3</v>
      </c>
      <c r="D87" s="8" t="s">
        <v>7</v>
      </c>
      <c r="E87" s="28">
        <v>4026.56</v>
      </c>
      <c r="F87" s="30">
        <v>716.1</v>
      </c>
      <c r="G87" s="25">
        <f t="shared" si="1"/>
        <v>3310.46</v>
      </c>
    </row>
    <row r="88" spans="1:7" x14ac:dyDescent="0.2">
      <c r="A88" s="8" t="s">
        <v>17</v>
      </c>
      <c r="B88" s="8" t="s">
        <v>43</v>
      </c>
      <c r="C88">
        <v>2</v>
      </c>
      <c r="D88" s="8" t="s">
        <v>7</v>
      </c>
      <c r="E88" s="28">
        <v>1583.01</v>
      </c>
      <c r="F88" s="30">
        <v>369.64</v>
      </c>
      <c r="G88" s="25">
        <f t="shared" si="1"/>
        <v>1213.3699999999999</v>
      </c>
    </row>
    <row r="89" spans="1:7" x14ac:dyDescent="0.2">
      <c r="A89" s="8" t="s">
        <v>54</v>
      </c>
      <c r="B89" s="8" t="s">
        <v>42</v>
      </c>
      <c r="C89">
        <v>3</v>
      </c>
      <c r="D89" s="8" t="s">
        <v>8</v>
      </c>
      <c r="E89" s="28">
        <v>4370.66</v>
      </c>
      <c r="F89" s="30">
        <v>668.44</v>
      </c>
      <c r="G89" s="25">
        <f t="shared" si="1"/>
        <v>3702.22</v>
      </c>
    </row>
    <row r="90" spans="1:7" x14ac:dyDescent="0.2">
      <c r="A90" s="8" t="s">
        <v>52</v>
      </c>
      <c r="B90" s="8" t="s">
        <v>43</v>
      </c>
      <c r="C90">
        <v>3</v>
      </c>
      <c r="D90" s="8" t="s">
        <v>4</v>
      </c>
      <c r="E90" s="28">
        <v>4222.38</v>
      </c>
      <c r="F90" s="30">
        <v>689.51</v>
      </c>
      <c r="G90" s="25">
        <f t="shared" si="1"/>
        <v>3532.87</v>
      </c>
    </row>
    <row r="91" spans="1:7" x14ac:dyDescent="0.2">
      <c r="A91" s="8" t="s">
        <v>16</v>
      </c>
      <c r="B91" s="8" t="s">
        <v>43</v>
      </c>
      <c r="C91">
        <v>2</v>
      </c>
      <c r="D91" s="8" t="s">
        <v>8</v>
      </c>
      <c r="E91" s="28">
        <v>1302.95</v>
      </c>
      <c r="F91" s="30">
        <v>428.31</v>
      </c>
      <c r="G91" s="25">
        <f t="shared" si="1"/>
        <v>874.6400000000001</v>
      </c>
    </row>
    <row r="92" spans="1:7" x14ac:dyDescent="0.2">
      <c r="A92" s="8" t="s">
        <v>15</v>
      </c>
      <c r="B92" s="8" t="s">
        <v>43</v>
      </c>
      <c r="C92">
        <v>4</v>
      </c>
      <c r="D92" s="8" t="s">
        <v>6</v>
      </c>
      <c r="E92" s="28">
        <v>4172.4799999999996</v>
      </c>
      <c r="F92" s="30">
        <v>996.29</v>
      </c>
      <c r="G92" s="25">
        <f t="shared" si="1"/>
        <v>3176.1899999999996</v>
      </c>
    </row>
    <row r="93" spans="1:7" x14ac:dyDescent="0.2">
      <c r="A93" s="8" t="s">
        <v>53</v>
      </c>
      <c r="B93" s="8" t="s">
        <v>42</v>
      </c>
      <c r="C93">
        <v>2</v>
      </c>
      <c r="D93" s="8" t="s">
        <v>8</v>
      </c>
      <c r="E93" s="28">
        <v>3462.63</v>
      </c>
      <c r="F93" s="30">
        <v>811.65</v>
      </c>
      <c r="G93" s="25">
        <f t="shared" si="1"/>
        <v>2650.98</v>
      </c>
    </row>
    <row r="94" spans="1:7" x14ac:dyDescent="0.2">
      <c r="A94" s="8" t="s">
        <v>55</v>
      </c>
      <c r="B94" s="8" t="s">
        <v>10</v>
      </c>
      <c r="C94">
        <v>4</v>
      </c>
      <c r="D94" s="8" t="s">
        <v>4</v>
      </c>
      <c r="E94" s="28">
        <v>3441.57</v>
      </c>
      <c r="F94" s="30">
        <v>290.27999999999997</v>
      </c>
      <c r="G94" s="25">
        <f t="shared" si="1"/>
        <v>3151.29</v>
      </c>
    </row>
    <row r="95" spans="1:7" x14ac:dyDescent="0.2">
      <c r="A95" s="8" t="s">
        <v>51</v>
      </c>
      <c r="B95" s="8" t="s">
        <v>10</v>
      </c>
      <c r="C95">
        <v>3</v>
      </c>
      <c r="D95" s="8" t="s">
        <v>4</v>
      </c>
      <c r="E95" s="28">
        <v>3676.78</v>
      </c>
      <c r="F95" s="30">
        <v>651.39</v>
      </c>
      <c r="G95" s="25">
        <f t="shared" si="1"/>
        <v>3025.3900000000003</v>
      </c>
    </row>
    <row r="96" spans="1:7" x14ac:dyDescent="0.2">
      <c r="A96" s="8" t="s">
        <v>19</v>
      </c>
      <c r="B96" s="8" t="s">
        <v>10</v>
      </c>
      <c r="C96">
        <v>1</v>
      </c>
      <c r="D96" s="8" t="s">
        <v>7</v>
      </c>
      <c r="E96" s="28">
        <v>3840.65</v>
      </c>
      <c r="F96" s="30">
        <v>741.35</v>
      </c>
      <c r="G96" s="25">
        <f t="shared" si="1"/>
        <v>3099.3</v>
      </c>
    </row>
    <row r="97" spans="1:7" x14ac:dyDescent="0.2">
      <c r="A97" s="8" t="s">
        <v>14</v>
      </c>
      <c r="B97" s="8" t="s">
        <v>42</v>
      </c>
      <c r="C97">
        <v>1</v>
      </c>
      <c r="D97" s="8" t="s">
        <v>7</v>
      </c>
      <c r="E97" s="28">
        <v>1105.76</v>
      </c>
      <c r="F97" s="30">
        <v>775.65</v>
      </c>
      <c r="G97" s="25">
        <f t="shared" si="1"/>
        <v>330.11</v>
      </c>
    </row>
    <row r="98" spans="1:7" x14ac:dyDescent="0.2">
      <c r="A98" s="8" t="s">
        <v>13</v>
      </c>
      <c r="B98" s="8" t="s">
        <v>42</v>
      </c>
      <c r="C98">
        <v>1</v>
      </c>
      <c r="D98" s="8" t="s">
        <v>6</v>
      </c>
      <c r="E98" s="28">
        <v>2697.61</v>
      </c>
      <c r="F98" s="30">
        <v>237.37</v>
      </c>
      <c r="G98" s="25">
        <f t="shared" si="1"/>
        <v>2460.2400000000002</v>
      </c>
    </row>
    <row r="99" spans="1:7" x14ac:dyDescent="0.2">
      <c r="A99" s="8" t="s">
        <v>18</v>
      </c>
      <c r="B99" s="8" t="s">
        <v>10</v>
      </c>
      <c r="C99">
        <v>4</v>
      </c>
      <c r="D99" s="8" t="s">
        <v>8</v>
      </c>
      <c r="E99" s="28">
        <v>1206.04</v>
      </c>
      <c r="F99" s="30">
        <v>238.39</v>
      </c>
      <c r="G99" s="25">
        <f t="shared" si="1"/>
        <v>967.65</v>
      </c>
    </row>
    <row r="100" spans="1:7" x14ac:dyDescent="0.2">
      <c r="A100" s="8" t="s">
        <v>12</v>
      </c>
      <c r="B100" s="8" t="s">
        <v>42</v>
      </c>
      <c r="C100">
        <v>4</v>
      </c>
      <c r="D100" s="8" t="s">
        <v>4</v>
      </c>
      <c r="E100" s="28">
        <v>2997.38</v>
      </c>
      <c r="F100" s="30">
        <v>500.19</v>
      </c>
      <c r="G100" s="25">
        <f t="shared" si="1"/>
        <v>2497.19</v>
      </c>
    </row>
    <row r="101" spans="1:7" x14ac:dyDescent="0.2">
      <c r="A101" s="8" t="s">
        <v>17</v>
      </c>
      <c r="B101" s="8" t="s">
        <v>43</v>
      </c>
      <c r="C101">
        <v>3</v>
      </c>
      <c r="D101" s="8" t="s">
        <v>8</v>
      </c>
      <c r="E101" s="28">
        <v>1357.52</v>
      </c>
      <c r="F101" s="30">
        <v>717.29</v>
      </c>
      <c r="G101" s="25">
        <f t="shared" si="1"/>
        <v>640.23</v>
      </c>
    </row>
    <row r="102" spans="1:7" x14ac:dyDescent="0.2">
      <c r="A102" s="8" t="s">
        <v>54</v>
      </c>
      <c r="B102" s="8" t="s">
        <v>42</v>
      </c>
      <c r="C102">
        <v>2</v>
      </c>
      <c r="D102" s="8" t="s">
        <v>5</v>
      </c>
      <c r="E102" s="28">
        <v>4653.8599999999997</v>
      </c>
      <c r="F102" s="30">
        <v>879.65</v>
      </c>
      <c r="G102" s="25">
        <f t="shared" si="1"/>
        <v>3774.2099999999996</v>
      </c>
    </row>
    <row r="103" spans="1:7" x14ac:dyDescent="0.2">
      <c r="A103" s="8" t="s">
        <v>52</v>
      </c>
      <c r="B103" s="8" t="s">
        <v>43</v>
      </c>
      <c r="C103">
        <v>3</v>
      </c>
      <c r="D103" s="8" t="s">
        <v>6</v>
      </c>
      <c r="E103" s="28">
        <v>4493.55</v>
      </c>
      <c r="F103" s="30">
        <v>726.41</v>
      </c>
      <c r="G103" s="25">
        <f t="shared" si="1"/>
        <v>3767.1400000000003</v>
      </c>
    </row>
    <row r="104" spans="1:7" x14ac:dyDescent="0.2">
      <c r="A104" s="8" t="s">
        <v>16</v>
      </c>
      <c r="B104" s="8" t="s">
        <v>43</v>
      </c>
      <c r="C104">
        <v>2</v>
      </c>
      <c r="D104" s="8" t="s">
        <v>6</v>
      </c>
      <c r="E104" s="28">
        <v>4833.4799999999996</v>
      </c>
      <c r="F104" s="30">
        <v>246.38</v>
      </c>
      <c r="G104" s="25">
        <f t="shared" si="1"/>
        <v>4587.0999999999995</v>
      </c>
    </row>
    <row r="105" spans="1:7" x14ac:dyDescent="0.2">
      <c r="A105" s="8" t="s">
        <v>15</v>
      </c>
      <c r="B105" s="8" t="s">
        <v>43</v>
      </c>
      <c r="C105">
        <v>1</v>
      </c>
      <c r="D105" s="8" t="s">
        <v>5</v>
      </c>
      <c r="E105" s="28">
        <v>3922.33</v>
      </c>
      <c r="F105" s="30">
        <v>517.67999999999995</v>
      </c>
      <c r="G105" s="25">
        <f t="shared" si="1"/>
        <v>3404.65</v>
      </c>
    </row>
    <row r="106" spans="1:7" x14ac:dyDescent="0.2">
      <c r="A106" s="8" t="s">
        <v>53</v>
      </c>
      <c r="B106" s="8" t="s">
        <v>42</v>
      </c>
      <c r="C106">
        <v>3</v>
      </c>
      <c r="D106" s="8" t="s">
        <v>7</v>
      </c>
      <c r="E106" s="28">
        <v>4941.88</v>
      </c>
      <c r="F106" s="30">
        <v>692.86</v>
      </c>
      <c r="G106" s="25">
        <f t="shared" si="1"/>
        <v>4249.0200000000004</v>
      </c>
    </row>
    <row r="107" spans="1:7" x14ac:dyDescent="0.2">
      <c r="A107" s="8" t="s">
        <v>55</v>
      </c>
      <c r="B107" s="8" t="s">
        <v>10</v>
      </c>
      <c r="C107">
        <v>4</v>
      </c>
      <c r="D107" s="8" t="s">
        <v>4</v>
      </c>
      <c r="E107" s="28">
        <v>4182.9399999999996</v>
      </c>
      <c r="F107" s="30">
        <v>915.73</v>
      </c>
      <c r="G107" s="25">
        <f t="shared" si="1"/>
        <v>3267.2099999999996</v>
      </c>
    </row>
    <row r="108" spans="1:7" x14ac:dyDescent="0.2">
      <c r="A108" s="8" t="s">
        <v>51</v>
      </c>
      <c r="B108" s="8" t="s">
        <v>10</v>
      </c>
      <c r="C108">
        <v>4</v>
      </c>
      <c r="D108" s="8" t="s">
        <v>8</v>
      </c>
      <c r="E108" s="28">
        <v>1211.0999999999999</v>
      </c>
      <c r="F108" s="30">
        <v>590.13</v>
      </c>
      <c r="G108" s="25">
        <f t="shared" si="1"/>
        <v>620.96999999999991</v>
      </c>
    </row>
    <row r="109" spans="1:7" x14ac:dyDescent="0.2">
      <c r="A109" s="8" t="s">
        <v>19</v>
      </c>
      <c r="B109" s="8" t="s">
        <v>10</v>
      </c>
      <c r="C109">
        <v>1</v>
      </c>
      <c r="D109" s="8" t="s">
        <v>6</v>
      </c>
      <c r="E109" s="28">
        <v>2748.94</v>
      </c>
      <c r="F109" s="30">
        <v>630.53</v>
      </c>
      <c r="G109" s="25">
        <f t="shared" si="1"/>
        <v>2118.41</v>
      </c>
    </row>
    <row r="110" spans="1:7" x14ac:dyDescent="0.2">
      <c r="A110" s="8" t="s">
        <v>14</v>
      </c>
      <c r="B110" s="8" t="s">
        <v>42</v>
      </c>
      <c r="C110">
        <v>1</v>
      </c>
      <c r="D110" s="8" t="s">
        <v>5</v>
      </c>
      <c r="E110" s="28">
        <v>2850.09</v>
      </c>
      <c r="F110" s="30">
        <v>687.6</v>
      </c>
      <c r="G110" s="25">
        <f t="shared" si="1"/>
        <v>2162.4900000000002</v>
      </c>
    </row>
    <row r="111" spans="1:7" x14ac:dyDescent="0.2">
      <c r="A111" s="8" t="s">
        <v>13</v>
      </c>
      <c r="B111" s="8" t="s">
        <v>42</v>
      </c>
      <c r="C111">
        <v>3</v>
      </c>
      <c r="D111" s="8" t="s">
        <v>5</v>
      </c>
      <c r="E111" s="28">
        <v>4799.38</v>
      </c>
      <c r="F111" s="30">
        <v>905.96</v>
      </c>
      <c r="G111" s="25">
        <f t="shared" si="1"/>
        <v>3893.42</v>
      </c>
    </row>
    <row r="112" spans="1:7" x14ac:dyDescent="0.2">
      <c r="A112" s="8" t="s">
        <v>18</v>
      </c>
      <c r="B112" s="8" t="s">
        <v>10</v>
      </c>
      <c r="C112">
        <v>1</v>
      </c>
      <c r="D112" s="8" t="s">
        <v>6</v>
      </c>
      <c r="E112" s="28">
        <v>4881.21</v>
      </c>
      <c r="F112" s="30">
        <v>231.63</v>
      </c>
      <c r="G112" s="25">
        <f t="shared" si="1"/>
        <v>4649.58</v>
      </c>
    </row>
    <row r="113" spans="1:7" x14ac:dyDescent="0.2">
      <c r="A113" s="8" t="s">
        <v>12</v>
      </c>
      <c r="B113" s="8" t="s">
        <v>42</v>
      </c>
      <c r="C113">
        <v>4</v>
      </c>
      <c r="D113" s="8" t="s">
        <v>8</v>
      </c>
      <c r="E113" s="28">
        <v>1351.27</v>
      </c>
      <c r="F113" s="30">
        <v>604.28</v>
      </c>
      <c r="G113" s="25">
        <f t="shared" si="1"/>
        <v>746.99</v>
      </c>
    </row>
    <row r="114" spans="1:7" x14ac:dyDescent="0.2">
      <c r="A114" s="8" t="s">
        <v>17</v>
      </c>
      <c r="B114" s="8" t="s">
        <v>43</v>
      </c>
      <c r="C114">
        <v>2</v>
      </c>
      <c r="D114" s="8" t="s">
        <v>7</v>
      </c>
      <c r="E114" s="28">
        <v>2627.45</v>
      </c>
      <c r="F114" s="30">
        <v>756.27</v>
      </c>
      <c r="G114" s="25">
        <f t="shared" si="1"/>
        <v>1871.1799999999998</v>
      </c>
    </row>
    <row r="115" spans="1:7" x14ac:dyDescent="0.2">
      <c r="A115" s="8" t="s">
        <v>54</v>
      </c>
      <c r="B115" s="8" t="s">
        <v>42</v>
      </c>
      <c r="C115">
        <v>4</v>
      </c>
      <c r="D115" s="8" t="s">
        <v>5</v>
      </c>
      <c r="E115" s="28">
        <v>4880.53</v>
      </c>
      <c r="F115" s="30">
        <v>851.42</v>
      </c>
      <c r="G115" s="25">
        <f t="shared" si="1"/>
        <v>4029.1099999999997</v>
      </c>
    </row>
    <row r="116" spans="1:7" x14ac:dyDescent="0.2">
      <c r="A116" s="8" t="s">
        <v>52</v>
      </c>
      <c r="B116" s="8" t="s">
        <v>43</v>
      </c>
      <c r="C116">
        <v>1</v>
      </c>
      <c r="D116" s="8" t="s">
        <v>5</v>
      </c>
      <c r="E116" s="28">
        <v>2792.08</v>
      </c>
      <c r="F116" s="30">
        <v>741.98</v>
      </c>
      <c r="G116" s="25">
        <f t="shared" si="1"/>
        <v>2050.1</v>
      </c>
    </row>
    <row r="117" spans="1:7" x14ac:dyDescent="0.2">
      <c r="A117" s="8" t="s">
        <v>16</v>
      </c>
      <c r="B117" s="8" t="s">
        <v>43</v>
      </c>
      <c r="C117">
        <v>3</v>
      </c>
      <c r="D117" s="8" t="s">
        <v>8</v>
      </c>
      <c r="E117" s="28">
        <v>3759.22</v>
      </c>
      <c r="F117" s="30">
        <v>398.84</v>
      </c>
      <c r="G117" s="25">
        <f t="shared" si="1"/>
        <v>3360.3799999999997</v>
      </c>
    </row>
    <row r="118" spans="1:7" x14ac:dyDescent="0.2">
      <c r="A118" s="8" t="s">
        <v>15</v>
      </c>
      <c r="B118" s="8" t="s">
        <v>43</v>
      </c>
      <c r="C118">
        <v>4</v>
      </c>
      <c r="D118" s="8" t="s">
        <v>8</v>
      </c>
      <c r="E118" s="28">
        <v>1240.76</v>
      </c>
      <c r="F118" s="30">
        <v>437.01</v>
      </c>
      <c r="G118" s="25">
        <f t="shared" si="1"/>
        <v>803.75</v>
      </c>
    </row>
    <row r="119" spans="1:7" x14ac:dyDescent="0.2">
      <c r="A119" s="8" t="s">
        <v>53</v>
      </c>
      <c r="B119" s="8" t="s">
        <v>42</v>
      </c>
      <c r="C119">
        <v>4</v>
      </c>
      <c r="D119" s="8" t="s">
        <v>6</v>
      </c>
      <c r="E119" s="28">
        <v>3673.08</v>
      </c>
      <c r="F119" s="30">
        <v>515.35</v>
      </c>
      <c r="G119" s="25">
        <f t="shared" si="1"/>
        <v>3157.73</v>
      </c>
    </row>
    <row r="120" spans="1:7" x14ac:dyDescent="0.2">
      <c r="A120" s="8" t="s">
        <v>55</v>
      </c>
      <c r="B120" s="8" t="s">
        <v>10</v>
      </c>
      <c r="C120">
        <v>4</v>
      </c>
      <c r="D120" s="8" t="s">
        <v>7</v>
      </c>
      <c r="E120" s="28">
        <v>1365.53</v>
      </c>
      <c r="F120" s="30">
        <v>279.79000000000002</v>
      </c>
      <c r="G120" s="25">
        <f t="shared" si="1"/>
        <v>1085.74</v>
      </c>
    </row>
    <row r="121" spans="1:7" x14ac:dyDescent="0.2">
      <c r="A121" s="8" t="s">
        <v>51</v>
      </c>
      <c r="B121" s="8" t="s">
        <v>10</v>
      </c>
      <c r="C121">
        <v>4</v>
      </c>
      <c r="D121" s="8" t="s">
        <v>4</v>
      </c>
      <c r="E121" s="28">
        <v>4634.09</v>
      </c>
      <c r="F121" s="30">
        <v>362.53</v>
      </c>
      <c r="G121" s="25">
        <f t="shared" si="1"/>
        <v>4271.5600000000004</v>
      </c>
    </row>
    <row r="122" spans="1:7" x14ac:dyDescent="0.2">
      <c r="A122" s="8" t="s">
        <v>19</v>
      </c>
      <c r="B122" s="8" t="s">
        <v>10</v>
      </c>
      <c r="C122">
        <v>1</v>
      </c>
      <c r="D122" s="8" t="s">
        <v>7</v>
      </c>
      <c r="E122" s="28">
        <v>4858.45</v>
      </c>
      <c r="F122" s="30">
        <v>498.27</v>
      </c>
      <c r="G122" s="25">
        <f t="shared" si="1"/>
        <v>4360.18</v>
      </c>
    </row>
    <row r="123" spans="1:7" x14ac:dyDescent="0.2">
      <c r="A123" s="8" t="s">
        <v>14</v>
      </c>
      <c r="B123" s="8" t="s">
        <v>42</v>
      </c>
      <c r="C123">
        <v>4</v>
      </c>
      <c r="D123" s="8" t="s">
        <v>8</v>
      </c>
      <c r="E123" s="28">
        <v>2617.73</v>
      </c>
      <c r="F123" s="30">
        <v>230.49</v>
      </c>
      <c r="G123" s="25">
        <f t="shared" si="1"/>
        <v>2387.2399999999998</v>
      </c>
    </row>
    <row r="124" spans="1:7" x14ac:dyDescent="0.2">
      <c r="A124" s="8" t="s">
        <v>13</v>
      </c>
      <c r="B124" s="8" t="s">
        <v>42</v>
      </c>
      <c r="C124">
        <v>3</v>
      </c>
      <c r="D124" s="8" t="s">
        <v>8</v>
      </c>
      <c r="E124" s="28">
        <v>4321.0600000000004</v>
      </c>
      <c r="F124" s="30">
        <v>858.94</v>
      </c>
      <c r="G124" s="25">
        <f t="shared" si="1"/>
        <v>3462.1200000000003</v>
      </c>
    </row>
    <row r="125" spans="1:7" x14ac:dyDescent="0.2">
      <c r="A125" s="8" t="s">
        <v>18</v>
      </c>
      <c r="B125" s="8" t="s">
        <v>10</v>
      </c>
      <c r="C125">
        <v>1</v>
      </c>
      <c r="D125" s="8" t="s">
        <v>7</v>
      </c>
      <c r="E125" s="28">
        <v>1188.99</v>
      </c>
      <c r="F125" s="30">
        <v>406.42</v>
      </c>
      <c r="G125" s="25">
        <f t="shared" si="1"/>
        <v>782.56999999999994</v>
      </c>
    </row>
    <row r="126" spans="1:7" x14ac:dyDescent="0.2">
      <c r="A126" s="8" t="s">
        <v>12</v>
      </c>
      <c r="B126" s="8" t="s">
        <v>42</v>
      </c>
      <c r="C126">
        <v>4</v>
      </c>
      <c r="D126" s="8" t="s">
        <v>8</v>
      </c>
      <c r="E126" s="28">
        <v>2860.02</v>
      </c>
      <c r="F126" s="30">
        <v>268.14999999999998</v>
      </c>
      <c r="G126" s="25">
        <f t="shared" si="1"/>
        <v>2591.87</v>
      </c>
    </row>
    <row r="127" spans="1:7" x14ac:dyDescent="0.2">
      <c r="A127" s="8" t="s">
        <v>17</v>
      </c>
      <c r="B127" s="8" t="s">
        <v>43</v>
      </c>
      <c r="C127">
        <v>3</v>
      </c>
      <c r="D127" s="8" t="s">
        <v>4</v>
      </c>
      <c r="E127" s="28">
        <v>2966.14</v>
      </c>
      <c r="F127" s="30">
        <v>515.04999999999995</v>
      </c>
      <c r="G127" s="25">
        <f t="shared" si="1"/>
        <v>2451.09</v>
      </c>
    </row>
    <row r="128" spans="1:7" x14ac:dyDescent="0.2">
      <c r="A128" s="8" t="s">
        <v>54</v>
      </c>
      <c r="B128" s="8" t="s">
        <v>42</v>
      </c>
      <c r="C128">
        <v>1</v>
      </c>
      <c r="D128" s="8" t="s">
        <v>8</v>
      </c>
      <c r="E128" s="28">
        <v>1717.44</v>
      </c>
      <c r="F128" s="30">
        <v>325.81</v>
      </c>
      <c r="G128" s="25">
        <f t="shared" si="1"/>
        <v>1391.63</v>
      </c>
    </row>
    <row r="129" spans="1:7" x14ac:dyDescent="0.2">
      <c r="A129" s="8" t="s">
        <v>52</v>
      </c>
      <c r="B129" s="8" t="s">
        <v>43</v>
      </c>
      <c r="C129">
        <v>1</v>
      </c>
      <c r="D129" s="8" t="s">
        <v>6</v>
      </c>
      <c r="E129" s="28">
        <v>1050.78</v>
      </c>
      <c r="F129" s="30">
        <v>960.32</v>
      </c>
      <c r="G129" s="25">
        <f t="shared" si="1"/>
        <v>90.459999999999923</v>
      </c>
    </row>
    <row r="130" spans="1:7" x14ac:dyDescent="0.2">
      <c r="A130" s="8" t="s">
        <v>16</v>
      </c>
      <c r="B130" s="8" t="s">
        <v>43</v>
      </c>
      <c r="C130">
        <v>4</v>
      </c>
      <c r="D130" s="8" t="s">
        <v>7</v>
      </c>
      <c r="E130" s="28">
        <v>3371.85</v>
      </c>
      <c r="F130" s="30">
        <v>555.99</v>
      </c>
      <c r="G130" s="25">
        <f t="shared" si="1"/>
        <v>2815.8599999999997</v>
      </c>
    </row>
    <row r="131" spans="1:7" x14ac:dyDescent="0.2">
      <c r="A131" s="8" t="s">
        <v>15</v>
      </c>
      <c r="B131" s="8" t="s">
        <v>43</v>
      </c>
      <c r="C131">
        <v>4</v>
      </c>
      <c r="D131" s="8" t="s">
        <v>4</v>
      </c>
      <c r="E131" s="28">
        <v>1186.93</v>
      </c>
      <c r="F131" s="30">
        <v>705.79</v>
      </c>
      <c r="G131" s="25">
        <f t="shared" si="1"/>
        <v>481.1400000000001</v>
      </c>
    </row>
    <row r="132" spans="1:7" x14ac:dyDescent="0.2">
      <c r="A132" s="8" t="s">
        <v>53</v>
      </c>
      <c r="B132" s="8" t="s">
        <v>42</v>
      </c>
      <c r="C132">
        <v>1</v>
      </c>
      <c r="D132" s="8" t="s">
        <v>7</v>
      </c>
      <c r="E132" s="28">
        <v>3020.27</v>
      </c>
      <c r="F132" s="30">
        <v>995.32</v>
      </c>
      <c r="G132" s="25">
        <f t="shared" si="1"/>
        <v>2024.9499999999998</v>
      </c>
    </row>
    <row r="133" spans="1:7" x14ac:dyDescent="0.2">
      <c r="A133" s="8" t="s">
        <v>55</v>
      </c>
      <c r="B133" s="8" t="s">
        <v>10</v>
      </c>
      <c r="C133">
        <v>1</v>
      </c>
      <c r="D133" s="8" t="s">
        <v>4</v>
      </c>
      <c r="E133" s="28">
        <v>3120.05</v>
      </c>
      <c r="F133" s="30">
        <v>218.52</v>
      </c>
      <c r="G133" s="25">
        <f t="shared" si="1"/>
        <v>2901.53</v>
      </c>
    </row>
    <row r="134" spans="1:7" x14ac:dyDescent="0.2">
      <c r="A134" s="8" t="s">
        <v>51</v>
      </c>
      <c r="B134" s="8" t="s">
        <v>10</v>
      </c>
      <c r="C134">
        <v>1</v>
      </c>
      <c r="D134" s="8" t="s">
        <v>5</v>
      </c>
      <c r="E134" s="28">
        <v>2015.69</v>
      </c>
      <c r="F134" s="30">
        <v>537.07000000000005</v>
      </c>
      <c r="G134" s="25">
        <f t="shared" si="1"/>
        <v>1478.62</v>
      </c>
    </row>
    <row r="135" spans="1:7" x14ac:dyDescent="0.2">
      <c r="A135" s="8" t="s">
        <v>19</v>
      </c>
      <c r="B135" s="8" t="s">
        <v>10</v>
      </c>
      <c r="C135">
        <v>1</v>
      </c>
      <c r="D135" s="8" t="s">
        <v>8</v>
      </c>
      <c r="E135" s="28">
        <v>2999.39</v>
      </c>
      <c r="F135" s="30">
        <v>624.33000000000004</v>
      </c>
      <c r="G135" s="25">
        <f t="shared" si="1"/>
        <v>2375.06</v>
      </c>
    </row>
    <row r="136" spans="1:7" x14ac:dyDescent="0.2">
      <c r="A136" s="8" t="s">
        <v>14</v>
      </c>
      <c r="B136" s="8" t="s">
        <v>42</v>
      </c>
      <c r="C136">
        <v>3</v>
      </c>
      <c r="D136" s="8" t="s">
        <v>4</v>
      </c>
      <c r="E136" s="28">
        <v>2788.69</v>
      </c>
      <c r="F136" s="30">
        <v>848.7</v>
      </c>
      <c r="G136" s="25">
        <f t="shared" si="1"/>
        <v>1939.99</v>
      </c>
    </row>
    <row r="137" spans="1:7" x14ac:dyDescent="0.2">
      <c r="A137" s="8" t="s">
        <v>13</v>
      </c>
      <c r="B137" s="8" t="s">
        <v>42</v>
      </c>
      <c r="C137">
        <v>2</v>
      </c>
      <c r="D137" s="8" t="s">
        <v>6</v>
      </c>
      <c r="E137" s="28">
        <v>2603.16</v>
      </c>
      <c r="F137" s="30">
        <v>869.14</v>
      </c>
      <c r="G137" s="25">
        <f t="shared" si="1"/>
        <v>1734.02</v>
      </c>
    </row>
    <row r="138" spans="1:7" x14ac:dyDescent="0.2">
      <c r="A138" s="8" t="s">
        <v>18</v>
      </c>
      <c r="B138" s="8" t="s">
        <v>10</v>
      </c>
      <c r="C138">
        <v>2</v>
      </c>
      <c r="D138" s="8" t="s">
        <v>6</v>
      </c>
      <c r="E138" s="28">
        <v>1980.79</v>
      </c>
      <c r="F138" s="30">
        <v>253.46</v>
      </c>
      <c r="G138" s="25">
        <f t="shared" si="1"/>
        <v>1727.33</v>
      </c>
    </row>
    <row r="139" spans="1:7" x14ac:dyDescent="0.2">
      <c r="A139" s="8" t="s">
        <v>12</v>
      </c>
      <c r="B139" s="8" t="s">
        <v>42</v>
      </c>
      <c r="C139">
        <v>2</v>
      </c>
      <c r="D139" s="8" t="s">
        <v>5</v>
      </c>
      <c r="E139" s="28">
        <v>4581.12</v>
      </c>
      <c r="F139" s="30">
        <v>460.58</v>
      </c>
      <c r="G139" s="25">
        <f t="shared" ref="G139:G202" si="2">E139-F139</f>
        <v>4120.54</v>
      </c>
    </row>
    <row r="140" spans="1:7" x14ac:dyDescent="0.2">
      <c r="A140" s="8" t="s">
        <v>17</v>
      </c>
      <c r="B140" s="8" t="s">
        <v>43</v>
      </c>
      <c r="C140">
        <v>4</v>
      </c>
      <c r="D140" s="8" t="s">
        <v>5</v>
      </c>
      <c r="E140" s="28">
        <v>2763.03</v>
      </c>
      <c r="F140" s="30">
        <v>684.94</v>
      </c>
      <c r="G140" s="25">
        <f t="shared" si="2"/>
        <v>2078.09</v>
      </c>
    </row>
    <row r="141" spans="1:7" x14ac:dyDescent="0.2">
      <c r="A141" s="8" t="s">
        <v>54</v>
      </c>
      <c r="B141" s="8" t="s">
        <v>42</v>
      </c>
      <c r="C141">
        <v>3</v>
      </c>
      <c r="D141" s="8" t="s">
        <v>5</v>
      </c>
      <c r="E141" s="28">
        <v>4872.05</v>
      </c>
      <c r="F141" s="30">
        <v>449.08</v>
      </c>
      <c r="G141" s="25">
        <f t="shared" si="2"/>
        <v>4422.97</v>
      </c>
    </row>
    <row r="142" spans="1:7" x14ac:dyDescent="0.2">
      <c r="A142" s="8" t="s">
        <v>52</v>
      </c>
      <c r="B142" s="8" t="s">
        <v>43</v>
      </c>
      <c r="C142">
        <v>2</v>
      </c>
      <c r="D142" s="8" t="s">
        <v>6</v>
      </c>
      <c r="E142" s="28">
        <v>4251.6099999999997</v>
      </c>
      <c r="F142" s="30">
        <v>971.83</v>
      </c>
      <c r="G142" s="25">
        <f t="shared" si="2"/>
        <v>3279.7799999999997</v>
      </c>
    </row>
    <row r="143" spans="1:7" x14ac:dyDescent="0.2">
      <c r="A143" s="8" t="s">
        <v>16</v>
      </c>
      <c r="B143" s="8" t="s">
        <v>43</v>
      </c>
      <c r="C143">
        <v>3</v>
      </c>
      <c r="D143" s="8" t="s">
        <v>4</v>
      </c>
      <c r="E143" s="28">
        <v>1436.72</v>
      </c>
      <c r="F143" s="30">
        <v>854.32</v>
      </c>
      <c r="G143" s="25">
        <f t="shared" si="2"/>
        <v>582.4</v>
      </c>
    </row>
    <row r="144" spans="1:7" x14ac:dyDescent="0.2">
      <c r="A144" s="8" t="s">
        <v>15</v>
      </c>
      <c r="B144" s="8" t="s">
        <v>43</v>
      </c>
      <c r="C144">
        <v>2</v>
      </c>
      <c r="D144" s="8" t="s">
        <v>7</v>
      </c>
      <c r="E144" s="28">
        <v>3932.23</v>
      </c>
      <c r="F144" s="30">
        <v>590.98</v>
      </c>
      <c r="G144" s="25">
        <f t="shared" si="2"/>
        <v>3341.25</v>
      </c>
    </row>
    <row r="145" spans="1:7" x14ac:dyDescent="0.2">
      <c r="A145" s="8" t="s">
        <v>53</v>
      </c>
      <c r="B145" s="8" t="s">
        <v>42</v>
      </c>
      <c r="C145">
        <v>2</v>
      </c>
      <c r="D145" s="8" t="s">
        <v>5</v>
      </c>
      <c r="E145" s="28">
        <v>3025.03</v>
      </c>
      <c r="F145" s="30">
        <v>400.12</v>
      </c>
      <c r="G145" s="25">
        <f t="shared" si="2"/>
        <v>2624.9100000000003</v>
      </c>
    </row>
    <row r="146" spans="1:7" x14ac:dyDescent="0.2">
      <c r="A146" s="8" t="s">
        <v>55</v>
      </c>
      <c r="B146" s="8" t="s">
        <v>10</v>
      </c>
      <c r="C146">
        <v>3</v>
      </c>
      <c r="D146" s="8" t="s">
        <v>5</v>
      </c>
      <c r="E146" s="28">
        <v>4781.57</v>
      </c>
      <c r="F146" s="30">
        <v>347.87</v>
      </c>
      <c r="G146" s="25">
        <f t="shared" si="2"/>
        <v>4433.7</v>
      </c>
    </row>
    <row r="147" spans="1:7" x14ac:dyDescent="0.2">
      <c r="A147" s="8" t="s">
        <v>51</v>
      </c>
      <c r="B147" s="8" t="s">
        <v>10</v>
      </c>
      <c r="C147">
        <v>3</v>
      </c>
      <c r="D147" s="8" t="s">
        <v>5</v>
      </c>
      <c r="E147" s="28">
        <v>1483.14</v>
      </c>
      <c r="F147" s="30">
        <v>725.89</v>
      </c>
      <c r="G147" s="25">
        <f t="shared" si="2"/>
        <v>757.25000000000011</v>
      </c>
    </row>
    <row r="148" spans="1:7" x14ac:dyDescent="0.2">
      <c r="A148" s="8" t="s">
        <v>19</v>
      </c>
      <c r="B148" s="8" t="s">
        <v>10</v>
      </c>
      <c r="C148">
        <v>1</v>
      </c>
      <c r="D148" s="8" t="s">
        <v>6</v>
      </c>
      <c r="E148" s="28">
        <v>1184.5899999999999</v>
      </c>
      <c r="F148" s="30">
        <v>405.99</v>
      </c>
      <c r="G148" s="25">
        <f t="shared" si="2"/>
        <v>778.59999999999991</v>
      </c>
    </row>
    <row r="149" spans="1:7" x14ac:dyDescent="0.2">
      <c r="A149" s="8" t="s">
        <v>14</v>
      </c>
      <c r="B149" s="8" t="s">
        <v>42</v>
      </c>
      <c r="C149">
        <v>4</v>
      </c>
      <c r="D149" s="8" t="s">
        <v>5</v>
      </c>
      <c r="E149" s="28">
        <v>4370.37</v>
      </c>
      <c r="F149" s="30">
        <v>391.49</v>
      </c>
      <c r="G149" s="25">
        <f t="shared" si="2"/>
        <v>3978.88</v>
      </c>
    </row>
    <row r="150" spans="1:7" x14ac:dyDescent="0.2">
      <c r="A150" s="8" t="s">
        <v>13</v>
      </c>
      <c r="B150" s="8" t="s">
        <v>42</v>
      </c>
      <c r="C150">
        <v>4</v>
      </c>
      <c r="D150" s="8" t="s">
        <v>8</v>
      </c>
      <c r="E150" s="28">
        <v>2496.0700000000002</v>
      </c>
      <c r="F150" s="30">
        <v>606.55999999999995</v>
      </c>
      <c r="G150" s="25">
        <f t="shared" si="2"/>
        <v>1889.5100000000002</v>
      </c>
    </row>
    <row r="151" spans="1:7" x14ac:dyDescent="0.2">
      <c r="A151" s="8" t="s">
        <v>18</v>
      </c>
      <c r="B151" s="8" t="s">
        <v>10</v>
      </c>
      <c r="C151">
        <v>3</v>
      </c>
      <c r="D151" s="8" t="s">
        <v>6</v>
      </c>
      <c r="E151" s="28">
        <v>1565.46</v>
      </c>
      <c r="F151" s="30">
        <v>625.16</v>
      </c>
      <c r="G151" s="25">
        <f t="shared" si="2"/>
        <v>940.30000000000007</v>
      </c>
    </row>
    <row r="152" spans="1:7" x14ac:dyDescent="0.2">
      <c r="A152" s="8" t="s">
        <v>12</v>
      </c>
      <c r="B152" s="8" t="s">
        <v>42</v>
      </c>
      <c r="C152">
        <v>1</v>
      </c>
      <c r="D152" s="8" t="s">
        <v>8</v>
      </c>
      <c r="E152" s="28">
        <v>4275.7299999999996</v>
      </c>
      <c r="F152" s="30">
        <v>797.13</v>
      </c>
      <c r="G152" s="25">
        <f t="shared" si="2"/>
        <v>3478.5999999999995</v>
      </c>
    </row>
    <row r="153" spans="1:7" x14ac:dyDescent="0.2">
      <c r="A153" s="8" t="s">
        <v>17</v>
      </c>
      <c r="B153" s="8" t="s">
        <v>43</v>
      </c>
      <c r="C153">
        <v>3</v>
      </c>
      <c r="D153" s="8" t="s">
        <v>6</v>
      </c>
      <c r="E153" s="28">
        <v>1938.91</v>
      </c>
      <c r="F153" s="30">
        <v>772.46</v>
      </c>
      <c r="G153" s="25">
        <f t="shared" si="2"/>
        <v>1166.45</v>
      </c>
    </row>
    <row r="154" spans="1:7" x14ac:dyDescent="0.2">
      <c r="A154" s="8" t="s">
        <v>54</v>
      </c>
      <c r="B154" s="8" t="s">
        <v>42</v>
      </c>
      <c r="C154">
        <v>2</v>
      </c>
      <c r="D154" s="8" t="s">
        <v>4</v>
      </c>
      <c r="E154" s="28">
        <v>4019.97</v>
      </c>
      <c r="F154" s="30">
        <v>907.81</v>
      </c>
      <c r="G154" s="25">
        <f t="shared" si="2"/>
        <v>3112.16</v>
      </c>
    </row>
    <row r="155" spans="1:7" x14ac:dyDescent="0.2">
      <c r="A155" s="8" t="s">
        <v>52</v>
      </c>
      <c r="B155" s="8" t="s">
        <v>43</v>
      </c>
      <c r="C155">
        <v>3</v>
      </c>
      <c r="D155" s="8" t="s">
        <v>5</v>
      </c>
      <c r="E155" s="28">
        <v>2261.56</v>
      </c>
      <c r="F155" s="30">
        <v>488.04</v>
      </c>
      <c r="G155" s="25">
        <f t="shared" si="2"/>
        <v>1773.52</v>
      </c>
    </row>
    <row r="156" spans="1:7" x14ac:dyDescent="0.2">
      <c r="A156" s="8" t="s">
        <v>16</v>
      </c>
      <c r="B156" s="8" t="s">
        <v>43</v>
      </c>
      <c r="C156">
        <v>1</v>
      </c>
      <c r="D156" s="8" t="s">
        <v>7</v>
      </c>
      <c r="E156" s="28">
        <v>4428.54</v>
      </c>
      <c r="F156" s="30">
        <v>984</v>
      </c>
      <c r="G156" s="25">
        <f t="shared" si="2"/>
        <v>3444.54</v>
      </c>
    </row>
    <row r="157" spans="1:7" x14ac:dyDescent="0.2">
      <c r="A157" s="8" t="s">
        <v>15</v>
      </c>
      <c r="B157" s="8" t="s">
        <v>43</v>
      </c>
      <c r="C157">
        <v>2</v>
      </c>
      <c r="D157" s="8" t="s">
        <v>7</v>
      </c>
      <c r="E157" s="28">
        <v>1541.85</v>
      </c>
      <c r="F157" s="30">
        <v>918.32</v>
      </c>
      <c r="G157" s="25">
        <f t="shared" si="2"/>
        <v>623.52999999999986</v>
      </c>
    </row>
    <row r="158" spans="1:7" x14ac:dyDescent="0.2">
      <c r="A158" s="8" t="s">
        <v>53</v>
      </c>
      <c r="B158" s="8" t="s">
        <v>42</v>
      </c>
      <c r="C158">
        <v>2</v>
      </c>
      <c r="D158" s="8" t="s">
        <v>7</v>
      </c>
      <c r="E158" s="28">
        <v>3309.52</v>
      </c>
      <c r="F158" s="30">
        <v>799.05</v>
      </c>
      <c r="G158" s="25">
        <f t="shared" si="2"/>
        <v>2510.4700000000003</v>
      </c>
    </row>
    <row r="159" spans="1:7" x14ac:dyDescent="0.2">
      <c r="A159" s="8" t="s">
        <v>55</v>
      </c>
      <c r="B159" s="8" t="s">
        <v>10</v>
      </c>
      <c r="C159">
        <v>3</v>
      </c>
      <c r="D159" s="8" t="s">
        <v>6</v>
      </c>
      <c r="E159" s="28">
        <v>3880.7</v>
      </c>
      <c r="F159" s="30">
        <v>840.27</v>
      </c>
      <c r="G159" s="25">
        <f t="shared" si="2"/>
        <v>3040.43</v>
      </c>
    </row>
    <row r="160" spans="1:7" x14ac:dyDescent="0.2">
      <c r="A160" s="8" t="s">
        <v>51</v>
      </c>
      <c r="B160" s="8" t="s">
        <v>10</v>
      </c>
      <c r="C160">
        <v>2</v>
      </c>
      <c r="D160" s="8" t="s">
        <v>5</v>
      </c>
      <c r="E160" s="28">
        <v>2878.96</v>
      </c>
      <c r="F160" s="30">
        <v>816.58</v>
      </c>
      <c r="G160" s="25">
        <f t="shared" si="2"/>
        <v>2062.38</v>
      </c>
    </row>
    <row r="161" spans="1:7" x14ac:dyDescent="0.2">
      <c r="A161" s="8" t="s">
        <v>19</v>
      </c>
      <c r="B161" s="8" t="s">
        <v>10</v>
      </c>
      <c r="C161">
        <v>1</v>
      </c>
      <c r="D161" s="8" t="s">
        <v>7</v>
      </c>
      <c r="E161" s="28">
        <v>1400.81</v>
      </c>
      <c r="F161" s="30">
        <v>442.08</v>
      </c>
      <c r="G161" s="25">
        <f t="shared" si="2"/>
        <v>958.73</v>
      </c>
    </row>
    <row r="162" spans="1:7" x14ac:dyDescent="0.2">
      <c r="A162" s="8" t="s">
        <v>14</v>
      </c>
      <c r="B162" s="8" t="s">
        <v>42</v>
      </c>
      <c r="C162">
        <v>1</v>
      </c>
      <c r="D162" s="8" t="s">
        <v>4</v>
      </c>
      <c r="E162" s="28">
        <v>4172.84</v>
      </c>
      <c r="F162" s="30">
        <v>836.31</v>
      </c>
      <c r="G162" s="25">
        <f t="shared" si="2"/>
        <v>3336.53</v>
      </c>
    </row>
    <row r="163" spans="1:7" x14ac:dyDescent="0.2">
      <c r="A163" s="8" t="s">
        <v>13</v>
      </c>
      <c r="B163" s="8" t="s">
        <v>42</v>
      </c>
      <c r="C163">
        <v>1</v>
      </c>
      <c r="D163" s="8" t="s">
        <v>6</v>
      </c>
      <c r="E163" s="28">
        <v>4121.7299999999996</v>
      </c>
      <c r="F163" s="30">
        <v>228.54</v>
      </c>
      <c r="G163" s="25">
        <f t="shared" si="2"/>
        <v>3893.1899999999996</v>
      </c>
    </row>
    <row r="164" spans="1:7" x14ac:dyDescent="0.2">
      <c r="A164" s="8" t="s">
        <v>18</v>
      </c>
      <c r="B164" s="8" t="s">
        <v>10</v>
      </c>
      <c r="C164">
        <v>1</v>
      </c>
      <c r="D164" s="8" t="s">
        <v>4</v>
      </c>
      <c r="E164" s="28">
        <v>4017.37</v>
      </c>
      <c r="F164" s="30">
        <v>879.93</v>
      </c>
      <c r="G164" s="25">
        <f t="shared" si="2"/>
        <v>3137.44</v>
      </c>
    </row>
    <row r="165" spans="1:7" x14ac:dyDescent="0.2">
      <c r="A165" s="8" t="s">
        <v>12</v>
      </c>
      <c r="B165" s="8" t="s">
        <v>42</v>
      </c>
      <c r="C165">
        <v>4</v>
      </c>
      <c r="D165" s="8" t="s">
        <v>8</v>
      </c>
      <c r="E165" s="28">
        <v>2967.91</v>
      </c>
      <c r="F165" s="30">
        <v>396.79</v>
      </c>
      <c r="G165" s="25">
        <f t="shared" si="2"/>
        <v>2571.12</v>
      </c>
    </row>
    <row r="166" spans="1:7" x14ac:dyDescent="0.2">
      <c r="A166" s="8" t="s">
        <v>17</v>
      </c>
      <c r="B166" s="8" t="s">
        <v>43</v>
      </c>
      <c r="C166">
        <v>1</v>
      </c>
      <c r="D166" s="8" t="s">
        <v>8</v>
      </c>
      <c r="E166" s="28">
        <v>1294.95</v>
      </c>
      <c r="F166" s="30">
        <v>520.15</v>
      </c>
      <c r="G166" s="25">
        <f t="shared" si="2"/>
        <v>774.80000000000007</v>
      </c>
    </row>
    <row r="167" spans="1:7" x14ac:dyDescent="0.2">
      <c r="A167" s="8" t="s">
        <v>54</v>
      </c>
      <c r="B167" s="8" t="s">
        <v>42</v>
      </c>
      <c r="C167">
        <v>3</v>
      </c>
      <c r="D167" s="8" t="s">
        <v>7</v>
      </c>
      <c r="E167" s="28">
        <v>1210.3699999999999</v>
      </c>
      <c r="F167" s="30">
        <v>958.23</v>
      </c>
      <c r="G167" s="25">
        <f t="shared" si="2"/>
        <v>252.13999999999987</v>
      </c>
    </row>
    <row r="168" spans="1:7" x14ac:dyDescent="0.2">
      <c r="A168" s="8" t="s">
        <v>52</v>
      </c>
      <c r="B168" s="8" t="s">
        <v>43</v>
      </c>
      <c r="C168">
        <v>1</v>
      </c>
      <c r="D168" s="8" t="s">
        <v>5</v>
      </c>
      <c r="E168" s="28">
        <v>4604.03</v>
      </c>
      <c r="F168" s="30">
        <v>929.77</v>
      </c>
      <c r="G168" s="25">
        <f t="shared" si="2"/>
        <v>3674.2599999999998</v>
      </c>
    </row>
    <row r="169" spans="1:7" x14ac:dyDescent="0.2">
      <c r="A169" s="8" t="s">
        <v>16</v>
      </c>
      <c r="B169" s="8" t="s">
        <v>43</v>
      </c>
      <c r="C169">
        <v>3</v>
      </c>
      <c r="D169" s="8" t="s">
        <v>7</v>
      </c>
      <c r="E169" s="28">
        <v>3484.06</v>
      </c>
      <c r="F169" s="30">
        <v>781.04</v>
      </c>
      <c r="G169" s="25">
        <f t="shared" si="2"/>
        <v>2703.02</v>
      </c>
    </row>
    <row r="170" spans="1:7" x14ac:dyDescent="0.2">
      <c r="A170" s="8" t="s">
        <v>15</v>
      </c>
      <c r="B170" s="8" t="s">
        <v>43</v>
      </c>
      <c r="C170">
        <v>1</v>
      </c>
      <c r="D170" s="8" t="s">
        <v>5</v>
      </c>
      <c r="E170" s="28">
        <v>3627.21</v>
      </c>
      <c r="F170" s="30">
        <v>567.72</v>
      </c>
      <c r="G170" s="25">
        <f t="shared" si="2"/>
        <v>3059.49</v>
      </c>
    </row>
    <row r="171" spans="1:7" x14ac:dyDescent="0.2">
      <c r="A171" s="8" t="s">
        <v>53</v>
      </c>
      <c r="B171" s="8" t="s">
        <v>42</v>
      </c>
      <c r="C171">
        <v>1</v>
      </c>
      <c r="D171" s="8" t="s">
        <v>5</v>
      </c>
      <c r="E171" s="28">
        <v>1824.46</v>
      </c>
      <c r="F171" s="30">
        <v>727.39</v>
      </c>
      <c r="G171" s="25">
        <f t="shared" si="2"/>
        <v>1097.0700000000002</v>
      </c>
    </row>
    <row r="172" spans="1:7" x14ac:dyDescent="0.2">
      <c r="A172" s="8" t="s">
        <v>55</v>
      </c>
      <c r="B172" s="8" t="s">
        <v>10</v>
      </c>
      <c r="C172">
        <v>4</v>
      </c>
      <c r="D172" s="8" t="s">
        <v>5</v>
      </c>
      <c r="E172" s="28">
        <v>1620.43</v>
      </c>
      <c r="F172" s="30">
        <v>253.6</v>
      </c>
      <c r="G172" s="25">
        <f t="shared" si="2"/>
        <v>1366.8300000000002</v>
      </c>
    </row>
    <row r="173" spans="1:7" x14ac:dyDescent="0.2">
      <c r="A173" s="8" t="s">
        <v>51</v>
      </c>
      <c r="B173" s="8" t="s">
        <v>10</v>
      </c>
      <c r="C173">
        <v>4</v>
      </c>
      <c r="D173" s="8" t="s">
        <v>5</v>
      </c>
      <c r="E173" s="28">
        <v>1042.29</v>
      </c>
      <c r="F173" s="30">
        <v>916.83</v>
      </c>
      <c r="G173" s="25">
        <f t="shared" si="2"/>
        <v>125.45999999999992</v>
      </c>
    </row>
    <row r="174" spans="1:7" x14ac:dyDescent="0.2">
      <c r="A174" s="8" t="s">
        <v>19</v>
      </c>
      <c r="B174" s="8" t="s">
        <v>10</v>
      </c>
      <c r="C174">
        <v>4</v>
      </c>
      <c r="D174" s="8" t="s">
        <v>6</v>
      </c>
      <c r="E174" s="28">
        <v>4446.9799999999996</v>
      </c>
      <c r="F174" s="30">
        <v>957.43</v>
      </c>
      <c r="G174" s="25">
        <f t="shared" si="2"/>
        <v>3489.5499999999997</v>
      </c>
    </row>
    <row r="175" spans="1:7" x14ac:dyDescent="0.2">
      <c r="A175" s="8" t="s">
        <v>14</v>
      </c>
      <c r="B175" s="8" t="s">
        <v>42</v>
      </c>
      <c r="C175">
        <v>3</v>
      </c>
      <c r="D175" s="8" t="s">
        <v>8</v>
      </c>
      <c r="E175" s="28">
        <v>3815.47</v>
      </c>
      <c r="F175" s="30">
        <v>263.14999999999998</v>
      </c>
      <c r="G175" s="25">
        <f t="shared" si="2"/>
        <v>3552.3199999999997</v>
      </c>
    </row>
    <row r="176" spans="1:7" x14ac:dyDescent="0.2">
      <c r="A176" s="8" t="s">
        <v>13</v>
      </c>
      <c r="B176" s="8" t="s">
        <v>42</v>
      </c>
      <c r="C176">
        <v>4</v>
      </c>
      <c r="D176" s="8" t="s">
        <v>4</v>
      </c>
      <c r="E176" s="28">
        <v>2619.39</v>
      </c>
      <c r="F176" s="30">
        <v>562.27</v>
      </c>
      <c r="G176" s="25">
        <f t="shared" si="2"/>
        <v>2057.12</v>
      </c>
    </row>
    <row r="177" spans="1:7" x14ac:dyDescent="0.2">
      <c r="A177" s="8" t="s">
        <v>18</v>
      </c>
      <c r="B177" s="8" t="s">
        <v>10</v>
      </c>
      <c r="C177">
        <v>3</v>
      </c>
      <c r="D177" s="8" t="s">
        <v>8</v>
      </c>
      <c r="E177" s="28">
        <v>4418.3900000000003</v>
      </c>
      <c r="F177" s="30">
        <v>335.14</v>
      </c>
      <c r="G177" s="25">
        <f t="shared" si="2"/>
        <v>4083.2500000000005</v>
      </c>
    </row>
    <row r="178" spans="1:7" x14ac:dyDescent="0.2">
      <c r="A178" s="8" t="s">
        <v>12</v>
      </c>
      <c r="B178" s="8" t="s">
        <v>42</v>
      </c>
      <c r="C178">
        <v>2</v>
      </c>
      <c r="D178" s="8" t="s">
        <v>5</v>
      </c>
      <c r="E178" s="28">
        <v>1410.52</v>
      </c>
      <c r="F178" s="30">
        <v>395.64</v>
      </c>
      <c r="G178" s="25">
        <f t="shared" si="2"/>
        <v>1014.88</v>
      </c>
    </row>
    <row r="179" spans="1:7" x14ac:dyDescent="0.2">
      <c r="A179" s="8" t="s">
        <v>17</v>
      </c>
      <c r="B179" s="8" t="s">
        <v>43</v>
      </c>
      <c r="C179">
        <v>4</v>
      </c>
      <c r="D179" s="8" t="s">
        <v>8</v>
      </c>
      <c r="E179" s="28">
        <v>1450.87</v>
      </c>
      <c r="F179" s="30">
        <v>376.88</v>
      </c>
      <c r="G179" s="25">
        <f t="shared" si="2"/>
        <v>1073.9899999999998</v>
      </c>
    </row>
    <row r="180" spans="1:7" x14ac:dyDescent="0.2">
      <c r="A180" s="8" t="s">
        <v>54</v>
      </c>
      <c r="B180" s="8" t="s">
        <v>42</v>
      </c>
      <c r="C180">
        <v>3</v>
      </c>
      <c r="D180" s="8" t="s">
        <v>5</v>
      </c>
      <c r="E180" s="28">
        <v>2609.6999999999998</v>
      </c>
      <c r="F180" s="30">
        <v>710.14</v>
      </c>
      <c r="G180" s="25">
        <f t="shared" si="2"/>
        <v>1899.56</v>
      </c>
    </row>
    <row r="181" spans="1:7" x14ac:dyDescent="0.2">
      <c r="A181" s="8" t="s">
        <v>52</v>
      </c>
      <c r="B181" s="8" t="s">
        <v>43</v>
      </c>
      <c r="C181">
        <v>1</v>
      </c>
      <c r="D181" s="8" t="s">
        <v>5</v>
      </c>
      <c r="E181" s="28">
        <v>1056.3800000000001</v>
      </c>
      <c r="F181" s="30">
        <v>950.68</v>
      </c>
      <c r="G181" s="25">
        <f t="shared" si="2"/>
        <v>105.70000000000016</v>
      </c>
    </row>
    <row r="182" spans="1:7" x14ac:dyDescent="0.2">
      <c r="A182" s="8" t="s">
        <v>16</v>
      </c>
      <c r="B182" s="8" t="s">
        <v>43</v>
      </c>
      <c r="C182">
        <v>4</v>
      </c>
      <c r="D182" s="8" t="s">
        <v>4</v>
      </c>
      <c r="E182" s="28">
        <v>2192.8200000000002</v>
      </c>
      <c r="F182" s="30">
        <v>765</v>
      </c>
      <c r="G182" s="25">
        <f t="shared" si="2"/>
        <v>1427.8200000000002</v>
      </c>
    </row>
    <row r="183" spans="1:7" x14ac:dyDescent="0.2">
      <c r="A183" s="8" t="s">
        <v>15</v>
      </c>
      <c r="B183" s="8" t="s">
        <v>43</v>
      </c>
      <c r="C183">
        <v>4</v>
      </c>
      <c r="D183" s="8" t="s">
        <v>5</v>
      </c>
      <c r="E183" s="28">
        <v>1055.1300000000001</v>
      </c>
      <c r="F183" s="30">
        <v>323.56</v>
      </c>
      <c r="G183" s="25">
        <f t="shared" si="2"/>
        <v>731.57000000000016</v>
      </c>
    </row>
    <row r="184" spans="1:7" x14ac:dyDescent="0.2">
      <c r="A184" s="8" t="s">
        <v>53</v>
      </c>
      <c r="B184" s="8" t="s">
        <v>42</v>
      </c>
      <c r="C184">
        <v>2</v>
      </c>
      <c r="D184" s="8" t="s">
        <v>5</v>
      </c>
      <c r="E184" s="28">
        <v>4757.45</v>
      </c>
      <c r="F184" s="30">
        <v>933.11</v>
      </c>
      <c r="G184" s="25">
        <f t="shared" si="2"/>
        <v>3824.3399999999997</v>
      </c>
    </row>
    <row r="185" spans="1:7" x14ac:dyDescent="0.2">
      <c r="A185" s="8" t="s">
        <v>55</v>
      </c>
      <c r="B185" s="8" t="s">
        <v>10</v>
      </c>
      <c r="C185">
        <v>1</v>
      </c>
      <c r="D185" s="8" t="s">
        <v>5</v>
      </c>
      <c r="E185" s="28">
        <v>3870.79</v>
      </c>
      <c r="F185" s="30">
        <v>252.64</v>
      </c>
      <c r="G185" s="25">
        <f t="shared" si="2"/>
        <v>3618.15</v>
      </c>
    </row>
    <row r="186" spans="1:7" x14ac:dyDescent="0.2">
      <c r="A186" s="8" t="s">
        <v>51</v>
      </c>
      <c r="B186" s="8" t="s">
        <v>10</v>
      </c>
      <c r="C186">
        <v>3</v>
      </c>
      <c r="D186" s="8" t="s">
        <v>7</v>
      </c>
      <c r="E186" s="28">
        <v>4812.6899999999996</v>
      </c>
      <c r="F186" s="30">
        <v>303.8</v>
      </c>
      <c r="G186" s="25">
        <f t="shared" si="2"/>
        <v>4508.8899999999994</v>
      </c>
    </row>
    <row r="187" spans="1:7" x14ac:dyDescent="0.2">
      <c r="A187" s="8" t="s">
        <v>19</v>
      </c>
      <c r="B187" s="8" t="s">
        <v>10</v>
      </c>
      <c r="C187">
        <v>4</v>
      </c>
      <c r="D187" s="8" t="s">
        <v>6</v>
      </c>
      <c r="E187" s="28">
        <v>4077.52</v>
      </c>
      <c r="F187" s="30">
        <v>410.78</v>
      </c>
      <c r="G187" s="25">
        <f t="shared" si="2"/>
        <v>3666.74</v>
      </c>
    </row>
    <row r="188" spans="1:7" x14ac:dyDescent="0.2">
      <c r="A188" s="8" t="s">
        <v>14</v>
      </c>
      <c r="B188" s="8" t="s">
        <v>42</v>
      </c>
      <c r="C188">
        <v>4</v>
      </c>
      <c r="D188" s="8" t="s">
        <v>6</v>
      </c>
      <c r="E188" s="28">
        <v>3335.8</v>
      </c>
      <c r="F188" s="30">
        <v>452.2</v>
      </c>
      <c r="G188" s="25">
        <f t="shared" si="2"/>
        <v>2883.6000000000004</v>
      </c>
    </row>
    <row r="189" spans="1:7" x14ac:dyDescent="0.2">
      <c r="A189" s="8" t="s">
        <v>13</v>
      </c>
      <c r="B189" s="8" t="s">
        <v>42</v>
      </c>
      <c r="C189">
        <v>1</v>
      </c>
      <c r="D189" s="8" t="s">
        <v>8</v>
      </c>
      <c r="E189" s="28">
        <v>3518.97</v>
      </c>
      <c r="F189" s="30">
        <v>410.01</v>
      </c>
      <c r="G189" s="25">
        <f t="shared" si="2"/>
        <v>3108.96</v>
      </c>
    </row>
    <row r="190" spans="1:7" x14ac:dyDescent="0.2">
      <c r="A190" s="8" t="s">
        <v>18</v>
      </c>
      <c r="B190" s="8" t="s">
        <v>10</v>
      </c>
      <c r="C190">
        <v>4</v>
      </c>
      <c r="D190" s="8" t="s">
        <v>8</v>
      </c>
      <c r="E190" s="28">
        <v>3331.45</v>
      </c>
      <c r="F190" s="30">
        <v>850.83</v>
      </c>
      <c r="G190" s="25">
        <f t="shared" si="2"/>
        <v>2480.62</v>
      </c>
    </row>
    <row r="191" spans="1:7" x14ac:dyDescent="0.2">
      <c r="A191" s="8" t="s">
        <v>12</v>
      </c>
      <c r="B191" s="8" t="s">
        <v>42</v>
      </c>
      <c r="C191">
        <v>4</v>
      </c>
      <c r="D191" s="8" t="s">
        <v>5</v>
      </c>
      <c r="E191" s="28">
        <v>4473.34</v>
      </c>
      <c r="F191" s="30">
        <v>915.43</v>
      </c>
      <c r="G191" s="25">
        <f t="shared" si="2"/>
        <v>3557.9100000000003</v>
      </c>
    </row>
    <row r="192" spans="1:7" x14ac:dyDescent="0.2">
      <c r="A192" s="8" t="s">
        <v>17</v>
      </c>
      <c r="B192" s="8" t="s">
        <v>43</v>
      </c>
      <c r="C192">
        <v>2</v>
      </c>
      <c r="D192" s="8" t="s">
        <v>7</v>
      </c>
      <c r="E192" s="28">
        <v>4470.66</v>
      </c>
      <c r="F192" s="30">
        <v>938.23</v>
      </c>
      <c r="G192" s="25">
        <f t="shared" si="2"/>
        <v>3532.43</v>
      </c>
    </row>
    <row r="193" spans="1:7" x14ac:dyDescent="0.2">
      <c r="A193" s="8" t="s">
        <v>54</v>
      </c>
      <c r="B193" s="8" t="s">
        <v>42</v>
      </c>
      <c r="C193">
        <v>3</v>
      </c>
      <c r="D193" s="8" t="s">
        <v>8</v>
      </c>
      <c r="E193" s="28">
        <v>3384.99</v>
      </c>
      <c r="F193" s="30">
        <v>821.1</v>
      </c>
      <c r="G193" s="25">
        <f t="shared" si="2"/>
        <v>2563.89</v>
      </c>
    </row>
    <row r="194" spans="1:7" x14ac:dyDescent="0.2">
      <c r="A194" s="8" t="s">
        <v>52</v>
      </c>
      <c r="B194" s="8" t="s">
        <v>43</v>
      </c>
      <c r="C194">
        <v>1</v>
      </c>
      <c r="D194" s="8" t="s">
        <v>4</v>
      </c>
      <c r="E194" s="28">
        <v>1870.71</v>
      </c>
      <c r="F194" s="30">
        <v>945.17</v>
      </c>
      <c r="G194" s="25">
        <f t="shared" si="2"/>
        <v>925.54000000000008</v>
      </c>
    </row>
    <row r="195" spans="1:7" x14ac:dyDescent="0.2">
      <c r="A195" s="8" t="s">
        <v>16</v>
      </c>
      <c r="B195" s="8" t="s">
        <v>43</v>
      </c>
      <c r="C195">
        <v>2</v>
      </c>
      <c r="D195" s="8" t="s">
        <v>7</v>
      </c>
      <c r="E195" s="28">
        <v>4764.0200000000004</v>
      </c>
      <c r="F195" s="30">
        <v>304.26</v>
      </c>
      <c r="G195" s="25">
        <f t="shared" si="2"/>
        <v>4459.76</v>
      </c>
    </row>
    <row r="196" spans="1:7" x14ac:dyDescent="0.2">
      <c r="A196" s="8" t="s">
        <v>15</v>
      </c>
      <c r="B196" s="8" t="s">
        <v>43</v>
      </c>
      <c r="C196">
        <v>3</v>
      </c>
      <c r="D196" s="8" t="s">
        <v>5</v>
      </c>
      <c r="E196" s="28">
        <v>4092.66</v>
      </c>
      <c r="F196" s="30">
        <v>671.1</v>
      </c>
      <c r="G196" s="25">
        <f t="shared" si="2"/>
        <v>3421.56</v>
      </c>
    </row>
    <row r="197" spans="1:7" x14ac:dyDescent="0.2">
      <c r="A197" s="8" t="s">
        <v>53</v>
      </c>
      <c r="B197" s="8" t="s">
        <v>42</v>
      </c>
      <c r="C197">
        <v>3</v>
      </c>
      <c r="D197" s="8" t="s">
        <v>4</v>
      </c>
      <c r="E197" s="28">
        <v>2480.86</v>
      </c>
      <c r="F197" s="30">
        <v>428.45</v>
      </c>
      <c r="G197" s="25">
        <f t="shared" si="2"/>
        <v>2052.4100000000003</v>
      </c>
    </row>
    <row r="198" spans="1:7" x14ac:dyDescent="0.2">
      <c r="A198" s="8" t="s">
        <v>55</v>
      </c>
      <c r="B198" s="8" t="s">
        <v>10</v>
      </c>
      <c r="C198">
        <v>2</v>
      </c>
      <c r="D198" s="8" t="s">
        <v>8</v>
      </c>
      <c r="E198" s="28">
        <v>3811.66</v>
      </c>
      <c r="F198" s="30">
        <v>348.63</v>
      </c>
      <c r="G198" s="25">
        <f t="shared" si="2"/>
        <v>3463.0299999999997</v>
      </c>
    </row>
    <row r="199" spans="1:7" x14ac:dyDescent="0.2">
      <c r="A199" s="8" t="s">
        <v>51</v>
      </c>
      <c r="B199" s="8" t="s">
        <v>10</v>
      </c>
      <c r="C199">
        <v>4</v>
      </c>
      <c r="D199" s="8" t="s">
        <v>7</v>
      </c>
      <c r="E199" s="28">
        <v>3650.14</v>
      </c>
      <c r="F199" s="30">
        <v>851.42</v>
      </c>
      <c r="G199" s="25">
        <f t="shared" si="2"/>
        <v>2798.72</v>
      </c>
    </row>
    <row r="200" spans="1:7" x14ac:dyDescent="0.2">
      <c r="A200" s="8" t="s">
        <v>19</v>
      </c>
      <c r="B200" s="8" t="s">
        <v>10</v>
      </c>
      <c r="C200">
        <v>3</v>
      </c>
      <c r="D200" s="8" t="s">
        <v>6</v>
      </c>
      <c r="E200" s="28">
        <v>2625.52</v>
      </c>
      <c r="F200" s="30">
        <v>720.71</v>
      </c>
      <c r="G200" s="25">
        <f t="shared" si="2"/>
        <v>1904.81</v>
      </c>
    </row>
    <row r="201" spans="1:7" x14ac:dyDescent="0.2">
      <c r="A201" s="8" t="s">
        <v>14</v>
      </c>
      <c r="B201" s="8" t="s">
        <v>42</v>
      </c>
      <c r="C201">
        <v>1</v>
      </c>
      <c r="D201" s="8" t="s">
        <v>4</v>
      </c>
      <c r="E201" s="28">
        <v>1375.5</v>
      </c>
      <c r="F201" s="30">
        <v>927.44</v>
      </c>
      <c r="G201" s="25">
        <f t="shared" si="2"/>
        <v>448.05999999999995</v>
      </c>
    </row>
    <row r="202" spans="1:7" x14ac:dyDescent="0.2">
      <c r="A202" s="8" t="s">
        <v>13</v>
      </c>
      <c r="B202" s="8" t="s">
        <v>42</v>
      </c>
      <c r="C202">
        <v>1</v>
      </c>
      <c r="D202" s="8" t="s">
        <v>7</v>
      </c>
      <c r="E202" s="28">
        <v>1293.67</v>
      </c>
      <c r="F202" s="30">
        <v>598.72</v>
      </c>
      <c r="G202" s="25">
        <f t="shared" si="2"/>
        <v>694.95</v>
      </c>
    </row>
    <row r="203" spans="1:7" x14ac:dyDescent="0.2">
      <c r="A203" s="8" t="s">
        <v>18</v>
      </c>
      <c r="B203" s="8" t="s">
        <v>10</v>
      </c>
      <c r="C203">
        <v>2</v>
      </c>
      <c r="D203" s="8" t="s">
        <v>8</v>
      </c>
      <c r="E203" s="28">
        <v>3639.91</v>
      </c>
      <c r="F203" s="30">
        <v>316.81</v>
      </c>
      <c r="G203" s="25">
        <f t="shared" ref="G203:G217" si="3">E203-F203</f>
        <v>3323.1</v>
      </c>
    </row>
    <row r="204" spans="1:7" x14ac:dyDescent="0.2">
      <c r="A204" s="8" t="s">
        <v>12</v>
      </c>
      <c r="B204" s="8" t="s">
        <v>42</v>
      </c>
      <c r="C204">
        <v>4</v>
      </c>
      <c r="D204" s="8" t="s">
        <v>6</v>
      </c>
      <c r="E204" s="28">
        <v>3147.57</v>
      </c>
      <c r="F204" s="30">
        <v>645.65</v>
      </c>
      <c r="G204" s="25">
        <f t="shared" si="3"/>
        <v>2501.92</v>
      </c>
    </row>
    <row r="205" spans="1:7" x14ac:dyDescent="0.2">
      <c r="A205" s="8" t="s">
        <v>17</v>
      </c>
      <c r="B205" s="8" t="s">
        <v>43</v>
      </c>
      <c r="C205">
        <v>4</v>
      </c>
      <c r="D205" s="8" t="s">
        <v>7</v>
      </c>
      <c r="E205" s="28">
        <v>2355.9699999999998</v>
      </c>
      <c r="F205" s="30">
        <v>502.45</v>
      </c>
      <c r="G205" s="25">
        <f t="shared" si="3"/>
        <v>1853.5199999999998</v>
      </c>
    </row>
    <row r="206" spans="1:7" x14ac:dyDescent="0.2">
      <c r="A206" s="8" t="s">
        <v>54</v>
      </c>
      <c r="B206" s="8" t="s">
        <v>42</v>
      </c>
      <c r="C206">
        <v>3</v>
      </c>
      <c r="D206" s="8" t="s">
        <v>5</v>
      </c>
      <c r="E206" s="28">
        <v>1694.13</v>
      </c>
      <c r="F206" s="30">
        <v>737.33</v>
      </c>
      <c r="G206" s="25">
        <f t="shared" si="3"/>
        <v>956.80000000000007</v>
      </c>
    </row>
    <row r="207" spans="1:7" x14ac:dyDescent="0.2">
      <c r="A207" s="8" t="s">
        <v>52</v>
      </c>
      <c r="B207" s="8" t="s">
        <v>43</v>
      </c>
      <c r="C207">
        <v>1</v>
      </c>
      <c r="D207" s="8" t="s">
        <v>6</v>
      </c>
      <c r="E207" s="28">
        <v>1978.86</v>
      </c>
      <c r="F207" s="30">
        <v>653.24</v>
      </c>
      <c r="G207" s="25">
        <f t="shared" si="3"/>
        <v>1325.62</v>
      </c>
    </row>
    <row r="208" spans="1:7" x14ac:dyDescent="0.2">
      <c r="A208" s="8" t="s">
        <v>16</v>
      </c>
      <c r="B208" s="8" t="s">
        <v>43</v>
      </c>
      <c r="C208">
        <v>1</v>
      </c>
      <c r="D208" s="8" t="s">
        <v>6</v>
      </c>
      <c r="E208" s="28">
        <v>2419.64</v>
      </c>
      <c r="F208" s="30">
        <v>904.22</v>
      </c>
      <c r="G208" s="25">
        <f t="shared" si="3"/>
        <v>1515.4199999999998</v>
      </c>
    </row>
    <row r="209" spans="1:7" x14ac:dyDescent="0.2">
      <c r="A209" s="8" t="s">
        <v>15</v>
      </c>
      <c r="B209" s="8" t="s">
        <v>43</v>
      </c>
      <c r="C209">
        <v>4</v>
      </c>
      <c r="D209" s="8" t="s">
        <v>7</v>
      </c>
      <c r="E209" s="28">
        <v>2889.26</v>
      </c>
      <c r="F209" s="30">
        <v>585.16999999999996</v>
      </c>
      <c r="G209" s="25">
        <f t="shared" si="3"/>
        <v>2304.09</v>
      </c>
    </row>
    <row r="210" spans="1:7" x14ac:dyDescent="0.2">
      <c r="A210" s="8" t="s">
        <v>53</v>
      </c>
      <c r="B210" s="8" t="s">
        <v>42</v>
      </c>
      <c r="C210">
        <v>3</v>
      </c>
      <c r="D210" s="8" t="s">
        <v>6</v>
      </c>
      <c r="E210" s="28">
        <v>3064.33</v>
      </c>
      <c r="F210" s="30">
        <v>374.15</v>
      </c>
      <c r="G210" s="25">
        <f t="shared" si="3"/>
        <v>2690.18</v>
      </c>
    </row>
    <row r="211" spans="1:7" x14ac:dyDescent="0.2">
      <c r="A211" s="8" t="s">
        <v>55</v>
      </c>
      <c r="B211" s="8" t="s">
        <v>10</v>
      </c>
      <c r="C211">
        <v>2</v>
      </c>
      <c r="D211" s="8" t="s">
        <v>8</v>
      </c>
      <c r="E211" s="28">
        <v>2321.86</v>
      </c>
      <c r="F211" s="30">
        <v>599.69000000000005</v>
      </c>
      <c r="G211" s="25">
        <f t="shared" si="3"/>
        <v>1722.17</v>
      </c>
    </row>
    <row r="212" spans="1:7" x14ac:dyDescent="0.2">
      <c r="A212" s="8" t="s">
        <v>51</v>
      </c>
      <c r="B212" s="8" t="s">
        <v>10</v>
      </c>
      <c r="C212">
        <v>1</v>
      </c>
      <c r="D212" s="8" t="s">
        <v>6</v>
      </c>
      <c r="E212" s="28">
        <v>4062.94</v>
      </c>
      <c r="F212" s="30">
        <v>346.39</v>
      </c>
      <c r="G212" s="25">
        <f t="shared" si="3"/>
        <v>3716.55</v>
      </c>
    </row>
    <row r="213" spans="1:7" x14ac:dyDescent="0.2">
      <c r="A213" s="8" t="s">
        <v>19</v>
      </c>
      <c r="B213" s="8" t="s">
        <v>10</v>
      </c>
      <c r="C213">
        <v>4</v>
      </c>
      <c r="D213" s="8" t="s">
        <v>4</v>
      </c>
      <c r="E213" s="28">
        <v>1667.16</v>
      </c>
      <c r="F213" s="30">
        <v>273.61</v>
      </c>
      <c r="G213" s="25">
        <f t="shared" si="3"/>
        <v>1393.5500000000002</v>
      </c>
    </row>
    <row r="214" spans="1:7" x14ac:dyDescent="0.2">
      <c r="A214" s="8" t="s">
        <v>14</v>
      </c>
      <c r="B214" s="8" t="s">
        <v>42</v>
      </c>
      <c r="C214">
        <v>2</v>
      </c>
      <c r="D214" s="8" t="s">
        <v>8</v>
      </c>
      <c r="E214" s="28">
        <v>2369.5700000000002</v>
      </c>
      <c r="F214" s="30">
        <v>328.16</v>
      </c>
      <c r="G214" s="25">
        <f t="shared" si="3"/>
        <v>2041.41</v>
      </c>
    </row>
    <row r="215" spans="1:7" x14ac:dyDescent="0.2">
      <c r="A215" s="8" t="s">
        <v>13</v>
      </c>
      <c r="B215" s="8" t="s">
        <v>42</v>
      </c>
      <c r="C215">
        <v>2</v>
      </c>
      <c r="D215" s="8" t="s">
        <v>6</v>
      </c>
      <c r="E215" s="28">
        <v>4765.7700000000004</v>
      </c>
      <c r="F215" s="30">
        <v>388.99</v>
      </c>
      <c r="G215" s="25">
        <f t="shared" si="3"/>
        <v>4376.7800000000007</v>
      </c>
    </row>
    <row r="216" spans="1:7" x14ac:dyDescent="0.2">
      <c r="A216" s="8" t="s">
        <v>18</v>
      </c>
      <c r="B216" s="8" t="s">
        <v>10</v>
      </c>
      <c r="C216">
        <v>1</v>
      </c>
      <c r="D216" s="8" t="s">
        <v>7</v>
      </c>
      <c r="E216" s="28">
        <v>3578.96</v>
      </c>
      <c r="F216" s="30">
        <v>362.42</v>
      </c>
      <c r="G216" s="25">
        <f t="shared" si="3"/>
        <v>3216.54</v>
      </c>
    </row>
    <row r="217" spans="1:7" x14ac:dyDescent="0.2">
      <c r="A217" s="8" t="s">
        <v>12</v>
      </c>
      <c r="B217" s="8" t="s">
        <v>42</v>
      </c>
      <c r="C217">
        <v>1</v>
      </c>
      <c r="D217" s="8" t="s">
        <v>5</v>
      </c>
      <c r="E217" s="28">
        <v>3317.29</v>
      </c>
      <c r="F217" s="30">
        <v>791.55</v>
      </c>
      <c r="G217" s="25">
        <f t="shared" si="3"/>
        <v>2525.7399999999998</v>
      </c>
    </row>
    <row r="218" spans="1:7" x14ac:dyDescent="0.2">
      <c r="D218" s="8"/>
    </row>
    <row r="219" spans="1:7" x14ac:dyDescent="0.2">
      <c r="D219" s="8"/>
    </row>
  </sheetData>
  <mergeCells count="2">
    <mergeCell ref="A1:G1"/>
    <mergeCell ref="A2:G2"/>
  </mergeCells>
  <pageMargins left="0.7" right="0.7" top="0.75" bottom="0.75" header="0.3" footer="0.3"/>
  <pageSetup orientation="landscape"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project>
  <id>ETFchg3QsoEY29YytMEJzz6Ytc5o5fdax+SNcJzsgAY=-~dMoCkkGqKwxemNy51LvunA==</id>
</project>
</file>

<file path=customXml/itemProps1.xml><?xml version="1.0" encoding="utf-8"?>
<ds:datastoreItem xmlns:ds="http://schemas.openxmlformats.org/officeDocument/2006/customXml" ds:itemID="{887797C3-33FB-42A7-AF2B-CE825B760F5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Quarterly Sales Summary</vt:lpstr>
      <vt:lpstr>Bonuses</vt:lpstr>
      <vt:lpstr>Sales Projections</vt:lpstr>
      <vt:lpstr>Pivot Table</vt:lpstr>
      <vt:lpstr>Trips</vt:lpstr>
    </vt:vector>
  </TitlesOfParts>
  <Manager>Luke Nguyen-Hoan</Manager>
  <Company>University of Canberra</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Festival Entertainment Networks – 2016 Sales</dc:title>
  <dc:subject>2016 Sales Analysis and 2017 Sales Targets</dc:subject>
  <dc:creator>u3149399</dc:creator>
  <cp:keywords>Sales, Projected, Target</cp:keywords>
  <dc:description>For Quarterly sales, a line type chart is used to depict clearly the trend of sales for all networks over the four quarters. Line chart is appropriate to clearly show a comparison for all networks visually. It also shows which network did well in different quarter and also which network’s sale diminished in respective quarters. For the Sale Representative’s summary in Bonuses sheet, column/bar graph is used. Here, we need to show quarterly data for every sale representative. A bar graph enables us to view the trend of a particular representative over four quarters as well as a general picture of overall sales over four quarters by all the representatives. Hence a column/bar graph is appropriate to represent this type of data.</dc:description>
  <cp:lastModifiedBy>Tenzin Dendup</cp:lastModifiedBy>
  <cp:lastPrinted>2011-09-01T20:48:52Z</cp:lastPrinted>
  <dcterms:created xsi:type="dcterms:W3CDTF">2010-03-28T15:47:09Z</dcterms:created>
  <dcterms:modified xsi:type="dcterms:W3CDTF">2017-04-26T05:19:31Z</dcterms:modified>
  <cp:category>Sales Management</cp:category>
</cp:coreProperties>
</file>