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Management Plan" sheetId="1" r:id="rId4"/>
  </sheets>
  <definedNames/>
  <calcPr/>
</workbook>
</file>

<file path=xl/sharedStrings.xml><?xml version="1.0" encoding="utf-8"?>
<sst xmlns="http://schemas.openxmlformats.org/spreadsheetml/2006/main" count="262" uniqueCount="167">
  <si>
    <t>Date</t>
  </si>
  <si>
    <t>Project Mngr</t>
  </si>
  <si>
    <t>Ioana - Teodora Dumitrescu</t>
  </si>
  <si>
    <t>Tree Generation for optimal binarization evaluation</t>
  </si>
  <si>
    <t>None</t>
  </si>
  <si>
    <t>Priority</t>
  </si>
  <si>
    <t>PROJECT RISK MANAGEMENT PLAN</t>
  </si>
  <si>
    <r>
      <rPr>
        <rFont val="Arial"/>
        <b/>
        <color theme="1"/>
        <sz val="10.0"/>
      </rPr>
      <t>WBS 100</t>
    </r>
    <r>
      <rPr>
        <rFont val="Arial"/>
        <b val="0"/>
        <color theme="1"/>
        <sz val="10.0"/>
      </rPr>
      <t xml:space="preserve"> Project Management</t>
    </r>
  </si>
  <si>
    <t>Identification</t>
  </si>
  <si>
    <t>Qualitative Analysis</t>
  </si>
  <si>
    <t xml:space="preserve">    Quantitative Analysis</t>
  </si>
  <si>
    <t>Response Strategy</t>
  </si>
  <si>
    <t>Monitoring and Control</t>
  </si>
  <si>
    <r>
      <rPr>
        <rFont val="Arial"/>
        <b/>
        <color theme="1"/>
        <sz val="10.0"/>
      </rPr>
      <t>WBS 150</t>
    </r>
    <r>
      <rPr>
        <rFont val="Arial"/>
        <b val="0"/>
        <color theme="1"/>
        <sz val="10.0"/>
      </rPr>
      <t xml:space="preserve"> Develop Project Initiation Document (PID)</t>
    </r>
  </si>
  <si>
    <t>PID = Project Initiation Document</t>
  </si>
  <si>
    <t>Status</t>
  </si>
  <si>
    <t>ID #</t>
  </si>
  <si>
    <t>Date Identified         Project Phase</t>
  </si>
  <si>
    <t>Functional Assignment</t>
  </si>
  <si>
    <t>Threat</t>
  </si>
  <si>
    <t>Risk Trigger (Event) Description</t>
  </si>
  <si>
    <t>Type</t>
  </si>
  <si>
    <t>Probability</t>
  </si>
  <si>
    <t>Impact</t>
  </si>
  <si>
    <t>Risk Matrix</t>
  </si>
  <si>
    <t>Probability (%)</t>
  </si>
  <si>
    <t>Impact     ($ or days)</t>
  </si>
  <si>
    <t>Effect         ($ or days)</t>
  </si>
  <si>
    <t>Strategy</t>
  </si>
  <si>
    <t>Response Actions including advantages and disadvantages</t>
  </si>
  <si>
    <t>Affected WBS Tasks</t>
  </si>
  <si>
    <t>Responsibilty (Task Manager)</t>
  </si>
  <si>
    <t>Status Interval or Milestone Check</t>
  </si>
  <si>
    <t>Date, Status and Review Comments</t>
  </si>
  <si>
    <r>
      <rPr>
        <rFont val="Arial"/>
        <b/>
        <color theme="1"/>
        <sz val="10.0"/>
      </rPr>
      <t>WBS 160</t>
    </r>
    <r>
      <rPr>
        <rFont val="Arial"/>
        <b val="0"/>
        <color theme="1"/>
        <sz val="10.0"/>
      </rPr>
      <t xml:space="preserve"> Perform Preliminary Engineering Studies and Prepare Draft Project Report</t>
    </r>
  </si>
  <si>
    <t>PA&amp;ED = Project Approval &amp; Environmental Document</t>
  </si>
  <si>
    <t>Active</t>
  </si>
  <si>
    <t>PID</t>
  </si>
  <si>
    <t>Scope</t>
  </si>
  <si>
    <t>Very High</t>
  </si>
  <si>
    <t>Avoidance</t>
  </si>
  <si>
    <r>
      <rPr>
        <rFont val="Arial"/>
        <b/>
        <color theme="1"/>
        <sz val="10.0"/>
      </rPr>
      <t>WBS 165</t>
    </r>
    <r>
      <rPr>
        <rFont val="Arial"/>
        <b val="0"/>
        <color theme="1"/>
        <sz val="10.0"/>
      </rPr>
      <t xml:space="preserve"> Perform Environmental Studies and Prepare Draft Environmental Document (DED)</t>
    </r>
  </si>
  <si>
    <t>Dormant</t>
  </si>
  <si>
    <t>PA&amp;ED</t>
  </si>
  <si>
    <t>Schedule</t>
  </si>
  <si>
    <t>High</t>
  </si>
  <si>
    <t>Transference</t>
  </si>
  <si>
    <r>
      <rPr>
        <rFont val="Arial"/>
        <b/>
        <color theme="1"/>
        <sz val="10.0"/>
      </rPr>
      <t>WBS 175</t>
    </r>
    <r>
      <rPr>
        <rFont val="Arial"/>
        <b val="0"/>
        <color theme="1"/>
        <sz val="10.0"/>
      </rPr>
      <t xml:space="preserve"> Circulate Draft Environmental Document and Select Preferred Project Alternative</t>
    </r>
  </si>
  <si>
    <t>Retired</t>
  </si>
  <si>
    <t>PS&amp;E</t>
  </si>
  <si>
    <t>Cost</t>
  </si>
  <si>
    <t>Moderate</t>
  </si>
  <si>
    <t>Mitigation</t>
  </si>
  <si>
    <r>
      <rPr>
        <rFont val="Arial"/>
        <b/>
        <color theme="1"/>
        <sz val="10.0"/>
      </rPr>
      <t>WBS 180</t>
    </r>
    <r>
      <rPr>
        <rFont val="Arial"/>
        <b val="0"/>
        <color theme="1"/>
        <sz val="10.0"/>
      </rPr>
      <t xml:space="preserve"> Prepare and Approve Project Report and Final Environmental Document</t>
    </r>
  </si>
  <si>
    <t>Construction</t>
  </si>
  <si>
    <t>Quality</t>
  </si>
  <si>
    <t>Low</t>
  </si>
  <si>
    <t>Acceptance</t>
  </si>
  <si>
    <r>
      <rPr>
        <rFont val="Arial"/>
        <b/>
        <color theme="1"/>
        <sz val="10.0"/>
      </rPr>
      <t>WBS 185</t>
    </r>
    <r>
      <rPr>
        <rFont val="Arial"/>
        <b val="0"/>
        <color theme="1"/>
        <sz val="10.0"/>
      </rPr>
      <t xml:space="preserve"> Prepare Base Maps and Plan Sheets</t>
    </r>
  </si>
  <si>
    <t>Very Low</t>
  </si>
  <si>
    <t>N/A</t>
  </si>
  <si>
    <r>
      <rPr>
        <rFont val="Arial"/>
        <b/>
        <color theme="1"/>
        <sz val="10.0"/>
      </rPr>
      <t>WBS 190</t>
    </r>
    <r>
      <rPr>
        <rFont val="Arial"/>
        <b val="0"/>
        <color theme="1"/>
        <sz val="10.0"/>
      </rPr>
      <t xml:space="preserve"> Prepare Structure Site Plans</t>
    </r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</si>
  <si>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</si>
  <si>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</si>
  <si>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</si>
  <si>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</si>
  <si>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</si>
  <si>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</si>
  <si>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</si>
  <si>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</si>
  <si>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</si>
  <si>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</si>
  <si>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</si>
  <si>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</si>
  <si>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</si>
  <si>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 =(13)x(12)</t>
  </si>
  <si>
    <t>(15)</t>
  </si>
  <si>
    <t>(16)</t>
  </si>
  <si>
    <t>(17)</t>
  </si>
  <si>
    <t>(18)</t>
  </si>
  <si>
    <t>(19)</t>
  </si>
  <si>
    <t>(20)</t>
  </si>
  <si>
    <r>
      <rPr>
        <rFont val="Arial"/>
        <b/>
        <color theme="1"/>
        <sz val="10.0"/>
      </rPr>
      <t>WBS 195</t>
    </r>
    <r>
      <rPr>
        <rFont val="Arial"/>
        <b val="0"/>
        <color theme="1"/>
        <sz val="10.0"/>
      </rPr>
      <t xml:space="preserve"> Right of Way Property Management and Excess Land</t>
    </r>
  </si>
  <si>
    <t>PS&amp;E = Plans, Specifications &amp; Estimate</t>
  </si>
  <si>
    <t>F1R1</t>
  </si>
  <si>
    <t>Research</t>
  </si>
  <si>
    <t>Low accuracy</t>
  </si>
  <si>
    <t>Misunderstanding of the binarization problem.</t>
  </si>
  <si>
    <t>VH</t>
  </si>
  <si>
    <t>Maximizing active research time (a: higher efficiency, d: late start)</t>
  </si>
  <si>
    <t>WBS 150 Develop Project Initiation Document (PID)</t>
  </si>
  <si>
    <t>Whole team</t>
  </si>
  <si>
    <t>one week</t>
  </si>
  <si>
    <t>Finished with concludent results (high accuracy)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</si>
  <si>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</si>
  <si>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t>H</t>
  </si>
  <si>
    <t>M</t>
  </si>
  <si>
    <t>L</t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</si>
  <si>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</si>
  <si>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t>VL</t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</si>
  <si>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</si>
  <si>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</si>
  <si>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</si>
  <si>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r>
      <rPr>
        <rFont val="Arial"/>
        <b/>
        <color theme="1"/>
        <sz val="10.0"/>
      </rPr>
      <t>WBS 255</t>
    </r>
    <r>
      <rPr>
        <rFont val="Arial"/>
        <b val="0"/>
        <color theme="1"/>
        <sz val="10.0"/>
      </rPr>
      <t xml:space="preserve"> Circulate, Review, and Prepare Final District PS&amp;E Package</t>
    </r>
  </si>
  <si>
    <t>F1R2</t>
  </si>
  <si>
    <t>Development</t>
  </si>
  <si>
    <t>Bugs</t>
  </si>
  <si>
    <t>Miscalculations, misuse of functions, race conditions.</t>
  </si>
  <si>
    <t>Pair programming, multiple code reviews (a: low refactoring probability, d: slow development)</t>
  </si>
  <si>
    <t>WBS 160 Perform Preliminary Engineering Studies and Prepare Draft Project Report</t>
  </si>
  <si>
    <t>Programmers</t>
  </si>
  <si>
    <t>one month</t>
  </si>
  <si>
    <t>Ongoing, working on bug fixes.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</si>
  <si>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</si>
  <si>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</si>
  <si>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</si>
  <si>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</si>
  <si>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</si>
  <si>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t>(</t>
  </si>
  <si>
    <r>
      <rPr>
        <rFont val="Arial"/>
        <b/>
        <color theme="1"/>
        <sz val="10.0"/>
      </rPr>
      <t>WBS 255</t>
    </r>
    <r>
      <rPr>
        <rFont val="Arial"/>
        <b val="0"/>
        <color theme="1"/>
        <sz val="10.0"/>
      </rPr>
      <t xml:space="preserve"> Circulate, Review, and Prepare Final District PS&amp;E Package</t>
    </r>
  </si>
  <si>
    <t>F2R1</t>
  </si>
  <si>
    <t>Design</t>
  </si>
  <si>
    <t>Non-optimal approach</t>
  </si>
  <si>
    <t>Overly complex and slow solution.</t>
  </si>
  <si>
    <t>X</t>
  </si>
  <si>
    <t>Parallelization (a: efficiency, d: refactoring)</t>
  </si>
  <si>
    <t>WBS 230 Prepare Draft PS&amp;E</t>
  </si>
  <si>
    <t>Development team</t>
  </si>
  <si>
    <t>Ongoing, working on parallelization.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</si>
  <si>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</si>
  <si>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t xml:space="preserve">Design </t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</si>
  <si>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</si>
  <si>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</si>
  <si>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</si>
  <si>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</si>
  <si>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r>
      <rPr>
        <rFont val="Arial"/>
        <b/>
        <color theme="1"/>
        <sz val="10.0"/>
      </rPr>
      <t>WBS 255</t>
    </r>
    <r>
      <rPr>
        <rFont val="Arial"/>
        <b val="0"/>
        <color theme="1"/>
        <sz val="10.0"/>
      </rPr>
      <t xml:space="preserve"> Circulate, Review, and Prepare Final District PS&amp;E Package</t>
    </r>
  </si>
  <si>
    <t>F2R2</t>
  </si>
  <si>
    <t>Final presentation</t>
  </si>
  <si>
    <t>Product pitching</t>
  </si>
  <si>
    <t>Products on the market that have higher accuracy. Unclear conclusion of the project.</t>
  </si>
  <si>
    <t>Proofreading of the presentation (a: collective opinions taken into consideration, d: possible conflicting ideas)</t>
  </si>
  <si>
    <t>WBS 180 Prepare and Approve Project Report and Final Environmental Document</t>
  </si>
  <si>
    <t>Project Manager &amp; Team Leader</t>
  </si>
  <si>
    <t>1 week</t>
  </si>
  <si>
    <t>Dormant, to be addressed in the last phase of the project.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</si>
  <si>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</si>
  <si>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t>Marketing</t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</si>
  <si>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</si>
  <si>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</si>
  <si>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</si>
  <si>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</si>
  <si>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r>
      <rPr>
        <rFont val="Arial"/>
        <b/>
        <color theme="1"/>
        <sz val="10.0"/>
      </rPr>
      <t>WBS 255</t>
    </r>
    <r>
      <rPr>
        <rFont val="Arial"/>
        <b val="0"/>
        <color theme="1"/>
        <sz val="10.0"/>
      </rPr>
      <t xml:space="preserve"> Circulate, Review, and Prepare Final District PS&amp;E Package</t>
    </r>
  </si>
  <si>
    <t>F3R1</t>
  </si>
  <si>
    <t>Product management</t>
  </si>
  <si>
    <t>Deadlines not being met</t>
  </si>
  <si>
    <t>Wrong time estimations for tasks, ineffective task attributions.</t>
  </si>
  <si>
    <t>Constant progress check, sprint meetings (a: effective teamwork &amp; communication, d: conflicting schedules)</t>
  </si>
  <si>
    <t>Project manager</t>
  </si>
  <si>
    <t>2 weeks</t>
  </si>
  <si>
    <t>Ongoing, constantly checked for potential occurring problems.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</si>
  <si>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</si>
  <si>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t>Product Management</t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</si>
  <si>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</si>
  <si>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</si>
  <si>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</si>
  <si>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</si>
  <si>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r>
      <rPr>
        <rFont val="Arial"/>
        <b/>
        <color theme="1"/>
        <sz val="10.0"/>
      </rPr>
      <t>WBS 255</t>
    </r>
    <r>
      <rPr>
        <rFont val="Arial"/>
        <b val="0"/>
        <color theme="1"/>
        <sz val="10.0"/>
      </rPr>
      <t xml:space="preserve"> Circulate, Review, and Prepare Final District PS&amp;E Package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</si>
</sst>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0000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b/>
      <sz val="18.0"/>
      <color theme="1"/>
      <name val="Arial"/>
    </font>
    <font/>
    <font>
      <b/>
      <sz val="12.0"/>
      <color rgb="FF000000"/>
      <name val="Arial"/>
    </font>
    <font>
      <sz val="10.0"/>
      <color rgb="FF96969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69696"/>
        <bgColor rgb="FF969696"/>
      </patternFill>
    </fill>
  </fills>
  <borders count="63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 style="medium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1" fillId="0" fontId="4" numFmtId="0" xfId="0" applyAlignment="1" applyBorder="1" applyFont="1">
      <alignment shrinkToFit="0" textRotation="90" vertical="bottom" wrapText="1"/>
    </xf>
    <xf borderId="2" fillId="0" fontId="5" numFmtId="0" xfId="0" applyAlignment="1" applyBorder="1" applyFont="1">
      <alignment horizontal="center" shrinkToFit="0" vertical="bottom" wrapText="0"/>
    </xf>
    <xf borderId="3" fillId="0" fontId="6" numFmtId="0" xfId="0" applyBorder="1" applyFont="1"/>
    <xf borderId="4" fillId="0" fontId="6" numFmtId="0" xfId="0" applyBorder="1" applyFont="1"/>
    <xf borderId="0" fillId="0" fontId="4" numFmtId="0" xfId="0" applyAlignment="1" applyFont="1">
      <alignment shrinkToFit="0" vertical="bottom" wrapText="1"/>
    </xf>
    <xf borderId="5" fillId="0" fontId="6" numFmtId="0" xfId="0" applyBorder="1" applyFont="1"/>
    <xf borderId="6" fillId="0" fontId="2" numFmtId="0" xfId="0" applyAlignment="1" applyBorder="1" applyFont="1">
      <alignment horizontal="center" shrinkToFit="0" vertical="bottom" wrapText="0"/>
    </xf>
    <xf borderId="7" fillId="0" fontId="6" numFmtId="0" xfId="0" applyBorder="1" applyFont="1"/>
    <xf borderId="8" fillId="0" fontId="6" numFmtId="0" xfId="0" applyBorder="1" applyFont="1"/>
    <xf borderId="9" fillId="0" fontId="2" numFmtId="0" xfId="0" applyAlignment="1" applyBorder="1" applyFont="1">
      <alignment horizontal="center" shrinkToFit="0" vertical="bottom" wrapText="0"/>
    </xf>
    <xf borderId="10" fillId="0" fontId="6" numFmtId="0" xfId="0" applyBorder="1" applyFont="1"/>
    <xf borderId="11" fillId="0" fontId="6" numFmtId="0" xfId="0" applyBorder="1" applyFont="1"/>
    <xf borderId="9" fillId="0" fontId="7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2" fillId="0" fontId="6" numFmtId="0" xfId="0" applyBorder="1" applyFont="1"/>
    <xf borderId="13" fillId="0" fontId="4" numFmtId="0" xfId="0" applyAlignment="1" applyBorder="1" applyFont="1">
      <alignment horizontal="center" shrinkToFit="0" vertical="bottom" wrapText="1"/>
    </xf>
    <xf borderId="14" fillId="0" fontId="4" numFmtId="0" xfId="0" applyAlignment="1" applyBorder="1" applyFont="1">
      <alignment shrinkToFit="0" vertical="bottom" wrapText="1"/>
    </xf>
    <xf borderId="14" fillId="0" fontId="4" numFmtId="0" xfId="0" applyAlignment="1" applyBorder="1" applyFont="1">
      <alignment horizontal="center" shrinkToFit="0" vertical="bottom" wrapText="1"/>
    </xf>
    <xf borderId="15" fillId="0" fontId="4" numFmtId="0" xfId="0" applyAlignment="1" applyBorder="1" applyFont="1">
      <alignment horizontal="center" shrinkToFit="0" vertical="bottom" wrapText="1"/>
    </xf>
    <xf borderId="16" fillId="0" fontId="4" numFmtId="0" xfId="0" applyAlignment="1" applyBorder="1" applyFont="1">
      <alignment horizontal="center" shrinkToFit="0" vertical="bottom" wrapText="1"/>
    </xf>
    <xf borderId="17" fillId="0" fontId="4" numFmtId="0" xfId="0" applyAlignment="1" applyBorder="1" applyFont="1">
      <alignment horizontal="center" shrinkToFit="0" vertical="bottom" wrapText="1"/>
    </xf>
    <xf borderId="18" fillId="0" fontId="4" numFmtId="0" xfId="0" applyAlignment="1" applyBorder="1" applyFont="1">
      <alignment horizontal="center" shrinkToFit="0" vertical="bottom" wrapText="1"/>
    </xf>
    <xf borderId="19" fillId="0" fontId="6" numFmtId="0" xfId="0" applyBorder="1" applyFont="1"/>
    <xf borderId="16" fillId="0" fontId="6" numFmtId="0" xfId="0" applyBorder="1" applyFont="1"/>
    <xf borderId="19" fillId="0" fontId="4" numFmtId="0" xfId="0" applyAlignment="1" applyBorder="1" applyFont="1">
      <alignment horizontal="center" shrinkToFit="0" vertical="bottom" wrapText="1"/>
    </xf>
    <xf borderId="20" fillId="0" fontId="4" numFmtId="0" xfId="0" applyAlignment="1" applyBorder="1" applyFont="1">
      <alignment horizontal="center" shrinkToFit="0" vertical="bottom" wrapText="1"/>
    </xf>
    <xf borderId="13" fillId="0" fontId="4" numFmtId="0" xfId="0" applyAlignment="1" applyBorder="1" applyFont="1">
      <alignment shrinkToFit="0" vertical="bottom" wrapText="1"/>
    </xf>
    <xf borderId="21" fillId="0" fontId="4" numFmtId="0" xfId="0" applyAlignment="1" applyBorder="1" applyFont="1">
      <alignment shrinkToFit="0" vertical="bottom" wrapText="1"/>
    </xf>
    <xf borderId="15" fillId="0" fontId="4" numFmtId="0" xfId="0" applyAlignment="1" applyBorder="1" applyFont="1">
      <alignment shrinkToFit="0" vertical="bottom" wrapText="1"/>
    </xf>
    <xf borderId="18" fillId="0" fontId="4" numFmtId="0" xfId="0" applyAlignment="1" applyBorder="1" applyFont="1">
      <alignment shrinkToFit="0" vertical="bottom" wrapText="1"/>
    </xf>
    <xf borderId="22" fillId="0" fontId="4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23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horizontal="center" shrinkToFit="0" vertical="bottom" wrapText="0"/>
    </xf>
    <xf borderId="24" fillId="0" fontId="1" numFmtId="0" xfId="0" applyAlignment="1" applyBorder="1" applyFont="1">
      <alignment shrinkToFit="0" vertical="bottom" wrapText="0"/>
    </xf>
    <xf borderId="25" fillId="0" fontId="1" numFmtId="0" xfId="0" applyAlignment="1" applyBorder="1" applyFont="1">
      <alignment shrinkToFit="0" vertical="bottom" wrapText="0"/>
    </xf>
    <xf borderId="26" fillId="0" fontId="1" numFmtId="0" xfId="0" applyAlignment="1" applyBorder="1" applyFont="1">
      <alignment shrinkToFit="0" vertical="bottom" wrapText="0"/>
    </xf>
    <xf borderId="27" fillId="0" fontId="1" numFmtId="0" xfId="0" applyAlignment="1" applyBorder="1" applyFont="1">
      <alignment shrinkToFit="0" vertical="bottom" wrapText="0"/>
    </xf>
    <xf borderId="28" fillId="0" fontId="1" numFmtId="0" xfId="0" applyAlignment="1" applyBorder="1" applyFont="1">
      <alignment horizontal="center" shrinkToFit="0" vertical="bottom" wrapText="0"/>
    </xf>
    <xf borderId="29" fillId="0" fontId="1" numFmtId="0" xfId="0" applyAlignment="1" applyBorder="1" applyFont="1">
      <alignment horizontal="center" shrinkToFit="0" vertical="bottom" wrapText="0"/>
    </xf>
    <xf borderId="30" fillId="0" fontId="1" numFmtId="0" xfId="0" applyAlignment="1" applyBorder="1" applyFont="1">
      <alignment horizontal="center" shrinkToFit="0" vertical="bottom" wrapText="0"/>
    </xf>
    <xf borderId="31" fillId="0" fontId="1" numFmtId="0" xfId="0" applyAlignment="1" applyBorder="1" applyFont="1">
      <alignment horizontal="center" shrinkToFit="0" vertical="bottom" wrapText="0"/>
    </xf>
    <xf borderId="32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33" fillId="0" fontId="1" numFmtId="0" xfId="0" applyAlignment="1" applyBorder="1" applyFont="1">
      <alignment horizontal="center" readingOrder="0" shrinkToFit="0" vertical="center" wrapText="0"/>
    </xf>
    <xf borderId="34" fillId="0" fontId="1" numFmtId="0" xfId="0" applyAlignment="1" applyBorder="1" applyFont="1">
      <alignment horizontal="center" shrinkToFit="0" vertical="center" wrapText="0"/>
    </xf>
    <xf borderId="35" fillId="0" fontId="1" numFmtId="164" xfId="0" applyAlignment="1" applyBorder="1" applyFont="1" applyNumberFormat="1">
      <alignment horizontal="center" readingOrder="0" shrinkToFit="0" vertical="center" wrapText="0"/>
    </xf>
    <xf borderId="34" fillId="0" fontId="1" numFmtId="164" xfId="0" applyAlignment="1" applyBorder="1" applyFont="1" applyNumberFormat="1">
      <alignment horizontal="center" shrinkToFit="0" vertical="center" wrapText="0"/>
    </xf>
    <xf borderId="34" fillId="0" fontId="1" numFmtId="0" xfId="0" applyAlignment="1" applyBorder="1" applyFont="1">
      <alignment horizontal="center" readingOrder="0" shrinkToFit="0" vertical="center" wrapText="1"/>
    </xf>
    <xf borderId="36" fillId="0" fontId="1" numFmtId="0" xfId="0" applyAlignment="1" applyBorder="1" applyFont="1">
      <alignment readingOrder="0" shrinkToFit="0" vertical="center" wrapText="1"/>
    </xf>
    <xf borderId="37" fillId="0" fontId="4" numFmtId="0" xfId="0" applyAlignment="1" applyBorder="1" applyFont="1">
      <alignment horizontal="center" readingOrder="0" shrinkToFit="0" vertical="center" wrapText="0"/>
    </xf>
    <xf borderId="34" fillId="0" fontId="1" numFmtId="0" xfId="0" applyAlignment="1" applyBorder="1" applyFont="1">
      <alignment horizontal="center" readingOrder="0" shrinkToFit="0" vertical="center" wrapText="0"/>
    </xf>
    <xf borderId="38" fillId="0" fontId="1" numFmtId="0" xfId="0" applyAlignment="1" applyBorder="1" applyFont="1">
      <alignment horizontal="center" shrinkToFit="0" vertical="center" wrapText="0"/>
    </xf>
    <xf borderId="24" fillId="0" fontId="4" numFmtId="0" xfId="0" applyAlignment="1" applyBorder="1" applyFont="1">
      <alignment horizontal="left" shrinkToFit="0" textRotation="90" vertical="bottom" wrapText="0"/>
    </xf>
    <xf borderId="0" fillId="0" fontId="4" numFmtId="0" xfId="0" applyAlignment="1" applyFont="1">
      <alignment horizontal="center" shrinkToFit="0" vertical="bottom" wrapText="0"/>
    </xf>
    <xf borderId="39" fillId="2" fontId="4" numFmtId="0" xfId="0" applyAlignment="1" applyBorder="1" applyFill="1" applyFont="1">
      <alignment horizontal="center" shrinkToFit="0" vertical="center" wrapText="0"/>
    </xf>
    <xf borderId="40" fillId="3" fontId="4" numFmtId="0" xfId="0" applyAlignment="1" applyBorder="1" applyFill="1" applyFont="1">
      <alignment horizontal="center" shrinkToFit="0" vertical="center" wrapText="0"/>
    </xf>
    <xf borderId="40" fillId="4" fontId="4" numFmtId="0" xfId="0" applyAlignment="1" applyBorder="1" applyFill="1" applyFont="1">
      <alignment horizontal="center" shrinkToFit="0" vertical="center" wrapText="0"/>
    </xf>
    <xf borderId="25" fillId="0" fontId="1" numFmtId="0" xfId="0" applyAlignment="1" applyBorder="1" applyFont="1">
      <alignment horizontal="center" shrinkToFit="0" vertical="center" wrapText="0"/>
    </xf>
    <xf borderId="41" fillId="0" fontId="1" numFmtId="9" xfId="0" applyAlignment="1" applyBorder="1" applyFont="1" applyNumberFormat="1">
      <alignment horizontal="center" readingOrder="0" shrinkToFit="0" vertical="center" wrapText="0"/>
    </xf>
    <xf borderId="42" fillId="0" fontId="1" numFmtId="1" xfId="0" applyAlignment="1" applyBorder="1" applyFont="1" applyNumberFormat="1">
      <alignment horizontal="center" readingOrder="0" shrinkToFit="0" vertical="center" wrapText="0"/>
    </xf>
    <xf borderId="36" fillId="0" fontId="1" numFmtId="3" xfId="0" applyAlignment="1" applyBorder="1" applyFont="1" applyNumberFormat="1">
      <alignment horizontal="center" shrinkToFit="0" vertical="center" wrapText="0"/>
    </xf>
    <xf borderId="37" fillId="0" fontId="1" numFmtId="0" xfId="0" applyAlignment="1" applyBorder="1" applyFont="1">
      <alignment horizontal="center" readingOrder="0" shrinkToFit="0" vertical="center" wrapText="0"/>
    </xf>
    <xf borderId="35" fillId="0" fontId="1" numFmtId="0" xfId="0" applyAlignment="1" applyBorder="1" applyFont="1">
      <alignment horizontal="left" readingOrder="0" shrinkToFit="0" vertical="center" wrapText="1"/>
    </xf>
    <xf borderId="36" fillId="0" fontId="1" numFmtId="165" xfId="0" applyAlignment="1" applyBorder="1" applyFont="1" applyNumberFormat="1">
      <alignment horizontal="center" readingOrder="0" shrinkToFit="0" vertical="center" wrapText="1"/>
    </xf>
    <xf borderId="43" fillId="0" fontId="1" numFmtId="0" xfId="0" applyAlignment="1" applyBorder="1" applyFont="1">
      <alignment horizontal="center" shrinkToFit="0" vertical="center" wrapText="0"/>
    </xf>
    <xf borderId="44" fillId="0" fontId="1" numFmtId="0" xfId="0" applyAlignment="1" applyBorder="1" applyFont="1">
      <alignment horizontal="center" readingOrder="0" shrinkToFit="0" vertical="center" wrapText="1"/>
    </xf>
    <xf borderId="33" fillId="0" fontId="6" numFmtId="0" xfId="0" applyBorder="1" applyFont="1"/>
    <xf borderId="26" fillId="0" fontId="6" numFmtId="0" xfId="0" applyBorder="1" applyFont="1"/>
    <xf borderId="27" fillId="0" fontId="6" numFmtId="0" xfId="0" applyBorder="1" applyFont="1"/>
    <xf borderId="24" fillId="0" fontId="6" numFmtId="0" xfId="0" applyBorder="1" applyFont="1"/>
    <xf borderId="25" fillId="0" fontId="1" numFmtId="0" xfId="0" applyAlignment="1" applyBorder="1" applyFont="1">
      <alignment horizontal="center" shrinkToFit="0" vertical="bottom" wrapText="0"/>
    </xf>
    <xf borderId="25" fillId="0" fontId="6" numFmtId="0" xfId="0" applyBorder="1" applyFont="1"/>
    <xf borderId="23" fillId="0" fontId="6" numFmtId="0" xfId="0" applyBorder="1" applyFont="1"/>
    <xf borderId="26" fillId="0" fontId="1" numFmtId="164" xfId="0" applyAlignment="1" applyBorder="1" applyFont="1" applyNumberFormat="1">
      <alignment horizontal="center" shrinkToFit="0" vertical="center" wrapText="0"/>
    </xf>
    <xf borderId="40" fillId="2" fontId="4" numFmtId="0" xfId="0" applyAlignment="1" applyBorder="1" applyFont="1">
      <alignment horizontal="center" shrinkToFit="0" vertical="center" wrapText="0"/>
    </xf>
    <xf borderId="26" fillId="0" fontId="1" numFmtId="0" xfId="0" applyAlignment="1" applyBorder="1" applyFont="1">
      <alignment horizontal="center" shrinkToFit="0" vertical="bottom" wrapText="0"/>
    </xf>
    <xf borderId="26" fillId="0" fontId="1" numFmtId="0" xfId="0" applyAlignment="1" applyBorder="1" applyFont="1">
      <alignment horizontal="center" readingOrder="0" shrinkToFit="0" vertical="center" wrapText="0"/>
    </xf>
    <xf borderId="45" fillId="2" fontId="4" numFmtId="0" xfId="0" applyAlignment="1" applyBorder="1" applyFont="1">
      <alignment horizontal="center" shrinkToFit="0" vertical="center" wrapText="0"/>
    </xf>
    <xf borderId="46" fillId="2" fontId="4" numFmtId="0" xfId="0" applyAlignment="1" applyBorder="1" applyFont="1">
      <alignment horizontal="center" shrinkToFit="0" vertical="center" wrapText="0"/>
    </xf>
    <xf borderId="46" fillId="3" fontId="4" numFmtId="0" xfId="0" applyAlignment="1" applyBorder="1" applyFont="1">
      <alignment horizontal="center" shrinkToFit="0" vertical="center" wrapText="0"/>
    </xf>
    <xf borderId="47" fillId="4" fontId="4" numFmtId="0" xfId="0" applyAlignment="1" applyBorder="1" applyFont="1">
      <alignment horizontal="center" shrinkToFit="0" vertical="center" wrapText="0"/>
    </xf>
    <xf borderId="48" fillId="0" fontId="6" numFmtId="0" xfId="0" applyBorder="1" applyFont="1"/>
    <xf borderId="49" fillId="0" fontId="6" numFmtId="0" xfId="0" applyBorder="1" applyFont="1"/>
    <xf borderId="50" fillId="0" fontId="6" numFmtId="0" xfId="0" applyBorder="1" applyFont="1"/>
    <xf borderId="51" fillId="0" fontId="6" numFmtId="0" xfId="0" applyBorder="1" applyFont="1"/>
    <xf borderId="52" fillId="0" fontId="6" numFmtId="0" xfId="0" applyBorder="1" applyFont="1"/>
    <xf borderId="52" fillId="0" fontId="1" numFmtId="0" xfId="0" applyAlignment="1" applyBorder="1" applyFont="1">
      <alignment horizontal="center" shrinkToFit="0" vertical="bottom" wrapText="0"/>
    </xf>
    <xf borderId="7" fillId="0" fontId="4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6" fillId="0" fontId="6" numFmtId="0" xfId="0" applyBorder="1" applyFont="1"/>
    <xf borderId="53" fillId="5" fontId="1" numFmtId="0" xfId="0" applyAlignment="1" applyBorder="1" applyFill="1" applyFont="1">
      <alignment shrinkToFit="0" vertical="bottom" wrapText="0"/>
    </xf>
    <xf borderId="54" fillId="5" fontId="1" numFmtId="0" xfId="0" applyAlignment="1" applyBorder="1" applyFont="1">
      <alignment horizontal="center" shrinkToFit="0" vertical="bottom" wrapText="0"/>
    </xf>
    <xf borderId="55" fillId="5" fontId="1" numFmtId="0" xfId="0" applyAlignment="1" applyBorder="1" applyFont="1">
      <alignment horizontal="center" shrinkToFit="0" vertical="bottom" wrapText="0"/>
    </xf>
    <xf borderId="55" fillId="5" fontId="1" numFmtId="0" xfId="0" applyAlignment="1" applyBorder="1" applyFont="1">
      <alignment shrinkToFit="0" vertical="bottom" wrapText="0"/>
    </xf>
    <xf borderId="56" fillId="5" fontId="1" numFmtId="0" xfId="0" applyAlignment="1" applyBorder="1" applyFont="1">
      <alignment shrinkToFit="0" vertical="bottom" wrapText="0"/>
    </xf>
    <xf borderId="54" fillId="5" fontId="4" numFmtId="0" xfId="0" applyAlignment="1" applyBorder="1" applyFont="1">
      <alignment horizontal="center" shrinkToFit="0" vertical="center" wrapText="0"/>
    </xf>
    <xf borderId="55" fillId="5" fontId="1" numFmtId="0" xfId="0" applyAlignment="1" applyBorder="1" applyFont="1">
      <alignment horizontal="center" shrinkToFit="0" vertical="center" wrapText="0"/>
    </xf>
    <xf borderId="57" fillId="5" fontId="1" numFmtId="0" xfId="0" applyAlignment="1" applyBorder="1" applyFont="1">
      <alignment horizontal="center" shrinkToFit="0" vertical="bottom" wrapText="0"/>
    </xf>
    <xf borderId="55" fillId="5" fontId="4" numFmtId="0" xfId="0" applyAlignment="1" applyBorder="1" applyFont="1">
      <alignment horizontal="center" shrinkToFit="0" vertical="bottom" wrapText="0"/>
    </xf>
    <xf borderId="58" fillId="5" fontId="1" numFmtId="0" xfId="0" applyAlignment="1" applyBorder="1" applyFont="1">
      <alignment horizontal="center" shrinkToFit="0" vertical="bottom" wrapText="0"/>
    </xf>
    <xf borderId="59" fillId="5" fontId="1" numFmtId="0" xfId="0" applyAlignment="1" applyBorder="1" applyFont="1">
      <alignment horizontal="center" shrinkToFit="0" vertical="bottom" wrapText="0"/>
    </xf>
    <xf borderId="57" fillId="5" fontId="8" numFmtId="9" xfId="0" applyAlignment="1" applyBorder="1" applyFont="1" applyNumberFormat="1">
      <alignment horizontal="center" shrinkToFit="0" vertical="center" wrapText="0"/>
    </xf>
    <xf borderId="58" fillId="5" fontId="8" numFmtId="1" xfId="0" applyAlignment="1" applyBorder="1" applyFont="1" applyNumberFormat="1">
      <alignment horizontal="center" shrinkToFit="0" vertical="center" wrapText="0"/>
    </xf>
    <xf borderId="60" fillId="5" fontId="1" numFmtId="0" xfId="0" applyAlignment="1" applyBorder="1" applyFont="1">
      <alignment horizontal="center" shrinkToFit="0" vertical="center" wrapText="0"/>
    </xf>
    <xf borderId="55" fillId="5" fontId="1" numFmtId="0" xfId="0" applyAlignment="1" applyBorder="1" applyFont="1">
      <alignment shrinkToFit="0" vertical="center" wrapText="1"/>
    </xf>
    <xf borderId="57" fillId="5" fontId="1" numFmtId="0" xfId="0" applyAlignment="1" applyBorder="1" applyFont="1">
      <alignment shrinkToFit="0" vertical="center" wrapText="0"/>
    </xf>
    <xf borderId="59" fillId="5" fontId="1" numFmtId="0" xfId="0" applyAlignment="1" applyBorder="1" applyFont="1">
      <alignment shrinkToFit="0" vertical="center" wrapText="0"/>
    </xf>
    <xf borderId="55" fillId="5" fontId="1" numFmtId="0" xfId="0" applyAlignment="1" applyBorder="1" applyFont="1">
      <alignment shrinkToFit="0" vertical="center" wrapText="0"/>
    </xf>
    <xf borderId="61" fillId="5" fontId="1" numFmtId="0" xfId="0" applyAlignment="1" applyBorder="1" applyFont="1">
      <alignment shrinkToFit="0" vertical="center" wrapText="0"/>
    </xf>
    <xf borderId="33" fillId="0" fontId="1" numFmtId="0" xfId="0" applyAlignment="1" applyBorder="1" applyFont="1">
      <alignment horizontal="center" shrinkToFit="0" vertical="center" wrapText="0"/>
    </xf>
    <xf borderId="37" fillId="0" fontId="4" numFmtId="0" xfId="0" applyAlignment="1" applyBorder="1" applyFont="1">
      <alignment horizontal="center" shrinkToFit="0" vertical="center" wrapText="0"/>
    </xf>
    <xf borderId="38" fillId="0" fontId="1" numFmtId="0" xfId="0" applyAlignment="1" applyBorder="1" applyFont="1">
      <alignment horizontal="center" readingOrder="0" shrinkToFit="0" vertical="center" wrapText="0"/>
    </xf>
    <xf borderId="41" fillId="0" fontId="1" numFmtId="9" xfId="0" applyAlignment="1" applyBorder="1" applyFont="1" applyNumberFormat="1">
      <alignment horizontal="center" shrinkToFit="0" vertical="center" wrapText="0"/>
    </xf>
    <xf borderId="62" fillId="0" fontId="1" numFmtId="1" xfId="0" applyAlignment="1" applyBorder="1" applyFont="1" applyNumberFormat="1">
      <alignment horizontal="center" shrinkToFit="0" vertical="center" wrapText="0"/>
    </xf>
    <xf borderId="36" fillId="0" fontId="1" numFmtId="0" xfId="0" applyAlignment="1" applyBorder="1" applyFont="1">
      <alignment horizontal="center" readingOrder="0" shrinkToFit="0" vertical="center" wrapText="1"/>
    </xf>
    <xf borderId="44" fillId="0" fontId="1" numFmtId="0" xfId="0" applyAlignment="1" applyBorder="1" applyFont="1">
      <alignment horizontal="center" readingOrder="0" shrinkToFit="0" vertical="center" wrapText="0"/>
    </xf>
    <xf borderId="35" fillId="0" fontId="1" numFmtId="164" xfId="0" applyAlignment="1" applyBorder="1" applyFont="1" applyNumberFormat="1">
      <alignment horizontal="center" shrinkToFit="0" vertical="center" wrapText="0"/>
    </xf>
    <xf borderId="36" fillId="0" fontId="1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horizontal="center" readingOrder="0" shrinkToFit="0" vertical="center" wrapText="1"/>
    </xf>
    <xf borderId="37" fillId="0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3.5"/>
    <col customWidth="1" min="3" max="3" width="17.88"/>
    <col customWidth="1" min="4" max="4" width="13.38"/>
    <col customWidth="1" min="5" max="5" width="38.5"/>
    <col customWidth="1" min="6" max="6" width="33.13"/>
    <col customWidth="1" min="7" max="7" width="24.88"/>
    <col customWidth="1" min="8" max="8" width="32.5"/>
    <col customWidth="1" min="9" max="9" width="10.38"/>
    <col customWidth="1" min="10" max="10" width="11.5"/>
    <col customWidth="1" min="11" max="11" width="10.5"/>
    <col customWidth="1" min="12" max="13" width="2.88"/>
    <col customWidth="1" min="14" max="16" width="4.0"/>
    <col customWidth="1" min="17" max="17" width="3.5"/>
    <col customWidth="1" min="18" max="18" width="7.88"/>
    <col customWidth="1" hidden="1" min="19" max="19" width="9.13"/>
    <col customWidth="1" min="20" max="20" width="12.38"/>
    <col customWidth="1" min="21" max="21" width="9.5"/>
    <col customWidth="1" min="22" max="22" width="12.38"/>
    <col customWidth="1" min="23" max="23" width="11.63"/>
    <col customWidth="1" min="24" max="24" width="34.38"/>
    <col customWidth="1" min="25" max="25" width="38.63"/>
    <col customWidth="1" min="26" max="26" width="15.63"/>
    <col customWidth="1" min="27" max="27" width="17.0"/>
    <col customWidth="1" min="28" max="28" width="28.5"/>
    <col customWidth="1" min="29" max="29" width="9.13"/>
    <col customWidth="1" min="30" max="31" width="8.88"/>
    <col customWidth="1" min="32" max="32" width="12.63"/>
    <col customWidth="1" min="33" max="33" width="8.88"/>
    <col customWidth="1" min="34" max="34" width="30.0"/>
    <col customWidth="1" min="35" max="38" width="8.88"/>
  </cols>
  <sheetData>
    <row r="1" ht="12.75" customHeight="1"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C1" s="1"/>
    </row>
    <row r="2" ht="30.0" customHeight="1">
      <c r="C2" s="3"/>
      <c r="D2" s="4"/>
      <c r="F2" s="4"/>
      <c r="G2" s="5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C2" s="1"/>
    </row>
    <row r="3" ht="30.0" customHeight="1">
      <c r="C3" s="3"/>
      <c r="D3" s="4"/>
      <c r="F3" s="4"/>
      <c r="G3" s="5"/>
      <c r="H3" s="1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ht="30.0" customHeight="1">
      <c r="C4" s="3" t="s">
        <v>0</v>
      </c>
      <c r="D4" s="6">
        <v>44903.0</v>
      </c>
      <c r="F4" s="4"/>
      <c r="G4" s="5"/>
      <c r="H4" s="1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ht="30.0" customHeight="1">
      <c r="C5" s="3" t="s">
        <v>1</v>
      </c>
      <c r="D5" s="7"/>
      <c r="E5" s="8" t="s">
        <v>2</v>
      </c>
      <c r="F5" s="7" t="s">
        <v>3</v>
      </c>
      <c r="G5" s="9"/>
      <c r="H5" s="1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ht="13.5" customHeight="1">
      <c r="C6" s="10"/>
      <c r="D6" s="11"/>
      <c r="E6" s="12"/>
      <c r="F6" s="12"/>
      <c r="H6" s="1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Z6" s="1"/>
      <c r="AC6" s="1"/>
      <c r="AD6" s="1"/>
      <c r="AE6" s="1"/>
      <c r="AF6" s="1" t="s">
        <v>4</v>
      </c>
      <c r="AG6" s="1"/>
      <c r="AH6" s="1"/>
      <c r="AI6" s="1"/>
      <c r="AJ6" s="1"/>
      <c r="AK6" s="1"/>
      <c r="AL6" s="1"/>
    </row>
    <row r="7" ht="25.5" customHeight="1">
      <c r="A7" s="1"/>
      <c r="B7" s="13" t="s">
        <v>5</v>
      </c>
      <c r="C7" s="14" t="s">
        <v>6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"/>
      <c r="AD7" s="1"/>
      <c r="AE7" s="1"/>
      <c r="AF7" s="17" t="s">
        <v>7</v>
      </c>
      <c r="AG7" s="1"/>
      <c r="AH7" s="1"/>
      <c r="AI7" s="1"/>
      <c r="AJ7" s="1"/>
      <c r="AK7" s="1"/>
      <c r="AL7" s="1"/>
    </row>
    <row r="8" ht="31.5" customHeight="1">
      <c r="A8" s="1"/>
      <c r="B8" s="18"/>
      <c r="C8" s="19" t="s">
        <v>8</v>
      </c>
      <c r="D8" s="20"/>
      <c r="E8" s="20"/>
      <c r="F8" s="20"/>
      <c r="G8" s="20"/>
      <c r="H8" s="21"/>
      <c r="I8" s="22" t="s">
        <v>9</v>
      </c>
      <c r="J8" s="23"/>
      <c r="K8" s="23"/>
      <c r="L8" s="23"/>
      <c r="M8" s="23"/>
      <c r="N8" s="23"/>
      <c r="O8" s="23"/>
      <c r="P8" s="23"/>
      <c r="Q8" s="23"/>
      <c r="R8" s="24"/>
      <c r="S8" s="25" t="s">
        <v>10</v>
      </c>
      <c r="T8" s="23"/>
      <c r="U8" s="23"/>
      <c r="V8" s="24"/>
      <c r="W8" s="19" t="s">
        <v>11</v>
      </c>
      <c r="X8" s="20"/>
      <c r="Y8" s="21"/>
      <c r="Z8" s="19" t="s">
        <v>12</v>
      </c>
      <c r="AA8" s="20"/>
      <c r="AB8" s="21"/>
      <c r="AC8" s="1"/>
      <c r="AD8" s="1"/>
      <c r="AE8" s="1"/>
      <c r="AF8" s="17" t="s">
        <v>13</v>
      </c>
      <c r="AG8" s="1"/>
      <c r="AH8" s="26" t="s">
        <v>14</v>
      </c>
      <c r="AI8" s="1"/>
      <c r="AJ8" s="1"/>
      <c r="AK8" s="1"/>
      <c r="AL8" s="1"/>
    </row>
    <row r="9" ht="45.75" customHeight="1">
      <c r="A9" s="27"/>
      <c r="B9" s="28"/>
      <c r="C9" s="29" t="s">
        <v>15</v>
      </c>
      <c r="D9" s="30" t="s">
        <v>16</v>
      </c>
      <c r="E9" s="30" t="s">
        <v>17</v>
      </c>
      <c r="F9" s="31" t="s">
        <v>18</v>
      </c>
      <c r="G9" s="30" t="s">
        <v>19</v>
      </c>
      <c r="H9" s="32" t="s">
        <v>20</v>
      </c>
      <c r="I9" s="33" t="s">
        <v>21</v>
      </c>
      <c r="J9" s="34" t="s">
        <v>22</v>
      </c>
      <c r="K9" s="34" t="s">
        <v>23</v>
      </c>
      <c r="L9" s="35" t="s">
        <v>24</v>
      </c>
      <c r="M9" s="36"/>
      <c r="N9" s="36"/>
      <c r="O9" s="36"/>
      <c r="P9" s="36"/>
      <c r="Q9" s="36"/>
      <c r="R9" s="37"/>
      <c r="S9" s="38"/>
      <c r="T9" s="29" t="s">
        <v>25</v>
      </c>
      <c r="U9" s="39" t="s">
        <v>26</v>
      </c>
      <c r="V9" s="38" t="s">
        <v>27</v>
      </c>
      <c r="W9" s="40" t="s">
        <v>28</v>
      </c>
      <c r="X9" s="41" t="s">
        <v>29</v>
      </c>
      <c r="Y9" s="42" t="s">
        <v>30</v>
      </c>
      <c r="Z9" s="40" t="s">
        <v>31</v>
      </c>
      <c r="AA9" s="43" t="s">
        <v>32</v>
      </c>
      <c r="AB9" s="44" t="s">
        <v>33</v>
      </c>
      <c r="AC9" s="27"/>
      <c r="AD9" s="27"/>
      <c r="AE9" s="27"/>
      <c r="AF9" s="17" t="s">
        <v>34</v>
      </c>
      <c r="AG9" s="27"/>
      <c r="AH9" s="45" t="s">
        <v>35</v>
      </c>
      <c r="AI9" s="27"/>
      <c r="AJ9" s="27"/>
      <c r="AK9" s="27"/>
      <c r="AL9" s="27"/>
    </row>
    <row r="10" ht="24.0" hidden="1" customHeight="1">
      <c r="A10" s="46"/>
      <c r="B10" s="1"/>
      <c r="C10" s="2" t="s">
        <v>36</v>
      </c>
      <c r="D10" s="1"/>
      <c r="E10" s="1" t="s">
        <v>37</v>
      </c>
      <c r="F10" s="1"/>
      <c r="G10" s="1"/>
      <c r="H10" s="1"/>
      <c r="I10" s="47" t="s">
        <v>38</v>
      </c>
      <c r="J10" s="1" t="s">
        <v>39</v>
      </c>
      <c r="K10" s="1" t="s">
        <v>39</v>
      </c>
      <c r="L10" s="1"/>
      <c r="M10" s="1"/>
      <c r="N10" s="1"/>
      <c r="O10" s="1"/>
      <c r="P10" s="1"/>
      <c r="Q10" s="1"/>
      <c r="R10" s="1"/>
      <c r="S10" s="1"/>
      <c r="T10" s="1">
        <v>0.9</v>
      </c>
      <c r="U10" s="1"/>
      <c r="V10" s="1"/>
      <c r="W10" s="48" t="s">
        <v>40</v>
      </c>
      <c r="X10" s="1"/>
      <c r="Y10" s="1"/>
      <c r="Z10" s="49"/>
      <c r="AA10" s="50"/>
      <c r="AB10" s="46"/>
      <c r="AC10" s="1"/>
      <c r="AD10" s="1"/>
      <c r="AE10" s="1"/>
      <c r="AF10" s="17" t="s">
        <v>41</v>
      </c>
      <c r="AG10" s="1"/>
      <c r="AH10" s="1"/>
      <c r="AI10" s="1"/>
      <c r="AJ10" s="1"/>
      <c r="AK10" s="1"/>
      <c r="AL10" s="1"/>
    </row>
    <row r="11" ht="18.75" hidden="1" customHeight="1">
      <c r="A11" s="46"/>
      <c r="B11" s="1"/>
      <c r="C11" s="2" t="s">
        <v>42</v>
      </c>
      <c r="D11" s="1"/>
      <c r="E11" s="1" t="s">
        <v>43</v>
      </c>
      <c r="F11" s="1"/>
      <c r="G11" s="1"/>
      <c r="H11" s="1"/>
      <c r="I11" s="47" t="s">
        <v>44</v>
      </c>
      <c r="J11" s="1" t="s">
        <v>45</v>
      </c>
      <c r="K11" s="1" t="s">
        <v>45</v>
      </c>
      <c r="L11" s="1"/>
      <c r="M11" s="1"/>
      <c r="N11" s="1"/>
      <c r="O11" s="1"/>
      <c r="P11" s="1"/>
      <c r="Q11" s="1"/>
      <c r="R11" s="1"/>
      <c r="S11" s="1"/>
      <c r="T11" s="1">
        <v>0.7</v>
      </c>
      <c r="U11" s="1"/>
      <c r="V11" s="1"/>
      <c r="W11" s="48" t="s">
        <v>46</v>
      </c>
      <c r="X11" s="1"/>
      <c r="Y11" s="1"/>
      <c r="Z11" s="49"/>
      <c r="AA11" s="48"/>
      <c r="AB11" s="51"/>
      <c r="AC11" s="1"/>
      <c r="AD11" s="1"/>
      <c r="AE11" s="1"/>
      <c r="AF11" s="17" t="s">
        <v>47</v>
      </c>
      <c r="AG11" s="1"/>
      <c r="AH11" s="1"/>
      <c r="AI11" s="1"/>
      <c r="AJ11" s="1"/>
      <c r="AK11" s="1"/>
      <c r="AL11" s="1"/>
    </row>
    <row r="12" ht="18.75" hidden="1" customHeight="1">
      <c r="A12" s="46"/>
      <c r="B12" s="1"/>
      <c r="C12" s="2" t="s">
        <v>48</v>
      </c>
      <c r="D12" s="1"/>
      <c r="E12" s="1" t="s">
        <v>49</v>
      </c>
      <c r="F12" s="1"/>
      <c r="H12" s="1"/>
      <c r="I12" s="47" t="s">
        <v>50</v>
      </c>
      <c r="J12" s="1" t="s">
        <v>51</v>
      </c>
      <c r="K12" s="1" t="s">
        <v>51</v>
      </c>
      <c r="L12" s="1"/>
      <c r="M12" s="1"/>
      <c r="N12" s="1"/>
      <c r="O12" s="1"/>
      <c r="P12" s="1"/>
      <c r="Q12" s="1"/>
      <c r="R12" s="1"/>
      <c r="S12" s="1"/>
      <c r="T12" s="1">
        <v>0.5</v>
      </c>
      <c r="U12" s="1"/>
      <c r="V12" s="1"/>
      <c r="W12" s="48" t="s">
        <v>52</v>
      </c>
      <c r="X12" s="1"/>
      <c r="Y12" s="1"/>
      <c r="Z12" s="49"/>
      <c r="AA12" s="48"/>
      <c r="AB12" s="51"/>
      <c r="AC12" s="1"/>
      <c r="AD12" s="1"/>
      <c r="AE12" s="1"/>
      <c r="AF12" s="17" t="s">
        <v>53</v>
      </c>
      <c r="AG12" s="1"/>
      <c r="AH12" s="1"/>
      <c r="AI12" s="1"/>
      <c r="AJ12" s="1"/>
      <c r="AK12" s="1"/>
      <c r="AL12" s="1"/>
    </row>
    <row r="13" ht="18.75" hidden="1" customHeight="1">
      <c r="A13" s="46"/>
      <c r="B13" s="1"/>
      <c r="C13" s="2"/>
      <c r="D13" s="1"/>
      <c r="E13" s="1" t="s">
        <v>54</v>
      </c>
      <c r="F13" s="1"/>
      <c r="H13" s="1"/>
      <c r="I13" s="47" t="s">
        <v>55</v>
      </c>
      <c r="J13" s="1" t="s">
        <v>56</v>
      </c>
      <c r="K13" s="1" t="s">
        <v>56</v>
      </c>
      <c r="L13" s="1"/>
      <c r="M13" s="1"/>
      <c r="N13" s="1"/>
      <c r="O13" s="1"/>
      <c r="P13" s="1"/>
      <c r="Q13" s="1"/>
      <c r="R13" s="1"/>
      <c r="S13" s="1"/>
      <c r="T13" s="1">
        <v>0.3</v>
      </c>
      <c r="U13" s="1"/>
      <c r="V13" s="1"/>
      <c r="W13" s="48" t="s">
        <v>57</v>
      </c>
      <c r="X13" s="1"/>
      <c r="Y13" s="1"/>
      <c r="Z13" s="49"/>
      <c r="AA13" s="48"/>
      <c r="AB13" s="51"/>
      <c r="AC13" s="1"/>
      <c r="AD13" s="1"/>
      <c r="AE13" s="1"/>
      <c r="AF13" s="17" t="s">
        <v>58</v>
      </c>
      <c r="AG13" s="1"/>
      <c r="AH13" s="1"/>
      <c r="AI13" s="1"/>
      <c r="AJ13" s="1"/>
      <c r="AK13" s="1"/>
      <c r="AL13" s="1"/>
    </row>
    <row r="14" ht="18.75" hidden="1" customHeight="1">
      <c r="A14" s="46"/>
      <c r="B14" s="1"/>
      <c r="C14" s="2"/>
      <c r="D14" s="1"/>
      <c r="E14" s="1"/>
      <c r="F14" s="1"/>
      <c r="H14" s="1"/>
      <c r="I14" s="47"/>
      <c r="J14" s="1" t="s">
        <v>59</v>
      </c>
      <c r="K14" s="1" t="s">
        <v>59</v>
      </c>
      <c r="L14" s="1"/>
      <c r="M14" s="1"/>
      <c r="N14" s="1"/>
      <c r="O14" s="1"/>
      <c r="P14" s="1"/>
      <c r="Q14" s="1"/>
      <c r="R14" s="1"/>
      <c r="S14" s="1"/>
      <c r="T14" s="1">
        <v>0.1</v>
      </c>
      <c r="U14" s="1"/>
      <c r="V14" s="1"/>
      <c r="W14" s="48" t="s">
        <v>60</v>
      </c>
      <c r="X14" s="1"/>
      <c r="Y14" s="1"/>
      <c r="Z14" s="49"/>
      <c r="AA14" s="50"/>
      <c r="AB14" s="51"/>
      <c r="AC14" s="1"/>
      <c r="AD14" s="1"/>
      <c r="AE14" s="1"/>
      <c r="AF14" s="17" t="s">
        <v>61</v>
      </c>
      <c r="AG14" s="1"/>
      <c r="AH14" s="1"/>
      <c r="AI14" s="1"/>
      <c r="AJ14" s="1"/>
      <c r="AK14" s="1"/>
      <c r="AL14" s="1"/>
    </row>
    <row r="15" ht="12.75" customHeight="1">
      <c r="A15" s="2"/>
      <c r="B15" s="52" t="s">
        <v>62</v>
      </c>
      <c r="C15" s="53" t="s">
        <v>63</v>
      </c>
      <c r="D15" s="54" t="s">
        <v>64</v>
      </c>
      <c r="E15" s="54" t="s">
        <v>65</v>
      </c>
      <c r="F15" s="54" t="s">
        <v>66</v>
      </c>
      <c r="G15" s="54" t="s">
        <v>67</v>
      </c>
      <c r="H15" s="55" t="s">
        <v>68</v>
      </c>
      <c r="I15" s="53" t="s">
        <v>69</v>
      </c>
      <c r="J15" s="54" t="s">
        <v>70</v>
      </c>
      <c r="K15" s="56" t="s">
        <v>71</v>
      </c>
      <c r="L15" s="57" t="s">
        <v>72</v>
      </c>
      <c r="M15" s="15"/>
      <c r="N15" s="15"/>
      <c r="O15" s="15"/>
      <c r="P15" s="15"/>
      <c r="Q15" s="15"/>
      <c r="R15" s="16"/>
      <c r="S15" s="57" t="s">
        <v>73</v>
      </c>
      <c r="T15" s="15"/>
      <c r="U15" s="56" t="s">
        <v>74</v>
      </c>
      <c r="V15" s="55" t="s">
        <v>75</v>
      </c>
      <c r="W15" s="53" t="s">
        <v>76</v>
      </c>
      <c r="X15" s="54" t="s">
        <v>77</v>
      </c>
      <c r="Y15" s="55" t="s">
        <v>78</v>
      </c>
      <c r="Z15" s="58" t="s">
        <v>79</v>
      </c>
      <c r="AA15" s="54" t="s">
        <v>80</v>
      </c>
      <c r="AB15" s="55" t="s">
        <v>81</v>
      </c>
      <c r="AC15" s="2"/>
      <c r="AD15" s="2"/>
      <c r="AE15" s="2"/>
      <c r="AF15" s="17" t="s">
        <v>82</v>
      </c>
      <c r="AG15" s="2"/>
      <c r="AH15" s="59" t="s">
        <v>83</v>
      </c>
      <c r="AI15" s="2"/>
      <c r="AJ15" s="2"/>
      <c r="AK15" s="2"/>
      <c r="AL15" s="2"/>
    </row>
    <row r="16" ht="18.0" customHeight="1">
      <c r="A16" s="2"/>
      <c r="B16" s="60">
        <v>1.0</v>
      </c>
      <c r="C16" s="61" t="s">
        <v>48</v>
      </c>
      <c r="D16" s="62" t="s">
        <v>84</v>
      </c>
      <c r="E16" s="63">
        <v>44860.0</v>
      </c>
      <c r="F16" s="64" t="s">
        <v>85</v>
      </c>
      <c r="G16" s="65" t="s">
        <v>86</v>
      </c>
      <c r="H16" s="66" t="s">
        <v>87</v>
      </c>
      <c r="I16" s="67" t="s">
        <v>55</v>
      </c>
      <c r="J16" s="68" t="s">
        <v>56</v>
      </c>
      <c r="K16" s="69" t="s">
        <v>39</v>
      </c>
      <c r="L16" s="70" t="s">
        <v>22</v>
      </c>
      <c r="M16" s="71" t="s">
        <v>88</v>
      </c>
      <c r="N16" s="72" t="str">
        <f>IF(AND(K16="VERY LOW",J16="VERY HIGH")=TRUE,"X"," ")</f>
        <v> </v>
      </c>
      <c r="O16" s="73" t="str">
        <f>IF(AND(K16="LOW",J16="VERY HIGH")=TRUE,"X"," ")</f>
        <v> </v>
      </c>
      <c r="P16" s="74" t="str">
        <f>IF(AND(K16="MODERATE",J16="VERY HIGH")=TRUE,"X"," ")</f>
        <v> </v>
      </c>
      <c r="Q16" s="74" t="str">
        <f>IF(AND(K16="HIGH",J16="VERY HIGH")=TRUE,"X"," ")</f>
        <v> </v>
      </c>
      <c r="R16" s="74" t="str">
        <f>IF(AND(K16="VERY HIGH",J16="VERY HIGH")=TRUE,"X"," ")</f>
        <v> </v>
      </c>
      <c r="S16" s="75" t="str">
        <f>IF(J16=#REF!,#REF!,0)</f>
        <v>#REF!</v>
      </c>
      <c r="T16" s="76">
        <v>0.2</v>
      </c>
      <c r="U16" s="77">
        <v>7.0</v>
      </c>
      <c r="V16" s="78">
        <f>T16*U16</f>
        <v>1.4</v>
      </c>
      <c r="W16" s="79" t="s">
        <v>40</v>
      </c>
      <c r="X16" s="80" t="s">
        <v>89</v>
      </c>
      <c r="Y16" s="81" t="s">
        <v>90</v>
      </c>
      <c r="Z16" s="82" t="s">
        <v>91</v>
      </c>
      <c r="AA16" s="68" t="s">
        <v>92</v>
      </c>
      <c r="AB16" s="83" t="s">
        <v>93</v>
      </c>
      <c r="AC16" s="2"/>
      <c r="AD16" s="2"/>
      <c r="AE16" s="2"/>
      <c r="AF16" s="17" t="s">
        <v>94</v>
      </c>
      <c r="AG16" s="2"/>
      <c r="AH16" s="2"/>
      <c r="AI16" s="2"/>
      <c r="AJ16" s="2"/>
      <c r="AK16" s="2"/>
      <c r="AL16" s="2"/>
    </row>
    <row r="17" ht="18.0" customHeight="1">
      <c r="A17" s="2"/>
      <c r="B17" s="18"/>
      <c r="C17" s="84"/>
      <c r="D17" s="85"/>
      <c r="E17" s="85"/>
      <c r="F17" s="85"/>
      <c r="G17" s="85"/>
      <c r="H17" s="86"/>
      <c r="I17" s="84"/>
      <c r="J17" s="85"/>
      <c r="K17" s="87"/>
      <c r="L17" s="87"/>
      <c r="M17" s="71" t="s">
        <v>95</v>
      </c>
      <c r="N17" s="72" t="str">
        <f>IF(AND(K16="VERY LOW",J16="HIGH")=TRUE,"X"," ")</f>
        <v> </v>
      </c>
      <c r="O17" s="73" t="str">
        <f>IF(AND(K16="LOW",J16="HIGH")=TRUE,"X"," ")</f>
        <v> </v>
      </c>
      <c r="P17" s="74" t="str">
        <f>IF(AND(K16="MODERATE",J16="HIGH")=TRUE,"X"," ")</f>
        <v> </v>
      </c>
      <c r="Q17" s="74" t="str">
        <f>IF(AND(K16="HIGH",J16="HIGH")=TRUE,"X"," ")</f>
        <v> </v>
      </c>
      <c r="R17" s="74" t="str">
        <f>IF(AND(K16="VERY HIGH",J16="HIGH")=TRUE,"X"," ")</f>
        <v> </v>
      </c>
      <c r="S17" s="88" t="str">
        <f>IF(J16=#REF!,#REF!,0)</f>
        <v>#REF!</v>
      </c>
      <c r="T17" s="84"/>
      <c r="U17" s="87"/>
      <c r="V17" s="86"/>
      <c r="W17" s="84"/>
      <c r="X17" s="85"/>
      <c r="Y17" s="86"/>
      <c r="Z17" s="89"/>
      <c r="AA17" s="85"/>
      <c r="AB17" s="90"/>
      <c r="AC17" s="2"/>
      <c r="AD17" s="2"/>
      <c r="AE17" s="2"/>
      <c r="AF17" s="17"/>
      <c r="AG17" s="2"/>
      <c r="AH17" s="2"/>
      <c r="AI17" s="2"/>
      <c r="AJ17" s="2"/>
      <c r="AK17" s="2"/>
      <c r="AL17" s="2"/>
    </row>
    <row r="18" ht="18.0" customHeight="1">
      <c r="A18" s="2"/>
      <c r="B18" s="18"/>
      <c r="C18" s="84"/>
      <c r="D18" s="85"/>
      <c r="E18" s="91"/>
      <c r="F18" s="85"/>
      <c r="G18" s="85"/>
      <c r="H18" s="86"/>
      <c r="I18" s="84"/>
      <c r="J18" s="85"/>
      <c r="K18" s="87"/>
      <c r="L18" s="87"/>
      <c r="M18" s="71" t="s">
        <v>96</v>
      </c>
      <c r="N18" s="72" t="str">
        <f>IF(AND(K16="VERY LOW",J16="MODERATE")=TRUE,"X"," ")</f>
        <v> </v>
      </c>
      <c r="O18" s="92" t="str">
        <f>IF(AND(K16="LOW",J16="MODERATE")=TRUE,"X"," ")</f>
        <v> </v>
      </c>
      <c r="P18" s="73" t="str">
        <f>IF(AND(K16="MODERATE",J16="MODERATE")=TRUE,"X"," ")</f>
        <v> </v>
      </c>
      <c r="Q18" s="74" t="str">
        <f>IF(AND(K16="HIGH",J16="MODERATE")=TRUE,"X"," ")</f>
        <v> </v>
      </c>
      <c r="R18" s="74" t="str">
        <f>IF(AND(K16="VERY HIGH",J16="MODERATE")=TRUE,"X"," ")</f>
        <v> </v>
      </c>
      <c r="S18" s="88" t="str">
        <f>IF(J16=#REF!,#REF!,0)</f>
        <v>#REF!</v>
      </c>
      <c r="T18" s="84"/>
      <c r="U18" s="87"/>
      <c r="V18" s="86"/>
      <c r="W18" s="84"/>
      <c r="X18" s="85"/>
      <c r="Y18" s="86"/>
      <c r="Z18" s="89"/>
      <c r="AA18" s="85"/>
      <c r="AB18" s="90"/>
      <c r="AC18" s="2"/>
      <c r="AD18" s="2"/>
      <c r="AE18" s="2"/>
      <c r="AF18" s="17"/>
      <c r="AG18" s="2"/>
      <c r="AH18" s="2"/>
      <c r="AI18" s="2"/>
      <c r="AJ18" s="2"/>
      <c r="AK18" s="2"/>
      <c r="AL18" s="2"/>
    </row>
    <row r="19" ht="18.0" customHeight="1">
      <c r="A19" s="2"/>
      <c r="B19" s="18"/>
      <c r="C19" s="84"/>
      <c r="D19" s="85"/>
      <c r="E19" s="93" t="s">
        <v>85</v>
      </c>
      <c r="F19" s="85"/>
      <c r="G19" s="85"/>
      <c r="H19" s="86"/>
      <c r="I19" s="84"/>
      <c r="J19" s="85"/>
      <c r="K19" s="87"/>
      <c r="L19" s="87"/>
      <c r="M19" s="71" t="s">
        <v>97</v>
      </c>
      <c r="N19" s="72" t="str">
        <f>IF(AND(K16="VERY LOW",J16="LOW")=TRUE,"X"," ")</f>
        <v> </v>
      </c>
      <c r="O19" s="92" t="str">
        <f>IF(AND(K16="LOW",J16="LOW")=TRUE,"X"," ")</f>
        <v> </v>
      </c>
      <c r="P19" s="73" t="str">
        <f>IF(AND(K16="MODERATE",J16="LOW")=TRUE,"X"," ")</f>
        <v> </v>
      </c>
      <c r="Q19" s="74" t="str">
        <f>IF(AND(K16="HIGH",J16="LOW")=TRUE,"X"," ")</f>
        <v> </v>
      </c>
      <c r="R19" s="74" t="str">
        <f>IF(AND(K16="VERY HIGH",J16="LOW")=TRUE,"X"," ")</f>
        <v>X</v>
      </c>
      <c r="S19" s="88" t="str">
        <f>IF(J16=#REF!,#REF!,0)</f>
        <v>#REF!</v>
      </c>
      <c r="T19" s="84"/>
      <c r="U19" s="87"/>
      <c r="V19" s="86"/>
      <c r="W19" s="84"/>
      <c r="X19" s="85"/>
      <c r="Y19" s="86"/>
      <c r="Z19" s="89"/>
      <c r="AA19" s="85"/>
      <c r="AB19" s="90"/>
      <c r="AC19" s="2"/>
      <c r="AD19" s="2"/>
      <c r="AE19" s="2"/>
      <c r="AF19" s="17" t="s">
        <v>98</v>
      </c>
      <c r="AG19" s="2"/>
      <c r="AH19" s="2"/>
      <c r="AI19" s="2"/>
      <c r="AJ19" s="2"/>
      <c r="AK19" s="2"/>
      <c r="AL19" s="2"/>
    </row>
    <row r="20" ht="18.0" customHeight="1">
      <c r="A20" s="1"/>
      <c r="B20" s="18"/>
      <c r="C20" s="84"/>
      <c r="D20" s="85"/>
      <c r="E20" s="94" t="s">
        <v>37</v>
      </c>
      <c r="F20" s="85"/>
      <c r="G20" s="85"/>
      <c r="H20" s="86"/>
      <c r="I20" s="84"/>
      <c r="J20" s="85"/>
      <c r="K20" s="87"/>
      <c r="L20" s="87"/>
      <c r="M20" s="71" t="s">
        <v>99</v>
      </c>
      <c r="N20" s="95" t="str">
        <f>IF(AND(K16="VERY LOW",J16="VERY LOW")=TRUE,"X"," ")</f>
        <v> </v>
      </c>
      <c r="O20" s="96" t="str">
        <f>IF(AND(K16="LOW",J16="VERY LOW")=TRUE,"X"," ")</f>
        <v> </v>
      </c>
      <c r="P20" s="96" t="str">
        <f>IF(AND(K16="MODERATE",J16="VERY LOW")=TRUE,"X"," ")</f>
        <v> </v>
      </c>
      <c r="Q20" s="97" t="str">
        <f>IF(AND(K16="HIGH",J16="VERY LOW")=TRUE,"X"," ")</f>
        <v> </v>
      </c>
      <c r="R20" s="98" t="str">
        <f>IF(AND(K16="VERY HIGH",J16="VERY LOW")=TRUE,"X"," ")</f>
        <v> </v>
      </c>
      <c r="S20" s="2" t="str">
        <f>IF(J16=#REF!,#REF!,0)</f>
        <v>#REF!</v>
      </c>
      <c r="T20" s="84"/>
      <c r="U20" s="87"/>
      <c r="V20" s="86"/>
      <c r="W20" s="84"/>
      <c r="X20" s="85"/>
      <c r="Y20" s="86"/>
      <c r="Z20" s="89"/>
      <c r="AA20" s="85"/>
      <c r="AB20" s="90"/>
      <c r="AC20" s="1"/>
      <c r="AD20" s="1"/>
      <c r="AE20" s="1"/>
      <c r="AF20" s="17" t="s">
        <v>100</v>
      </c>
      <c r="AG20" s="1"/>
      <c r="AH20" s="1"/>
      <c r="AI20" s="1"/>
      <c r="AJ20" s="1"/>
      <c r="AK20" s="1"/>
      <c r="AL20" s="1"/>
    </row>
    <row r="21" ht="14.25" customHeight="1">
      <c r="A21" s="1"/>
      <c r="B21" s="18"/>
      <c r="C21" s="84"/>
      <c r="D21" s="85"/>
      <c r="E21" s="85"/>
      <c r="F21" s="85"/>
      <c r="G21" s="85"/>
      <c r="H21" s="86"/>
      <c r="I21" s="84"/>
      <c r="J21" s="85"/>
      <c r="K21" s="87"/>
      <c r="L21" s="70"/>
      <c r="M21" s="71"/>
      <c r="N21" s="71" t="s">
        <v>99</v>
      </c>
      <c r="O21" s="71" t="s">
        <v>97</v>
      </c>
      <c r="P21" s="71" t="s">
        <v>96</v>
      </c>
      <c r="Q21" s="71" t="s">
        <v>95</v>
      </c>
      <c r="R21" s="71" t="s">
        <v>88</v>
      </c>
      <c r="S21" s="88"/>
      <c r="T21" s="84"/>
      <c r="U21" s="87"/>
      <c r="V21" s="86"/>
      <c r="W21" s="84"/>
      <c r="X21" s="85"/>
      <c r="Y21" s="86"/>
      <c r="Z21" s="89"/>
      <c r="AA21" s="85"/>
      <c r="AB21" s="90"/>
      <c r="AC21" s="1"/>
      <c r="AD21" s="1"/>
      <c r="AE21" s="1"/>
      <c r="AF21" s="17" t="s">
        <v>101</v>
      </c>
      <c r="AG21" s="1"/>
      <c r="AH21" s="1"/>
      <c r="AI21" s="1"/>
      <c r="AJ21" s="1"/>
      <c r="AK21" s="1"/>
      <c r="AL21" s="1"/>
    </row>
    <row r="22" ht="11.25" customHeight="1">
      <c r="A22" s="1"/>
      <c r="B22" s="99"/>
      <c r="C22" s="100"/>
      <c r="D22" s="85"/>
      <c r="E22" s="101"/>
      <c r="F22" s="101"/>
      <c r="G22" s="101"/>
      <c r="H22" s="102"/>
      <c r="I22" s="100"/>
      <c r="J22" s="101"/>
      <c r="K22" s="103"/>
      <c r="L22" s="104"/>
      <c r="M22" s="105"/>
      <c r="N22" s="105" t="s">
        <v>23</v>
      </c>
      <c r="O22" s="20"/>
      <c r="P22" s="20"/>
      <c r="Q22" s="20"/>
      <c r="R22" s="20"/>
      <c r="S22" s="106"/>
      <c r="T22" s="100"/>
      <c r="U22" s="103"/>
      <c r="V22" s="102"/>
      <c r="W22" s="100"/>
      <c r="X22" s="101"/>
      <c r="Y22" s="102"/>
      <c r="Z22" s="107"/>
      <c r="AA22" s="101"/>
      <c r="AB22" s="21"/>
      <c r="AC22" s="1"/>
      <c r="AD22" s="1"/>
      <c r="AE22" s="1"/>
      <c r="AF22" s="17" t="s">
        <v>102</v>
      </c>
      <c r="AG22" s="1"/>
      <c r="AH22" s="1"/>
      <c r="AI22" s="1"/>
      <c r="AJ22" s="1"/>
      <c r="AK22" s="1"/>
      <c r="AL22" s="1"/>
    </row>
    <row r="23" ht="6.75" customHeight="1">
      <c r="A23" s="46"/>
      <c r="B23" s="108"/>
      <c r="C23" s="109"/>
      <c r="D23" s="110"/>
      <c r="E23" s="110"/>
      <c r="F23" s="110"/>
      <c r="G23" s="111"/>
      <c r="H23" s="112"/>
      <c r="I23" s="113"/>
      <c r="J23" s="114"/>
      <c r="K23" s="114"/>
      <c r="L23" s="115"/>
      <c r="M23" s="116"/>
      <c r="N23" s="115"/>
      <c r="O23" s="117"/>
      <c r="P23" s="117"/>
      <c r="Q23" s="117"/>
      <c r="R23" s="117"/>
      <c r="S23" s="118"/>
      <c r="T23" s="119"/>
      <c r="U23" s="120"/>
      <c r="V23" s="120"/>
      <c r="W23" s="121"/>
      <c r="X23" s="122"/>
      <c r="Y23" s="123"/>
      <c r="Z23" s="124"/>
      <c r="AA23" s="125"/>
      <c r="AB23" s="126"/>
      <c r="AC23" s="1"/>
      <c r="AD23" s="1"/>
      <c r="AE23" s="1"/>
      <c r="AF23" s="17" t="s">
        <v>103</v>
      </c>
      <c r="AG23" s="1"/>
      <c r="AH23" s="1"/>
      <c r="AI23" s="1"/>
      <c r="AJ23" s="1"/>
      <c r="AK23" s="1"/>
      <c r="AL23" s="1"/>
    </row>
    <row r="24" ht="18.0" customHeight="1">
      <c r="A24" s="2"/>
      <c r="B24" s="60">
        <v>2.0</v>
      </c>
      <c r="C24" s="127" t="s">
        <v>36</v>
      </c>
      <c r="D24" s="62" t="s">
        <v>104</v>
      </c>
      <c r="E24" s="63">
        <v>44867.0</v>
      </c>
      <c r="F24" s="64" t="s">
        <v>105</v>
      </c>
      <c r="G24" s="65" t="s">
        <v>106</v>
      </c>
      <c r="H24" s="66" t="s">
        <v>107</v>
      </c>
      <c r="I24" s="128" t="s">
        <v>55</v>
      </c>
      <c r="J24" s="62" t="s">
        <v>45</v>
      </c>
      <c r="K24" s="129" t="s">
        <v>39</v>
      </c>
      <c r="L24" s="70" t="s">
        <v>22</v>
      </c>
      <c r="M24" s="71" t="s">
        <v>88</v>
      </c>
      <c r="N24" s="72" t="str">
        <f>IF(AND(K24="VERY LOW",J24="VERY HIGH")=TRUE,"X"," ")</f>
        <v> </v>
      </c>
      <c r="O24" s="73" t="str">
        <f>IF(AND(K24="LOW",J24="VERY HIGH")=TRUE,"X"," ")</f>
        <v> </v>
      </c>
      <c r="P24" s="74" t="str">
        <f>IF(AND(K24="MODERATE",J24="VERY HIGH")=TRUE,"X"," ")</f>
        <v> </v>
      </c>
      <c r="Q24" s="74" t="str">
        <f>IF(AND(K24="HIGH",J24="VERY HIGH")=TRUE,"X"," ")</f>
        <v> </v>
      </c>
      <c r="R24" s="74" t="str">
        <f>IF(AND(K24="VERY HIGH",J24="VERY HIGH")=TRUE,"X"," ")</f>
        <v> </v>
      </c>
      <c r="S24" s="75" t="str">
        <f>IF(J24=#REF!,#REF!,0)</f>
        <v>#REF!</v>
      </c>
      <c r="T24" s="130">
        <v>0.7</v>
      </c>
      <c r="U24" s="77">
        <v>21.0</v>
      </c>
      <c r="V24" s="131">
        <f>T24*U24</f>
        <v>14.7</v>
      </c>
      <c r="W24" s="79" t="s">
        <v>52</v>
      </c>
      <c r="X24" s="80" t="s">
        <v>108</v>
      </c>
      <c r="Y24" s="132" t="s">
        <v>109</v>
      </c>
      <c r="Z24" s="82" t="s">
        <v>110</v>
      </c>
      <c r="AA24" s="68" t="s">
        <v>111</v>
      </c>
      <c r="AB24" s="133" t="s">
        <v>112</v>
      </c>
      <c r="AC24" s="2"/>
      <c r="AD24" s="2"/>
      <c r="AE24" s="2"/>
      <c r="AF24" s="17" t="s">
        <v>113</v>
      </c>
      <c r="AG24" s="2"/>
      <c r="AH24" s="2"/>
      <c r="AI24" s="2"/>
      <c r="AJ24" s="2"/>
      <c r="AK24" s="2"/>
      <c r="AL24" s="2"/>
    </row>
    <row r="25" ht="18.0" customHeight="1">
      <c r="A25" s="2"/>
      <c r="B25" s="18"/>
      <c r="C25" s="84"/>
      <c r="D25" s="85"/>
      <c r="E25" s="85"/>
      <c r="F25" s="85"/>
      <c r="G25" s="85"/>
      <c r="H25" s="86"/>
      <c r="I25" s="84"/>
      <c r="J25" s="85"/>
      <c r="K25" s="87"/>
      <c r="L25" s="87"/>
      <c r="M25" s="71" t="s">
        <v>95</v>
      </c>
      <c r="N25" s="72" t="str">
        <f>IF(AND(K24="VERY LOW",J24="HIGH")=TRUE,"X"," ")</f>
        <v> </v>
      </c>
      <c r="O25" s="73" t="str">
        <f>IF(AND(K24="LOW",J24="HIGH")=TRUE,"X"," ")</f>
        <v> </v>
      </c>
      <c r="P25" s="74" t="str">
        <f>IF(AND(K24="MODERATE",J24="HIGH")=TRUE,"X"," ")</f>
        <v> </v>
      </c>
      <c r="Q25" s="74" t="str">
        <f>IF(AND(K24="HIGH",J24="HIGH")=TRUE,"X"," ")</f>
        <v> </v>
      </c>
      <c r="R25" s="74" t="str">
        <f>IF(AND(K24="VERY HIGH",J24="HIGH")=TRUE,"X"," ")</f>
        <v>X</v>
      </c>
      <c r="S25" s="88" t="str">
        <f>IF(J24=#REF!,#REF!,0)</f>
        <v>#REF!</v>
      </c>
      <c r="T25" s="84"/>
      <c r="U25" s="87"/>
      <c r="V25" s="86"/>
      <c r="W25" s="84"/>
      <c r="X25" s="85"/>
      <c r="Y25" s="86"/>
      <c r="Z25" s="89"/>
      <c r="AA25" s="85"/>
      <c r="AB25" s="90"/>
      <c r="AC25" s="2"/>
      <c r="AD25" s="2"/>
      <c r="AE25" s="2"/>
      <c r="AF25" s="17"/>
      <c r="AG25" s="2"/>
      <c r="AH25" s="2"/>
      <c r="AI25" s="2"/>
      <c r="AJ25" s="2"/>
      <c r="AK25" s="2"/>
      <c r="AL25" s="2"/>
    </row>
    <row r="26" ht="18.0" customHeight="1">
      <c r="A26" s="2"/>
      <c r="B26" s="18"/>
      <c r="C26" s="84"/>
      <c r="D26" s="85"/>
      <c r="E26" s="91"/>
      <c r="F26" s="85"/>
      <c r="G26" s="85"/>
      <c r="H26" s="86"/>
      <c r="I26" s="84"/>
      <c r="J26" s="85"/>
      <c r="K26" s="87"/>
      <c r="L26" s="87"/>
      <c r="M26" s="71" t="s">
        <v>96</v>
      </c>
      <c r="N26" s="72" t="str">
        <f>IF(AND(K24="VERY LOW",J24="MODERATE")=TRUE,"X"," ")</f>
        <v> </v>
      </c>
      <c r="O26" s="92" t="str">
        <f>IF(AND(K24="LOW",J24="MODERATE")=TRUE,"X"," ")</f>
        <v> </v>
      </c>
      <c r="P26" s="73" t="str">
        <f>IF(AND(K24="MODERATE",J24="MODERATE")=TRUE,"X"," ")</f>
        <v> </v>
      </c>
      <c r="Q26" s="74" t="str">
        <f>IF(AND(K24="HIGH",J24="MODERATE")=TRUE,"X"," ")</f>
        <v> </v>
      </c>
      <c r="R26" s="74" t="str">
        <f>IF(AND(K24="VERY HIGH",J24="MODERATE")=TRUE,"X"," ")</f>
        <v> </v>
      </c>
      <c r="S26" s="88" t="str">
        <f>IF(J24=#REF!,#REF!,0)</f>
        <v>#REF!</v>
      </c>
      <c r="T26" s="84"/>
      <c r="U26" s="87"/>
      <c r="V26" s="86"/>
      <c r="W26" s="84"/>
      <c r="X26" s="85"/>
      <c r="Y26" s="86"/>
      <c r="Z26" s="89"/>
      <c r="AA26" s="85"/>
      <c r="AB26" s="90"/>
      <c r="AC26" s="2"/>
      <c r="AD26" s="2"/>
      <c r="AE26" s="2"/>
      <c r="AF26" s="17"/>
      <c r="AG26" s="2"/>
      <c r="AH26" s="2"/>
      <c r="AI26" s="2"/>
      <c r="AJ26" s="2"/>
      <c r="AK26" s="2"/>
      <c r="AL26" s="2"/>
    </row>
    <row r="27" ht="18.0" customHeight="1">
      <c r="A27" s="2"/>
      <c r="B27" s="18"/>
      <c r="C27" s="84"/>
      <c r="D27" s="85"/>
      <c r="E27" s="93" t="s">
        <v>105</v>
      </c>
      <c r="F27" s="85"/>
      <c r="G27" s="85"/>
      <c r="H27" s="86"/>
      <c r="I27" s="84"/>
      <c r="J27" s="85"/>
      <c r="K27" s="87"/>
      <c r="L27" s="87"/>
      <c r="M27" s="71" t="s">
        <v>97</v>
      </c>
      <c r="N27" s="72" t="str">
        <f>IF(AND(K24="VERY LOW",J24="LOW")=TRUE,"X"," ")</f>
        <v> </v>
      </c>
      <c r="O27" s="92" t="str">
        <f>IF(AND(K24="LOW",J24="LOW")=TRUE,"X"," ")</f>
        <v> </v>
      </c>
      <c r="P27" s="73" t="str">
        <f>IF(AND(K24="MODERATE",J24="LOW")=TRUE,"X"," ")</f>
        <v> </v>
      </c>
      <c r="Q27" s="74" t="str">
        <f>IF(AND(K24="HIGH",J24="LOW")=TRUE,"X"," ")</f>
        <v> </v>
      </c>
      <c r="R27" s="74" t="str">
        <f>IF(AND(K24="VERY HIGH",J24="LOW")=TRUE,"X"," ")</f>
        <v> </v>
      </c>
      <c r="S27" s="88" t="str">
        <f>IF(J24=#REF!,#REF!,0)</f>
        <v>#REF!</v>
      </c>
      <c r="T27" s="84"/>
      <c r="U27" s="87"/>
      <c r="V27" s="86"/>
      <c r="W27" s="84"/>
      <c r="X27" s="85"/>
      <c r="Y27" s="86"/>
      <c r="Z27" s="89"/>
      <c r="AA27" s="85"/>
      <c r="AB27" s="90"/>
      <c r="AC27" s="2"/>
      <c r="AD27" s="2"/>
      <c r="AE27" s="2"/>
      <c r="AF27" s="17" t="s">
        <v>114</v>
      </c>
      <c r="AG27" s="2"/>
      <c r="AH27" s="2"/>
      <c r="AI27" s="2"/>
      <c r="AJ27" s="2"/>
      <c r="AK27" s="2"/>
      <c r="AL27" s="2"/>
    </row>
    <row r="28" ht="18.0" customHeight="1">
      <c r="A28" s="1"/>
      <c r="B28" s="18"/>
      <c r="C28" s="84"/>
      <c r="D28" s="85"/>
      <c r="E28" s="94" t="s">
        <v>54</v>
      </c>
      <c r="F28" s="85"/>
      <c r="G28" s="85"/>
      <c r="H28" s="86"/>
      <c r="I28" s="84"/>
      <c r="J28" s="85"/>
      <c r="K28" s="87"/>
      <c r="L28" s="87"/>
      <c r="M28" s="71" t="s">
        <v>99</v>
      </c>
      <c r="N28" s="95" t="str">
        <f>IF(AND(K24="VERY LOW",J24="VERY LOW")=TRUE,"X"," ")</f>
        <v> </v>
      </c>
      <c r="O28" s="96" t="str">
        <f>IF(AND(K24="LOW",J24="VERY LOW")=TRUE,"X"," ")</f>
        <v> </v>
      </c>
      <c r="P28" s="96" t="str">
        <f>IF(AND(K24="MODERATE",J24="VERY LOW")=TRUE,"X"," ")</f>
        <v> </v>
      </c>
      <c r="Q28" s="97" t="str">
        <f>IF(AND(K24="HIGH",J24="VERY LOW")=TRUE,"X"," ")</f>
        <v> </v>
      </c>
      <c r="R28" s="98" t="str">
        <f>IF(AND(K24="VERY HIGH",J24="VERY LOW")=TRUE,"X"," ")</f>
        <v> </v>
      </c>
      <c r="S28" s="2" t="str">
        <f>IF(J24=#REF!,#REF!,0)</f>
        <v>#REF!</v>
      </c>
      <c r="T28" s="84"/>
      <c r="U28" s="87"/>
      <c r="V28" s="86"/>
      <c r="W28" s="84"/>
      <c r="X28" s="85"/>
      <c r="Y28" s="86"/>
      <c r="Z28" s="89"/>
      <c r="AA28" s="85"/>
      <c r="AB28" s="90"/>
      <c r="AC28" s="1"/>
      <c r="AD28" s="1"/>
      <c r="AE28" s="1"/>
      <c r="AF28" s="17" t="s">
        <v>115</v>
      </c>
      <c r="AG28" s="1"/>
      <c r="AH28" s="1"/>
      <c r="AI28" s="1"/>
      <c r="AJ28" s="1"/>
      <c r="AK28" s="1"/>
      <c r="AL28" s="1"/>
    </row>
    <row r="29" ht="14.25" customHeight="1">
      <c r="A29" s="1"/>
      <c r="B29" s="18"/>
      <c r="C29" s="84"/>
      <c r="D29" s="85"/>
      <c r="E29" s="85"/>
      <c r="F29" s="85"/>
      <c r="G29" s="85"/>
      <c r="H29" s="86"/>
      <c r="I29" s="84"/>
      <c r="J29" s="85"/>
      <c r="K29" s="87"/>
      <c r="L29" s="70"/>
      <c r="M29" s="71"/>
      <c r="N29" s="71" t="s">
        <v>99</v>
      </c>
      <c r="O29" s="71" t="s">
        <v>97</v>
      </c>
      <c r="P29" s="71" t="s">
        <v>96</v>
      </c>
      <c r="Q29" s="71" t="s">
        <v>95</v>
      </c>
      <c r="R29" s="71" t="s">
        <v>88</v>
      </c>
      <c r="S29" s="88"/>
      <c r="T29" s="84"/>
      <c r="U29" s="87"/>
      <c r="V29" s="86"/>
      <c r="W29" s="84"/>
      <c r="X29" s="85"/>
      <c r="Y29" s="86"/>
      <c r="Z29" s="89"/>
      <c r="AA29" s="85"/>
      <c r="AB29" s="90"/>
      <c r="AC29" s="1"/>
      <c r="AD29" s="1"/>
      <c r="AE29" s="1"/>
      <c r="AF29" s="17" t="s">
        <v>116</v>
      </c>
      <c r="AG29" s="1"/>
      <c r="AH29" s="1"/>
      <c r="AI29" s="1"/>
      <c r="AJ29" s="1"/>
      <c r="AK29" s="1"/>
      <c r="AL29" s="1"/>
    </row>
    <row r="30" ht="11.25" customHeight="1">
      <c r="A30" s="1"/>
      <c r="B30" s="99"/>
      <c r="C30" s="100"/>
      <c r="D30" s="85"/>
      <c r="E30" s="101"/>
      <c r="F30" s="101"/>
      <c r="G30" s="101"/>
      <c r="H30" s="102"/>
      <c r="I30" s="100"/>
      <c r="J30" s="101"/>
      <c r="K30" s="103"/>
      <c r="L30" s="104"/>
      <c r="M30" s="105"/>
      <c r="N30" s="105" t="s">
        <v>23</v>
      </c>
      <c r="O30" s="20"/>
      <c r="P30" s="20"/>
      <c r="Q30" s="20"/>
      <c r="R30" s="20"/>
      <c r="S30" s="106"/>
      <c r="T30" s="100"/>
      <c r="U30" s="103"/>
      <c r="V30" s="102"/>
      <c r="W30" s="100"/>
      <c r="X30" s="101"/>
      <c r="Y30" s="102"/>
      <c r="Z30" s="107"/>
      <c r="AA30" s="101"/>
      <c r="AB30" s="21"/>
      <c r="AC30" s="1"/>
      <c r="AD30" s="1"/>
      <c r="AE30" s="1"/>
      <c r="AF30" s="17" t="s">
        <v>117</v>
      </c>
      <c r="AG30" s="1"/>
      <c r="AH30" s="1"/>
      <c r="AI30" s="1"/>
      <c r="AJ30" s="1"/>
      <c r="AK30" s="1"/>
      <c r="AL30" s="1"/>
    </row>
    <row r="31" ht="6.75" customHeight="1">
      <c r="A31" s="46"/>
      <c r="B31" s="108"/>
      <c r="C31" s="109"/>
      <c r="D31" s="110"/>
      <c r="E31" s="110"/>
      <c r="F31" s="110"/>
      <c r="G31" s="111" t="s">
        <v>118</v>
      </c>
      <c r="H31" s="112"/>
      <c r="I31" s="113"/>
      <c r="J31" s="114"/>
      <c r="K31" s="114"/>
      <c r="L31" s="115"/>
      <c r="M31" s="116"/>
      <c r="N31" s="115"/>
      <c r="O31" s="117"/>
      <c r="P31" s="117"/>
      <c r="Q31" s="117"/>
      <c r="R31" s="117"/>
      <c r="S31" s="118"/>
      <c r="T31" s="119"/>
      <c r="U31" s="120"/>
      <c r="V31" s="120"/>
      <c r="W31" s="121"/>
      <c r="X31" s="122"/>
      <c r="Y31" s="123"/>
      <c r="Z31" s="124"/>
      <c r="AA31" s="125"/>
      <c r="AB31" s="126"/>
      <c r="AC31" s="1"/>
      <c r="AD31" s="1"/>
      <c r="AE31" s="1"/>
      <c r="AF31" s="17" t="s">
        <v>119</v>
      </c>
      <c r="AG31" s="1"/>
      <c r="AH31" s="1"/>
      <c r="AI31" s="1"/>
      <c r="AJ31" s="1"/>
      <c r="AK31" s="1"/>
      <c r="AL31" s="1"/>
    </row>
    <row r="32" ht="18.0" customHeight="1">
      <c r="A32" s="2"/>
      <c r="B32" s="60">
        <v>3.0</v>
      </c>
      <c r="C32" s="127" t="s">
        <v>36</v>
      </c>
      <c r="D32" s="62" t="s">
        <v>120</v>
      </c>
      <c r="E32" s="134">
        <v>42950.0</v>
      </c>
      <c r="F32" s="64" t="s">
        <v>121</v>
      </c>
      <c r="G32" s="65" t="s">
        <v>122</v>
      </c>
      <c r="H32" s="66" t="s">
        <v>123</v>
      </c>
      <c r="I32" s="128" t="s">
        <v>55</v>
      </c>
      <c r="J32" s="62" t="s">
        <v>45</v>
      </c>
      <c r="K32" s="69" t="s">
        <v>39</v>
      </c>
      <c r="L32" s="70" t="s">
        <v>22</v>
      </c>
      <c r="M32" s="71" t="s">
        <v>88</v>
      </c>
      <c r="N32" s="72" t="str">
        <f>IF(AND(K32="VERY LOW",J32="VERY HIGH")=TRUE,"X"," ")</f>
        <v> </v>
      </c>
      <c r="O32" s="73" t="str">
        <f>IF(AND(K32="LOW",J32="VERY HIGH")=TRUE,"X"," ")</f>
        <v> </v>
      </c>
      <c r="P32" s="74" t="str">
        <f>IF(AND(K32="MODERATE",J32="VERY HIGH")=TRUE,"X"," ")</f>
        <v> </v>
      </c>
      <c r="Q32" s="74" t="str">
        <f>IF(AND(K32="HIGH",J32="VERY HIGH")=TRUE,"X"," ")</f>
        <v> </v>
      </c>
      <c r="R32" s="74" t="s">
        <v>124</v>
      </c>
      <c r="S32" s="75">
        <f>IF(J32=J18,T18,0)</f>
        <v>0</v>
      </c>
      <c r="T32" s="76">
        <v>0.7</v>
      </c>
      <c r="U32" s="77">
        <v>14.0</v>
      </c>
      <c r="V32" s="131">
        <f>T32*U32</f>
        <v>9.8</v>
      </c>
      <c r="W32" s="79" t="s">
        <v>57</v>
      </c>
      <c r="X32" s="80" t="s">
        <v>125</v>
      </c>
      <c r="Y32" s="135" t="s">
        <v>126</v>
      </c>
      <c r="Z32" s="82" t="s">
        <v>127</v>
      </c>
      <c r="AA32" s="62" t="s">
        <v>111</v>
      </c>
      <c r="AB32" s="133" t="s">
        <v>128</v>
      </c>
      <c r="AC32" s="2"/>
      <c r="AD32" s="2"/>
      <c r="AE32" s="2"/>
      <c r="AF32" s="17" t="s">
        <v>129</v>
      </c>
      <c r="AG32" s="2"/>
      <c r="AH32" s="2"/>
      <c r="AI32" s="2"/>
      <c r="AJ32" s="2"/>
      <c r="AK32" s="2"/>
      <c r="AL32" s="2"/>
    </row>
    <row r="33" ht="18.0" customHeight="1">
      <c r="A33" s="2"/>
      <c r="B33" s="18"/>
      <c r="C33" s="84"/>
      <c r="D33" s="85"/>
      <c r="E33" s="85"/>
      <c r="F33" s="85"/>
      <c r="G33" s="85"/>
      <c r="H33" s="86"/>
      <c r="I33" s="84"/>
      <c r="J33" s="85"/>
      <c r="K33" s="87"/>
      <c r="L33" s="87"/>
      <c r="M33" s="71" t="s">
        <v>95</v>
      </c>
      <c r="N33" s="72" t="str">
        <f>IF(AND(K32="VERY LOW",J32="HIGH")=TRUE,"X"," ")</f>
        <v> </v>
      </c>
      <c r="O33" s="73" t="str">
        <f>IF(AND(K32="LOW",J32="HIGH")=TRUE,"X"," ")</f>
        <v> </v>
      </c>
      <c r="P33" s="74" t="str">
        <f>IF(AND(K32="MODERATE",J32="HIGH")=TRUE,"X"," ")</f>
        <v> </v>
      </c>
      <c r="Q33" s="74" t="str">
        <f>IF(AND(K32="HIGH",J32="HIGH")=TRUE,"X"," ")</f>
        <v> </v>
      </c>
      <c r="R33" s="74"/>
      <c r="S33" s="88">
        <f>IF(J32=J19,T19,0)</f>
        <v>0</v>
      </c>
      <c r="T33" s="84"/>
      <c r="U33" s="87"/>
      <c r="V33" s="86"/>
      <c r="W33" s="84"/>
      <c r="X33" s="85"/>
      <c r="Y33" s="86"/>
      <c r="Z33" s="89"/>
      <c r="AA33" s="85"/>
      <c r="AB33" s="90"/>
      <c r="AC33" s="2"/>
      <c r="AD33" s="2"/>
      <c r="AE33" s="2"/>
      <c r="AF33" s="17"/>
      <c r="AG33" s="2"/>
      <c r="AH33" s="2"/>
      <c r="AI33" s="2"/>
      <c r="AJ33" s="2"/>
      <c r="AK33" s="2"/>
      <c r="AL33" s="2"/>
    </row>
    <row r="34" ht="18.0" customHeight="1">
      <c r="A34" s="2"/>
      <c r="B34" s="18"/>
      <c r="C34" s="84"/>
      <c r="D34" s="85"/>
      <c r="E34" s="91"/>
      <c r="F34" s="85"/>
      <c r="G34" s="85"/>
      <c r="H34" s="86"/>
      <c r="I34" s="84"/>
      <c r="J34" s="85"/>
      <c r="K34" s="87"/>
      <c r="L34" s="87"/>
      <c r="M34" s="71" t="s">
        <v>96</v>
      </c>
      <c r="N34" s="72" t="str">
        <f>IF(AND(K32="VERY LOW",J32="MODERATE")=TRUE,"X"," ")</f>
        <v> </v>
      </c>
      <c r="O34" s="92" t="str">
        <f>IF(AND(K32="LOW",J32="MODERATE")=TRUE,"X"," ")</f>
        <v> </v>
      </c>
      <c r="P34" s="73" t="str">
        <f>IF(AND(K32="MODERATE",J32="MODERATE")=TRUE,"X"," ")</f>
        <v> </v>
      </c>
      <c r="Q34" s="74" t="str">
        <f>IF(AND(K32="HIGH",J32="MODERATE")=TRUE,"X"," ")</f>
        <v> </v>
      </c>
      <c r="R34" s="74" t="str">
        <f>IF(AND(K32="VERY HIGH",J32="MODERATE")=TRUE,"X"," ")</f>
        <v> </v>
      </c>
      <c r="S34" s="88">
        <f>IF(J32=J20,T20,0)</f>
        <v>0</v>
      </c>
      <c r="T34" s="84"/>
      <c r="U34" s="87"/>
      <c r="V34" s="86"/>
      <c r="W34" s="84"/>
      <c r="X34" s="85"/>
      <c r="Y34" s="86"/>
      <c r="Z34" s="89"/>
      <c r="AA34" s="85"/>
      <c r="AB34" s="90"/>
      <c r="AC34" s="2"/>
      <c r="AD34" s="2"/>
      <c r="AE34" s="2"/>
      <c r="AF34" s="17"/>
      <c r="AG34" s="2"/>
      <c r="AH34" s="2"/>
      <c r="AI34" s="2"/>
      <c r="AJ34" s="2"/>
      <c r="AK34" s="2"/>
      <c r="AL34" s="2"/>
    </row>
    <row r="35" ht="18.0" customHeight="1">
      <c r="A35" s="2"/>
      <c r="B35" s="18"/>
      <c r="C35" s="84"/>
      <c r="D35" s="85"/>
      <c r="E35" s="93" t="s">
        <v>130</v>
      </c>
      <c r="F35" s="85"/>
      <c r="G35" s="85"/>
      <c r="H35" s="86"/>
      <c r="I35" s="84"/>
      <c r="J35" s="85"/>
      <c r="K35" s="87"/>
      <c r="L35" s="87"/>
      <c r="M35" s="71" t="s">
        <v>97</v>
      </c>
      <c r="N35" s="72" t="str">
        <f>IF(AND(K32="VERY LOW",J32="LOW")=TRUE,"X"," ")</f>
        <v> </v>
      </c>
      <c r="O35" s="92" t="str">
        <f>IF(AND(K32="LOW",J32="LOW")=TRUE,"X"," ")</f>
        <v> </v>
      </c>
      <c r="P35" s="73" t="str">
        <f>IF(AND(K32="MODERATE",J32="LOW")=TRUE,"X"," ")</f>
        <v> </v>
      </c>
      <c r="Q35" s="74" t="str">
        <f>IF(AND(K32="HIGH",J32="LOW")=TRUE,"X"," ")</f>
        <v> </v>
      </c>
      <c r="R35" s="74" t="str">
        <f>IF(AND(K32="VERY HIGH",J32="LOW")=TRUE,"X"," ")</f>
        <v> </v>
      </c>
      <c r="S35" s="88">
        <f>IF(J32=J21,T21,0)</f>
        <v>0</v>
      </c>
      <c r="T35" s="84"/>
      <c r="U35" s="87"/>
      <c r="V35" s="86"/>
      <c r="W35" s="84"/>
      <c r="X35" s="85"/>
      <c r="Y35" s="86"/>
      <c r="Z35" s="89"/>
      <c r="AA35" s="85"/>
      <c r="AB35" s="90"/>
      <c r="AC35" s="2"/>
      <c r="AD35" s="2"/>
      <c r="AE35" s="2"/>
      <c r="AF35" s="17" t="s">
        <v>131</v>
      </c>
      <c r="AG35" s="2"/>
      <c r="AH35" s="2"/>
      <c r="AI35" s="2"/>
      <c r="AJ35" s="2"/>
      <c r="AK35" s="2"/>
      <c r="AL35" s="2"/>
    </row>
    <row r="36" ht="18.0" customHeight="1">
      <c r="A36" s="1"/>
      <c r="B36" s="18"/>
      <c r="C36" s="84"/>
      <c r="D36" s="85"/>
      <c r="E36" s="94" t="s">
        <v>49</v>
      </c>
      <c r="F36" s="85"/>
      <c r="G36" s="85"/>
      <c r="H36" s="86"/>
      <c r="I36" s="84"/>
      <c r="J36" s="85"/>
      <c r="K36" s="87"/>
      <c r="L36" s="87"/>
      <c r="M36" s="71" t="s">
        <v>99</v>
      </c>
      <c r="N36" s="95" t="str">
        <f>IF(AND(K32="VERY LOW",J32="VERY LOW")=TRUE,"X"," ")</f>
        <v> </v>
      </c>
      <c r="O36" s="96" t="str">
        <f>IF(AND(K32="LOW",J32="VERY LOW")=TRUE,"X"," ")</f>
        <v> </v>
      </c>
      <c r="P36" s="96" t="str">
        <f>IF(AND(K32="MODERATE",J32="VERY LOW")=TRUE,"X"," ")</f>
        <v> </v>
      </c>
      <c r="Q36" s="97" t="str">
        <f>IF(AND(K32="HIGH",J32="VERY LOW")=TRUE,"X"," ")</f>
        <v> </v>
      </c>
      <c r="R36" s="98" t="str">
        <f>IF(AND(K32="VERY HIGH",J32="VERY LOW")=TRUE,"X"," ")</f>
        <v> </v>
      </c>
      <c r="S36" s="2">
        <f>IF(J32=J22,T22,0)</f>
        <v>0</v>
      </c>
      <c r="T36" s="84"/>
      <c r="U36" s="87"/>
      <c r="V36" s="86"/>
      <c r="W36" s="84"/>
      <c r="X36" s="85"/>
      <c r="Y36" s="86"/>
      <c r="Z36" s="89"/>
      <c r="AA36" s="85"/>
      <c r="AB36" s="90"/>
      <c r="AC36" s="1"/>
      <c r="AD36" s="1"/>
      <c r="AE36" s="1"/>
      <c r="AF36" s="17" t="s">
        <v>132</v>
      </c>
      <c r="AG36" s="1"/>
      <c r="AH36" s="1"/>
      <c r="AI36" s="1"/>
      <c r="AJ36" s="1"/>
      <c r="AK36" s="1"/>
      <c r="AL36" s="1"/>
    </row>
    <row r="37" ht="14.25" customHeight="1">
      <c r="A37" s="1"/>
      <c r="B37" s="18"/>
      <c r="C37" s="84"/>
      <c r="D37" s="85"/>
      <c r="E37" s="85"/>
      <c r="F37" s="85"/>
      <c r="G37" s="85"/>
      <c r="H37" s="86"/>
      <c r="I37" s="84"/>
      <c r="J37" s="85"/>
      <c r="K37" s="87"/>
      <c r="L37" s="70"/>
      <c r="M37" s="71"/>
      <c r="N37" s="71" t="s">
        <v>99</v>
      </c>
      <c r="O37" s="71" t="s">
        <v>97</v>
      </c>
      <c r="P37" s="71" t="s">
        <v>96</v>
      </c>
      <c r="Q37" s="71" t="s">
        <v>95</v>
      </c>
      <c r="R37" s="71" t="s">
        <v>88</v>
      </c>
      <c r="S37" s="88"/>
      <c r="T37" s="84"/>
      <c r="U37" s="87"/>
      <c r="V37" s="86"/>
      <c r="W37" s="84"/>
      <c r="X37" s="85"/>
      <c r="Y37" s="86"/>
      <c r="Z37" s="89"/>
      <c r="AA37" s="85"/>
      <c r="AB37" s="90"/>
      <c r="AC37" s="1"/>
      <c r="AD37" s="1"/>
      <c r="AE37" s="1"/>
      <c r="AF37" s="17" t="s">
        <v>133</v>
      </c>
      <c r="AG37" s="1"/>
      <c r="AH37" s="1"/>
      <c r="AI37" s="1"/>
      <c r="AJ37" s="1"/>
      <c r="AK37" s="1"/>
      <c r="AL37" s="1"/>
    </row>
    <row r="38" ht="11.25" customHeight="1">
      <c r="A38" s="1"/>
      <c r="B38" s="99"/>
      <c r="C38" s="100"/>
      <c r="D38" s="85"/>
      <c r="E38" s="101"/>
      <c r="F38" s="101"/>
      <c r="G38" s="101"/>
      <c r="H38" s="102"/>
      <c r="I38" s="100"/>
      <c r="J38" s="101"/>
      <c r="K38" s="103"/>
      <c r="L38" s="104"/>
      <c r="M38" s="105"/>
      <c r="N38" s="105" t="s">
        <v>23</v>
      </c>
      <c r="O38" s="20"/>
      <c r="P38" s="20"/>
      <c r="Q38" s="20"/>
      <c r="R38" s="20"/>
      <c r="S38" s="106"/>
      <c r="T38" s="100"/>
      <c r="U38" s="103"/>
      <c r="V38" s="102"/>
      <c r="W38" s="100"/>
      <c r="X38" s="101"/>
      <c r="Y38" s="102"/>
      <c r="Z38" s="107"/>
      <c r="AA38" s="101"/>
      <c r="AB38" s="21"/>
      <c r="AC38" s="1"/>
      <c r="AD38" s="1"/>
      <c r="AE38" s="1"/>
      <c r="AF38" s="17" t="s">
        <v>134</v>
      </c>
      <c r="AG38" s="1"/>
      <c r="AH38" s="1"/>
      <c r="AI38" s="1"/>
      <c r="AJ38" s="1"/>
      <c r="AK38" s="1"/>
      <c r="AL38" s="1"/>
    </row>
    <row r="39" ht="6.75" customHeight="1">
      <c r="A39" s="46"/>
      <c r="B39" s="108"/>
      <c r="C39" s="109"/>
      <c r="D39" s="110"/>
      <c r="E39" s="110"/>
      <c r="F39" s="110"/>
      <c r="G39" s="111"/>
      <c r="H39" s="112"/>
      <c r="I39" s="113"/>
      <c r="J39" s="114"/>
      <c r="K39" s="114"/>
      <c r="L39" s="115"/>
      <c r="M39" s="116"/>
      <c r="N39" s="115"/>
      <c r="O39" s="117"/>
      <c r="P39" s="117"/>
      <c r="Q39" s="117"/>
      <c r="R39" s="117"/>
      <c r="S39" s="118"/>
      <c r="T39" s="119"/>
      <c r="U39" s="120"/>
      <c r="V39" s="120"/>
      <c r="W39" s="121"/>
      <c r="X39" s="122"/>
      <c r="Y39" s="123"/>
      <c r="Z39" s="124"/>
      <c r="AA39" s="125"/>
      <c r="AB39" s="126"/>
      <c r="AC39" s="1"/>
      <c r="AD39" s="1"/>
      <c r="AE39" s="1"/>
      <c r="AF39" s="17" t="s">
        <v>135</v>
      </c>
      <c r="AG39" s="1"/>
      <c r="AH39" s="1"/>
      <c r="AI39" s="1"/>
      <c r="AJ39" s="1"/>
      <c r="AK39" s="1"/>
      <c r="AL39" s="1"/>
    </row>
    <row r="40" ht="18.0" customHeight="1">
      <c r="A40" s="2"/>
      <c r="B40" s="60">
        <v>4.0</v>
      </c>
      <c r="C40" s="127" t="s">
        <v>42</v>
      </c>
      <c r="D40" s="62" t="s">
        <v>136</v>
      </c>
      <c r="E40" s="134">
        <v>42982.0</v>
      </c>
      <c r="F40" s="68" t="s">
        <v>137</v>
      </c>
      <c r="G40" s="65" t="s">
        <v>138</v>
      </c>
      <c r="H40" s="66" t="s">
        <v>139</v>
      </c>
      <c r="I40" s="128" t="s">
        <v>50</v>
      </c>
      <c r="J40" s="68" t="s">
        <v>51</v>
      </c>
      <c r="K40" s="129" t="s">
        <v>56</v>
      </c>
      <c r="L40" s="70" t="s">
        <v>22</v>
      </c>
      <c r="M40" s="71" t="s">
        <v>88</v>
      </c>
      <c r="N40" s="72" t="str">
        <f>IF(AND(K40="VERY LOW",J40="VERY HIGH")=TRUE,"X"," ")</f>
        <v> </v>
      </c>
      <c r="O40" s="73" t="str">
        <f>IF(AND(K40="LOW",J40="VERY HIGH")=TRUE,"X"," ")</f>
        <v> </v>
      </c>
      <c r="P40" s="74" t="str">
        <f>IF(AND(K40="MODERATE",J40="VERY HIGH")=TRUE,"X"," ")</f>
        <v> </v>
      </c>
      <c r="Q40" s="74" t="str">
        <f>IF(AND(K40="HIGH",J40="VERY HIGH")=TRUE,"X"," ")</f>
        <v> </v>
      </c>
      <c r="R40" s="74" t="str">
        <f>IF(AND(K40="VERY HIGH",J40="VERY HIGH")=TRUE,"X"," ")</f>
        <v> </v>
      </c>
      <c r="S40" s="75">
        <f>IF(J40=J26,T26,0)</f>
        <v>0</v>
      </c>
      <c r="T40" s="76">
        <v>0.5</v>
      </c>
      <c r="U40" s="77">
        <v>2.0</v>
      </c>
      <c r="V40" s="131">
        <f>T40*U40</f>
        <v>1</v>
      </c>
      <c r="W40" s="79" t="s">
        <v>40</v>
      </c>
      <c r="X40" s="80" t="s">
        <v>140</v>
      </c>
      <c r="Y40" s="132" t="s">
        <v>141</v>
      </c>
      <c r="Z40" s="136" t="s">
        <v>142</v>
      </c>
      <c r="AA40" s="68" t="s">
        <v>143</v>
      </c>
      <c r="AB40" s="83" t="s">
        <v>144</v>
      </c>
      <c r="AC40" s="2"/>
      <c r="AD40" s="2"/>
      <c r="AE40" s="2"/>
      <c r="AF40" s="17" t="s">
        <v>145</v>
      </c>
      <c r="AG40" s="2"/>
      <c r="AH40" s="2"/>
      <c r="AI40" s="2"/>
      <c r="AJ40" s="2"/>
      <c r="AK40" s="2"/>
      <c r="AL40" s="2"/>
    </row>
    <row r="41" ht="18.0" customHeight="1">
      <c r="A41" s="2"/>
      <c r="B41" s="18"/>
      <c r="C41" s="84"/>
      <c r="D41" s="85"/>
      <c r="E41" s="85"/>
      <c r="F41" s="85"/>
      <c r="G41" s="85"/>
      <c r="H41" s="86"/>
      <c r="I41" s="84"/>
      <c r="J41" s="85"/>
      <c r="K41" s="87"/>
      <c r="L41" s="87"/>
      <c r="M41" s="71" t="s">
        <v>95</v>
      </c>
      <c r="N41" s="72" t="str">
        <f>IF(AND(K40="VERY LOW",J40="HIGH")=TRUE,"X"," ")</f>
        <v> </v>
      </c>
      <c r="O41" s="73" t="str">
        <f>IF(AND(K40="LOW",J40="HIGH")=TRUE,"X"," ")</f>
        <v> </v>
      </c>
      <c r="P41" s="74" t="str">
        <f>IF(AND(K40="MODERATE",J40="HIGH")=TRUE,"X"," ")</f>
        <v> </v>
      </c>
      <c r="Q41" s="74"/>
      <c r="R41" s="74"/>
      <c r="S41" s="88">
        <f>IF(J40=J27,T27,0)</f>
        <v>0</v>
      </c>
      <c r="T41" s="84"/>
      <c r="U41" s="87"/>
      <c r="V41" s="86"/>
      <c r="W41" s="84"/>
      <c r="X41" s="85"/>
      <c r="Y41" s="86"/>
      <c r="Z41" s="89"/>
      <c r="AA41" s="85"/>
      <c r="AB41" s="90"/>
      <c r="AC41" s="2"/>
      <c r="AD41" s="2"/>
      <c r="AE41" s="2"/>
      <c r="AF41" s="17"/>
      <c r="AG41" s="2"/>
      <c r="AH41" s="2"/>
      <c r="AI41" s="2"/>
      <c r="AJ41" s="2"/>
      <c r="AK41" s="2"/>
      <c r="AL41" s="2"/>
    </row>
    <row r="42" ht="18.0" customHeight="1">
      <c r="A42" s="2"/>
      <c r="B42" s="18"/>
      <c r="C42" s="84"/>
      <c r="D42" s="85"/>
      <c r="E42" s="91"/>
      <c r="F42" s="85"/>
      <c r="G42" s="85"/>
      <c r="H42" s="86"/>
      <c r="I42" s="84"/>
      <c r="J42" s="85"/>
      <c r="K42" s="87"/>
      <c r="L42" s="87"/>
      <c r="M42" s="71" t="s">
        <v>96</v>
      </c>
      <c r="N42" s="72" t="str">
        <f>IF(AND(K40="VERY LOW",J40="MODERATE")=TRUE,"X"," ")</f>
        <v> </v>
      </c>
      <c r="O42" s="92" t="str">
        <f>IF(AND(K40="LOW",J40="MODERATE")=TRUE,"X"," ")</f>
        <v>X</v>
      </c>
      <c r="P42" s="73" t="str">
        <f>IF(AND(K40="MODERATE",J40="MODERATE")=TRUE,"X"," ")</f>
        <v> </v>
      </c>
      <c r="Q42" s="74" t="str">
        <f>IF(AND(K40="HIGH",J40="MODERATE")=TRUE,"X"," ")</f>
        <v> </v>
      </c>
      <c r="R42" s="74" t="str">
        <f>IF(AND(K40="VERY HIGH",J40="MODERATE")=TRUE,"X"," ")</f>
        <v> </v>
      </c>
      <c r="S42" s="88">
        <f>IF(J40=J28,T28,0)</f>
        <v>0</v>
      </c>
      <c r="T42" s="84"/>
      <c r="U42" s="87"/>
      <c r="V42" s="86"/>
      <c r="W42" s="84"/>
      <c r="X42" s="85"/>
      <c r="Y42" s="86"/>
      <c r="Z42" s="89"/>
      <c r="AA42" s="85"/>
      <c r="AB42" s="90"/>
      <c r="AC42" s="2"/>
      <c r="AD42" s="2"/>
      <c r="AE42" s="2"/>
      <c r="AF42" s="17"/>
      <c r="AG42" s="2"/>
      <c r="AH42" s="2"/>
      <c r="AI42" s="2"/>
      <c r="AJ42" s="2"/>
      <c r="AK42" s="2"/>
      <c r="AL42" s="2"/>
    </row>
    <row r="43" ht="18.0" customHeight="1">
      <c r="A43" s="2"/>
      <c r="B43" s="18"/>
      <c r="C43" s="84"/>
      <c r="D43" s="85"/>
      <c r="E43" s="93" t="s">
        <v>146</v>
      </c>
      <c r="F43" s="85"/>
      <c r="G43" s="85"/>
      <c r="H43" s="86"/>
      <c r="I43" s="84"/>
      <c r="J43" s="85"/>
      <c r="K43" s="87"/>
      <c r="L43" s="87"/>
      <c r="M43" s="71" t="s">
        <v>97</v>
      </c>
      <c r="N43" s="72" t="str">
        <f>IF(AND(K40="VERY LOW",J40="LOW")=TRUE,"X"," ")</f>
        <v> </v>
      </c>
      <c r="O43" s="92" t="str">
        <f>IF(AND(K40="LOW",J40="LOW")=TRUE,"X"," ")</f>
        <v> </v>
      </c>
      <c r="P43" s="73" t="str">
        <f>IF(AND(K40="MODERATE",J40="LOW")=TRUE,"X"," ")</f>
        <v> </v>
      </c>
      <c r="Q43" s="74" t="str">
        <f>IF(AND(K40="HIGH",J40="LOW")=TRUE,"X"," ")</f>
        <v> </v>
      </c>
      <c r="R43" s="74" t="str">
        <f>IF(AND(K40="VERY HIGH",J40="LOW")=TRUE,"X"," ")</f>
        <v> </v>
      </c>
      <c r="S43" s="88">
        <f>IF(J40=J29,T29,0)</f>
        <v>0</v>
      </c>
      <c r="T43" s="84"/>
      <c r="U43" s="87"/>
      <c r="V43" s="86"/>
      <c r="W43" s="84"/>
      <c r="X43" s="85"/>
      <c r="Y43" s="86"/>
      <c r="Z43" s="89"/>
      <c r="AA43" s="85"/>
      <c r="AB43" s="90"/>
      <c r="AC43" s="2"/>
      <c r="AD43" s="2"/>
      <c r="AE43" s="2"/>
      <c r="AF43" s="17" t="s">
        <v>147</v>
      </c>
      <c r="AG43" s="2"/>
      <c r="AH43" s="2"/>
      <c r="AI43" s="2"/>
      <c r="AJ43" s="2"/>
      <c r="AK43" s="2"/>
      <c r="AL43" s="2"/>
    </row>
    <row r="44" ht="18.0" customHeight="1">
      <c r="A44" s="1"/>
      <c r="B44" s="18"/>
      <c r="C44" s="84"/>
      <c r="D44" s="85"/>
      <c r="E44" s="94" t="s">
        <v>43</v>
      </c>
      <c r="F44" s="85"/>
      <c r="G44" s="85"/>
      <c r="H44" s="86"/>
      <c r="I44" s="84"/>
      <c r="J44" s="85"/>
      <c r="K44" s="87"/>
      <c r="L44" s="87"/>
      <c r="M44" s="71" t="s">
        <v>99</v>
      </c>
      <c r="N44" s="95" t="str">
        <f>IF(AND(K40="VERY LOW",J40="VERY LOW")=TRUE,"X"," ")</f>
        <v> </v>
      </c>
      <c r="O44" s="96" t="str">
        <f>IF(AND(K40="LOW",J40="VERY LOW")=TRUE,"X"," ")</f>
        <v> </v>
      </c>
      <c r="P44" s="96" t="str">
        <f>IF(AND(K40="MODERATE",J40="VERY LOW")=TRUE,"X"," ")</f>
        <v> </v>
      </c>
      <c r="Q44" s="97" t="str">
        <f>IF(AND(K40="HIGH",J40="VERY LOW")=TRUE,"X"," ")</f>
        <v> </v>
      </c>
      <c r="R44" s="98" t="str">
        <f>IF(AND(K40="VERY HIGH",J40="VERY LOW")=TRUE,"X"," ")</f>
        <v> </v>
      </c>
      <c r="S44" s="2">
        <f>IF(J40=J30,T30,0)</f>
        <v>0</v>
      </c>
      <c r="T44" s="84"/>
      <c r="U44" s="87"/>
      <c r="V44" s="86"/>
      <c r="W44" s="84"/>
      <c r="X44" s="85"/>
      <c r="Y44" s="86"/>
      <c r="Z44" s="89"/>
      <c r="AA44" s="85"/>
      <c r="AB44" s="90"/>
      <c r="AC44" s="1"/>
      <c r="AD44" s="1"/>
      <c r="AE44" s="1"/>
      <c r="AF44" s="17" t="s">
        <v>148</v>
      </c>
      <c r="AG44" s="1"/>
      <c r="AH44" s="1"/>
      <c r="AI44" s="1"/>
      <c r="AJ44" s="1"/>
      <c r="AK44" s="1"/>
      <c r="AL44" s="1"/>
    </row>
    <row r="45" ht="14.25" customHeight="1">
      <c r="A45" s="1"/>
      <c r="B45" s="18"/>
      <c r="C45" s="84"/>
      <c r="D45" s="85"/>
      <c r="E45" s="85"/>
      <c r="F45" s="85"/>
      <c r="G45" s="85"/>
      <c r="H45" s="86"/>
      <c r="I45" s="84"/>
      <c r="J45" s="85"/>
      <c r="K45" s="87"/>
      <c r="L45" s="70"/>
      <c r="M45" s="71"/>
      <c r="N45" s="71" t="s">
        <v>99</v>
      </c>
      <c r="O45" s="71" t="s">
        <v>97</v>
      </c>
      <c r="P45" s="71" t="s">
        <v>96</v>
      </c>
      <c r="Q45" s="71" t="s">
        <v>95</v>
      </c>
      <c r="R45" s="71" t="s">
        <v>88</v>
      </c>
      <c r="S45" s="88"/>
      <c r="T45" s="84"/>
      <c r="U45" s="87"/>
      <c r="V45" s="86"/>
      <c r="W45" s="84"/>
      <c r="X45" s="85"/>
      <c r="Y45" s="86"/>
      <c r="Z45" s="89"/>
      <c r="AA45" s="85"/>
      <c r="AB45" s="90"/>
      <c r="AC45" s="1"/>
      <c r="AD45" s="1"/>
      <c r="AE45" s="1"/>
      <c r="AF45" s="17" t="s">
        <v>149</v>
      </c>
      <c r="AG45" s="1"/>
      <c r="AH45" s="1"/>
      <c r="AI45" s="1"/>
      <c r="AJ45" s="1"/>
      <c r="AK45" s="1"/>
      <c r="AL45" s="1"/>
    </row>
    <row r="46" ht="11.25" customHeight="1">
      <c r="A46" s="1"/>
      <c r="B46" s="99"/>
      <c r="C46" s="100"/>
      <c r="D46" s="85"/>
      <c r="E46" s="101"/>
      <c r="F46" s="101"/>
      <c r="G46" s="101"/>
      <c r="H46" s="102"/>
      <c r="I46" s="100"/>
      <c r="J46" s="101"/>
      <c r="K46" s="103"/>
      <c r="L46" s="104"/>
      <c r="M46" s="105"/>
      <c r="N46" s="105" t="s">
        <v>23</v>
      </c>
      <c r="O46" s="20"/>
      <c r="P46" s="20"/>
      <c r="Q46" s="20"/>
      <c r="R46" s="20"/>
      <c r="S46" s="106"/>
      <c r="T46" s="100"/>
      <c r="U46" s="103"/>
      <c r="V46" s="102"/>
      <c r="W46" s="100"/>
      <c r="X46" s="101"/>
      <c r="Y46" s="102"/>
      <c r="Z46" s="107"/>
      <c r="AA46" s="101"/>
      <c r="AB46" s="21"/>
      <c r="AC46" s="1"/>
      <c r="AD46" s="1"/>
      <c r="AE46" s="1"/>
      <c r="AF46" s="17" t="s">
        <v>150</v>
      </c>
      <c r="AG46" s="1"/>
      <c r="AH46" s="1"/>
      <c r="AI46" s="1"/>
      <c r="AJ46" s="1"/>
      <c r="AK46" s="1"/>
      <c r="AL46" s="1"/>
    </row>
    <row r="47" ht="6.75" customHeight="1">
      <c r="A47" s="46"/>
      <c r="B47" s="108"/>
      <c r="C47" s="109"/>
      <c r="D47" s="110"/>
      <c r="E47" s="110"/>
      <c r="F47" s="110"/>
      <c r="G47" s="111"/>
      <c r="H47" s="112"/>
      <c r="I47" s="113"/>
      <c r="J47" s="114"/>
      <c r="K47" s="114"/>
      <c r="L47" s="115"/>
      <c r="M47" s="116"/>
      <c r="N47" s="115"/>
      <c r="O47" s="117"/>
      <c r="P47" s="117"/>
      <c r="Q47" s="117"/>
      <c r="R47" s="117"/>
      <c r="S47" s="118"/>
      <c r="T47" s="119"/>
      <c r="U47" s="120"/>
      <c r="V47" s="120"/>
      <c r="W47" s="121"/>
      <c r="X47" s="122"/>
      <c r="Y47" s="123"/>
      <c r="Z47" s="124"/>
      <c r="AA47" s="125"/>
      <c r="AB47" s="126"/>
      <c r="AC47" s="1"/>
      <c r="AD47" s="1"/>
      <c r="AE47" s="1"/>
      <c r="AF47" s="17" t="s">
        <v>151</v>
      </c>
      <c r="AG47" s="1"/>
      <c r="AH47" s="1"/>
      <c r="AI47" s="1"/>
      <c r="AJ47" s="1"/>
      <c r="AK47" s="1"/>
      <c r="AL47" s="1"/>
    </row>
    <row r="48" ht="18.0" customHeight="1">
      <c r="A48" s="2"/>
      <c r="B48" s="60">
        <v>5.0</v>
      </c>
      <c r="C48" s="61" t="s">
        <v>36</v>
      </c>
      <c r="D48" s="62" t="s">
        <v>152</v>
      </c>
      <c r="E48" s="134">
        <v>42982.0</v>
      </c>
      <c r="F48" s="64" t="s">
        <v>153</v>
      </c>
      <c r="G48" s="65" t="s">
        <v>154</v>
      </c>
      <c r="H48" s="66" t="s">
        <v>155</v>
      </c>
      <c r="I48" s="67" t="s">
        <v>44</v>
      </c>
      <c r="J48" s="68" t="s">
        <v>56</v>
      </c>
      <c r="K48" s="129" t="s">
        <v>39</v>
      </c>
      <c r="L48" s="70" t="s">
        <v>22</v>
      </c>
      <c r="M48" s="71" t="s">
        <v>88</v>
      </c>
      <c r="N48" s="72" t="str">
        <f>IF(AND(K48="VERY LOW",J48="VERY HIGH")=TRUE,"X"," ")</f>
        <v> </v>
      </c>
      <c r="O48" s="73" t="str">
        <f>IF(AND(K48="LOW",J48="VERY HIGH")=TRUE,"X"," ")</f>
        <v> </v>
      </c>
      <c r="P48" s="74" t="str">
        <f>IF(AND(K48="MODERATE",J48="VERY HIGH")=TRUE,"X"," ")</f>
        <v> </v>
      </c>
      <c r="Q48" s="74" t="str">
        <f>IF(AND(K48="HIGH",J48="VERY HIGH")=TRUE,"X"," ")</f>
        <v> </v>
      </c>
      <c r="R48" s="74" t="str">
        <f>IF(AND(K48="VERY HIGH",J48="VERY HIGH")=TRUE,"X"," ")</f>
        <v> </v>
      </c>
      <c r="S48" s="75">
        <f>IF(J48=J34,T34,0)</f>
        <v>0</v>
      </c>
      <c r="T48" s="130">
        <v>0.3</v>
      </c>
      <c r="U48" s="77">
        <v>14.0</v>
      </c>
      <c r="V48" s="131">
        <f>T48*U48</f>
        <v>4.2</v>
      </c>
      <c r="W48" s="137" t="s">
        <v>52</v>
      </c>
      <c r="X48" s="80" t="s">
        <v>156</v>
      </c>
      <c r="Y48" s="135" t="s">
        <v>141</v>
      </c>
      <c r="Z48" s="82" t="s">
        <v>157</v>
      </c>
      <c r="AA48" s="62" t="s">
        <v>158</v>
      </c>
      <c r="AB48" s="83" t="s">
        <v>159</v>
      </c>
      <c r="AC48" s="2"/>
      <c r="AD48" s="2"/>
      <c r="AE48" s="2"/>
      <c r="AF48" s="17" t="s">
        <v>160</v>
      </c>
      <c r="AG48" s="2"/>
      <c r="AH48" s="2"/>
      <c r="AI48" s="2"/>
      <c r="AJ48" s="2"/>
      <c r="AK48" s="2"/>
      <c r="AL48" s="2"/>
    </row>
    <row r="49" ht="18.0" customHeight="1">
      <c r="A49" s="2"/>
      <c r="B49" s="18"/>
      <c r="C49" s="84"/>
      <c r="D49" s="85"/>
      <c r="E49" s="85"/>
      <c r="F49" s="85"/>
      <c r="G49" s="85"/>
      <c r="H49" s="86"/>
      <c r="I49" s="84"/>
      <c r="J49" s="85"/>
      <c r="K49" s="87"/>
      <c r="L49" s="87"/>
      <c r="M49" s="71" t="s">
        <v>95</v>
      </c>
      <c r="N49" s="72" t="str">
        <f>IF(AND(K48="VERY LOW",J48="HIGH")=TRUE,"X"," ")</f>
        <v> </v>
      </c>
      <c r="O49" s="73" t="str">
        <f>IF(AND(K48="LOW",J48="HIGH")=TRUE,"X"," ")</f>
        <v> </v>
      </c>
      <c r="P49" s="74" t="str">
        <f>IF(AND(K48="MODERATE",J48="HIGH")=TRUE,"X"," ")</f>
        <v> </v>
      </c>
      <c r="Q49" s="74" t="str">
        <f>IF(AND(K48="HIGH",J48="HIGH")=TRUE,"X"," ")</f>
        <v> </v>
      </c>
      <c r="R49" s="74" t="str">
        <f>IF(AND(K48="VERY HIGH",J48="HIGH")=TRUE,"X"," ")</f>
        <v> </v>
      </c>
      <c r="S49" s="88">
        <f>IF(J48=J35,T35,0)</f>
        <v>0</v>
      </c>
      <c r="T49" s="84"/>
      <c r="U49" s="87"/>
      <c r="V49" s="86"/>
      <c r="W49" s="84"/>
      <c r="X49" s="85"/>
      <c r="Y49" s="86"/>
      <c r="Z49" s="89"/>
      <c r="AA49" s="85"/>
      <c r="AB49" s="90"/>
      <c r="AC49" s="2"/>
      <c r="AD49" s="2"/>
      <c r="AE49" s="2"/>
      <c r="AF49" s="17"/>
      <c r="AG49" s="2"/>
      <c r="AH49" s="2"/>
      <c r="AI49" s="2"/>
      <c r="AJ49" s="2"/>
      <c r="AK49" s="2"/>
      <c r="AL49" s="2"/>
    </row>
    <row r="50" ht="18.0" customHeight="1">
      <c r="A50" s="2"/>
      <c r="B50" s="18"/>
      <c r="C50" s="84"/>
      <c r="D50" s="85"/>
      <c r="E50" s="91"/>
      <c r="F50" s="85"/>
      <c r="G50" s="85"/>
      <c r="H50" s="86"/>
      <c r="I50" s="84"/>
      <c r="J50" s="85"/>
      <c r="K50" s="87"/>
      <c r="L50" s="87"/>
      <c r="M50" s="71" t="s">
        <v>96</v>
      </c>
      <c r="N50" s="72" t="str">
        <f>IF(AND(K48="VERY LOW",J48="MODERATE")=TRUE,"X"," ")</f>
        <v> </v>
      </c>
      <c r="O50" s="92" t="str">
        <f>IF(AND(K48="LOW",J48="MODERATE")=TRUE,"X"," ")</f>
        <v> </v>
      </c>
      <c r="P50" s="73" t="str">
        <f>IF(AND(K48="MODERATE",J48="MODERATE")=TRUE,"X"," ")</f>
        <v> </v>
      </c>
      <c r="Q50" s="74"/>
      <c r="R50" s="74" t="str">
        <f>IF(AND(K48="VERY HIGH",J48="MODERATE")=TRUE,"X"," ")</f>
        <v> </v>
      </c>
      <c r="S50" s="88">
        <f>IF(J48=J36,T36,0)</f>
        <v>0</v>
      </c>
      <c r="T50" s="84"/>
      <c r="U50" s="87"/>
      <c r="V50" s="86"/>
      <c r="W50" s="84"/>
      <c r="X50" s="85"/>
      <c r="Y50" s="86"/>
      <c r="Z50" s="89"/>
      <c r="AA50" s="85"/>
      <c r="AB50" s="90"/>
      <c r="AC50" s="2"/>
      <c r="AD50" s="2"/>
      <c r="AE50" s="2"/>
      <c r="AF50" s="17"/>
      <c r="AG50" s="2"/>
      <c r="AH50" s="2"/>
      <c r="AI50" s="2"/>
      <c r="AJ50" s="2"/>
      <c r="AK50" s="2"/>
      <c r="AL50" s="2"/>
    </row>
    <row r="51" ht="18.0" customHeight="1">
      <c r="A51" s="2"/>
      <c r="B51" s="18"/>
      <c r="C51" s="84"/>
      <c r="D51" s="85"/>
      <c r="E51" s="93" t="s">
        <v>161</v>
      </c>
      <c r="F51" s="85"/>
      <c r="G51" s="85"/>
      <c r="H51" s="86"/>
      <c r="I51" s="84"/>
      <c r="J51" s="85"/>
      <c r="K51" s="87"/>
      <c r="L51" s="87"/>
      <c r="M51" s="71" t="s">
        <v>97</v>
      </c>
      <c r="N51" s="72" t="str">
        <f>IF(AND(K48="VERY LOW",J48="LOW")=TRUE,"X"," ")</f>
        <v> </v>
      </c>
      <c r="O51" s="92" t="str">
        <f>IF(AND(K48="LOW",J48="LOW")=TRUE,"X"," ")</f>
        <v> </v>
      </c>
      <c r="P51" s="73" t="str">
        <f>IF(AND(K48="MODERATE",J48="LOW")=TRUE,"X"," ")</f>
        <v> </v>
      </c>
      <c r="Q51" s="74" t="s">
        <v>124</v>
      </c>
      <c r="R51" s="74" t="str">
        <f>IF(AND(K48="VERY HIGH",J48="LOW")=TRUE,"X"," ")</f>
        <v>X</v>
      </c>
      <c r="S51" s="88">
        <f>IF(J48=J37,T37,0)</f>
        <v>0</v>
      </c>
      <c r="T51" s="84"/>
      <c r="U51" s="87"/>
      <c r="V51" s="86"/>
      <c r="W51" s="84"/>
      <c r="X51" s="85"/>
      <c r="Y51" s="86"/>
      <c r="Z51" s="89"/>
      <c r="AA51" s="85"/>
      <c r="AB51" s="90"/>
      <c r="AC51" s="2"/>
      <c r="AD51" s="2"/>
      <c r="AE51" s="2"/>
      <c r="AF51" s="17" t="s">
        <v>162</v>
      </c>
      <c r="AG51" s="2"/>
      <c r="AH51" s="2"/>
      <c r="AI51" s="2"/>
      <c r="AJ51" s="2"/>
      <c r="AK51" s="2"/>
      <c r="AL51" s="2"/>
    </row>
    <row r="52" ht="18.0" customHeight="1">
      <c r="A52" s="1"/>
      <c r="B52" s="18"/>
      <c r="C52" s="84"/>
      <c r="D52" s="85"/>
      <c r="E52" s="94" t="s">
        <v>49</v>
      </c>
      <c r="F52" s="85"/>
      <c r="G52" s="85"/>
      <c r="H52" s="86"/>
      <c r="I52" s="84"/>
      <c r="J52" s="85"/>
      <c r="K52" s="87"/>
      <c r="L52" s="87"/>
      <c r="M52" s="71" t="s">
        <v>99</v>
      </c>
      <c r="N52" s="95" t="str">
        <f>IF(AND(K48="VERY LOW",J48="VERY LOW")=TRUE,"X"," ")</f>
        <v> </v>
      </c>
      <c r="O52" s="96" t="str">
        <f>IF(AND(K48="LOW",J48="VERY LOW")=TRUE,"X"," ")</f>
        <v> </v>
      </c>
      <c r="P52" s="96" t="str">
        <f>IF(AND(K48="MODERATE",J48="VERY LOW")=TRUE,"X"," ")</f>
        <v> </v>
      </c>
      <c r="Q52" s="97" t="str">
        <f>IF(AND(K48="HIGH",J48="VERY LOW")=TRUE,"X"," ")</f>
        <v> </v>
      </c>
      <c r="R52" s="98" t="str">
        <f>IF(AND(K48="VERY HIGH",J48="VERY LOW")=TRUE,"X"," ")</f>
        <v> </v>
      </c>
      <c r="S52" s="2">
        <f>IF(J48=J38,T38,0)</f>
        <v>0</v>
      </c>
      <c r="T52" s="84"/>
      <c r="U52" s="87"/>
      <c r="V52" s="86"/>
      <c r="W52" s="84"/>
      <c r="X52" s="85"/>
      <c r="Y52" s="86"/>
      <c r="Z52" s="89"/>
      <c r="AA52" s="85"/>
      <c r="AB52" s="90"/>
      <c r="AC52" s="1"/>
      <c r="AD52" s="1"/>
      <c r="AE52" s="1"/>
      <c r="AF52" s="17" t="s">
        <v>163</v>
      </c>
      <c r="AG52" s="1"/>
      <c r="AH52" s="1"/>
      <c r="AI52" s="1"/>
      <c r="AJ52" s="1"/>
      <c r="AK52" s="1"/>
      <c r="AL52" s="1"/>
    </row>
    <row r="53" ht="14.25" customHeight="1">
      <c r="A53" s="1"/>
      <c r="B53" s="18"/>
      <c r="C53" s="84"/>
      <c r="D53" s="85"/>
      <c r="E53" s="85"/>
      <c r="F53" s="85"/>
      <c r="G53" s="85"/>
      <c r="H53" s="86"/>
      <c r="I53" s="84"/>
      <c r="J53" s="85"/>
      <c r="K53" s="87"/>
      <c r="L53" s="70"/>
      <c r="M53" s="71"/>
      <c r="N53" s="71" t="s">
        <v>99</v>
      </c>
      <c r="O53" s="71" t="s">
        <v>97</v>
      </c>
      <c r="P53" s="71" t="s">
        <v>96</v>
      </c>
      <c r="Q53" s="71" t="s">
        <v>95</v>
      </c>
      <c r="R53" s="71" t="s">
        <v>88</v>
      </c>
      <c r="S53" s="88"/>
      <c r="T53" s="84"/>
      <c r="U53" s="87"/>
      <c r="V53" s="86"/>
      <c r="W53" s="84"/>
      <c r="X53" s="85"/>
      <c r="Y53" s="86"/>
      <c r="Z53" s="89"/>
      <c r="AA53" s="85"/>
      <c r="AB53" s="90"/>
      <c r="AC53" s="1"/>
      <c r="AD53" s="1"/>
      <c r="AE53" s="1"/>
      <c r="AF53" s="17" t="s">
        <v>164</v>
      </c>
      <c r="AG53" s="1"/>
      <c r="AH53" s="1"/>
      <c r="AI53" s="1"/>
      <c r="AJ53" s="1"/>
      <c r="AK53" s="1"/>
      <c r="AL53" s="1"/>
    </row>
    <row r="54" ht="11.25" customHeight="1">
      <c r="A54" s="1"/>
      <c r="B54" s="99"/>
      <c r="C54" s="100"/>
      <c r="D54" s="85"/>
      <c r="E54" s="101"/>
      <c r="F54" s="101"/>
      <c r="G54" s="101"/>
      <c r="H54" s="102"/>
      <c r="I54" s="100"/>
      <c r="J54" s="101"/>
      <c r="K54" s="103"/>
      <c r="L54" s="104"/>
      <c r="M54" s="105"/>
      <c r="N54" s="105" t="s">
        <v>23</v>
      </c>
      <c r="O54" s="20"/>
      <c r="P54" s="20"/>
      <c r="Q54" s="20"/>
      <c r="R54" s="20"/>
      <c r="S54" s="106"/>
      <c r="T54" s="100"/>
      <c r="U54" s="103"/>
      <c r="V54" s="102"/>
      <c r="W54" s="100"/>
      <c r="X54" s="101"/>
      <c r="Y54" s="102"/>
      <c r="Z54" s="107"/>
      <c r="AA54" s="101"/>
      <c r="AB54" s="21"/>
      <c r="AC54" s="1"/>
      <c r="AD54" s="1"/>
      <c r="AE54" s="1"/>
      <c r="AF54" s="17" t="s">
        <v>165</v>
      </c>
      <c r="AG54" s="1"/>
      <c r="AH54" s="1"/>
      <c r="AI54" s="1"/>
      <c r="AJ54" s="1"/>
      <c r="AK54" s="1"/>
      <c r="AL54" s="1"/>
    </row>
    <row r="55" ht="6.75" customHeight="1">
      <c r="A55" s="46"/>
      <c r="B55" s="108"/>
      <c r="C55" s="109"/>
      <c r="D55" s="110"/>
      <c r="E55" s="110"/>
      <c r="F55" s="110"/>
      <c r="G55" s="111"/>
      <c r="H55" s="112"/>
      <c r="I55" s="113"/>
      <c r="J55" s="114"/>
      <c r="K55" s="114"/>
      <c r="L55" s="115"/>
      <c r="M55" s="116"/>
      <c r="N55" s="115"/>
      <c r="O55" s="117"/>
      <c r="P55" s="117"/>
      <c r="Q55" s="117"/>
      <c r="R55" s="117"/>
      <c r="S55" s="118"/>
      <c r="T55" s="119"/>
      <c r="U55" s="120"/>
      <c r="V55" s="120"/>
      <c r="W55" s="121"/>
      <c r="X55" s="122"/>
      <c r="Y55" s="123"/>
      <c r="Z55" s="124"/>
      <c r="AA55" s="125"/>
      <c r="AB55" s="126"/>
      <c r="AC55" s="1"/>
      <c r="AD55" s="1"/>
      <c r="AE55" s="1"/>
      <c r="AF55" s="17" t="s">
        <v>166</v>
      </c>
      <c r="AG55" s="1"/>
      <c r="AH55" s="1"/>
      <c r="AI55" s="1"/>
      <c r="AJ55" s="1"/>
      <c r="AK55" s="1"/>
      <c r="AL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ht="12.75" customHeight="1">
      <c r="H994" s="1"/>
      <c r="I994" s="4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48"/>
      <c r="Z994" s="48"/>
      <c r="AC994" s="48"/>
    </row>
    <row r="995" ht="12.75" customHeight="1">
      <c r="H995" s="1"/>
      <c r="I995" s="47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48"/>
      <c r="Z995" s="48"/>
      <c r="AC995" s="48"/>
    </row>
    <row r="996" ht="12.75" customHeight="1">
      <c r="H996" s="1"/>
      <c r="I996" s="4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48"/>
      <c r="Z996" s="48"/>
      <c r="AC996" s="48"/>
    </row>
    <row r="997" ht="12.75" customHeight="1">
      <c r="H997" s="1"/>
      <c r="I997" s="47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48"/>
      <c r="Z997" s="48"/>
      <c r="AC997" s="48"/>
    </row>
    <row r="998" ht="12.75" customHeight="1">
      <c r="H998" s="1"/>
      <c r="I998" s="4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48"/>
      <c r="Z998" s="48"/>
      <c r="AC998" s="48"/>
    </row>
    <row r="999" ht="12.75" customHeight="1">
      <c r="H999" s="1"/>
      <c r="I999" s="47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48"/>
      <c r="Z999" s="48"/>
      <c r="AC999" s="48"/>
    </row>
    <row r="1000" ht="12.75" customHeight="1">
      <c r="H1000" s="1"/>
      <c r="I1000" s="4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48"/>
      <c r="Z1000" s="48"/>
      <c r="AC1000" s="48"/>
    </row>
  </sheetData>
  <mergeCells count="123">
    <mergeCell ref="AA16:AA22"/>
    <mergeCell ref="AB16:AB22"/>
    <mergeCell ref="T16:T22"/>
    <mergeCell ref="U16:U22"/>
    <mergeCell ref="V16:V22"/>
    <mergeCell ref="W16:W22"/>
    <mergeCell ref="X16:X22"/>
    <mergeCell ref="Y16:Y22"/>
    <mergeCell ref="Z16:Z22"/>
    <mergeCell ref="AA32:AA38"/>
    <mergeCell ref="AB32:AB38"/>
    <mergeCell ref="T32:T38"/>
    <mergeCell ref="U32:U38"/>
    <mergeCell ref="V32:V38"/>
    <mergeCell ref="W32:W38"/>
    <mergeCell ref="X32:X38"/>
    <mergeCell ref="Y32:Y38"/>
    <mergeCell ref="Z32:Z38"/>
    <mergeCell ref="S8:V8"/>
    <mergeCell ref="W8:Y8"/>
    <mergeCell ref="D2:E2"/>
    <mergeCell ref="D3:E3"/>
    <mergeCell ref="D4:E4"/>
    <mergeCell ref="B7:B9"/>
    <mergeCell ref="C7:AB7"/>
    <mergeCell ref="C8:H8"/>
    <mergeCell ref="Z8:AB8"/>
    <mergeCell ref="G16:G22"/>
    <mergeCell ref="H16:H22"/>
    <mergeCell ref="I16:I22"/>
    <mergeCell ref="J16:J22"/>
    <mergeCell ref="K16:K22"/>
    <mergeCell ref="L16:L20"/>
    <mergeCell ref="I8:R8"/>
    <mergeCell ref="L9:R9"/>
    <mergeCell ref="L15:R15"/>
    <mergeCell ref="S15:T15"/>
    <mergeCell ref="B16:B22"/>
    <mergeCell ref="C16:C22"/>
    <mergeCell ref="D16:D22"/>
    <mergeCell ref="N22:R22"/>
    <mergeCell ref="AA24:AA30"/>
    <mergeCell ref="AB24:AB30"/>
    <mergeCell ref="T24:T30"/>
    <mergeCell ref="U24:U30"/>
    <mergeCell ref="V24:V30"/>
    <mergeCell ref="W24:W30"/>
    <mergeCell ref="X24:X30"/>
    <mergeCell ref="Y24:Y30"/>
    <mergeCell ref="Z24:Z30"/>
    <mergeCell ref="N30:R30"/>
    <mergeCell ref="B48:B54"/>
    <mergeCell ref="C48:C54"/>
    <mergeCell ref="D48:D54"/>
    <mergeCell ref="E48:E49"/>
    <mergeCell ref="F48:F54"/>
    <mergeCell ref="G48:G54"/>
    <mergeCell ref="H48:H54"/>
    <mergeCell ref="E52:E54"/>
    <mergeCell ref="W48:W54"/>
    <mergeCell ref="X48:X54"/>
    <mergeCell ref="Y48:Y54"/>
    <mergeCell ref="Z48:Z54"/>
    <mergeCell ref="AA48:AA54"/>
    <mergeCell ref="AB48:AB54"/>
    <mergeCell ref="I48:I54"/>
    <mergeCell ref="J48:J54"/>
    <mergeCell ref="K48:K54"/>
    <mergeCell ref="L48:L52"/>
    <mergeCell ref="T48:T54"/>
    <mergeCell ref="U48:U54"/>
    <mergeCell ref="V48:V54"/>
    <mergeCell ref="N54:R54"/>
    <mergeCell ref="F24:F30"/>
    <mergeCell ref="G24:G30"/>
    <mergeCell ref="H24:H30"/>
    <mergeCell ref="I24:I30"/>
    <mergeCell ref="J24:J30"/>
    <mergeCell ref="K24:K30"/>
    <mergeCell ref="L24:L28"/>
    <mergeCell ref="E16:E17"/>
    <mergeCell ref="F16:F22"/>
    <mergeCell ref="E20:E22"/>
    <mergeCell ref="C24:C30"/>
    <mergeCell ref="D24:D30"/>
    <mergeCell ref="E24:E25"/>
    <mergeCell ref="E28:E30"/>
    <mergeCell ref="F32:F38"/>
    <mergeCell ref="G32:G38"/>
    <mergeCell ref="H32:H38"/>
    <mergeCell ref="I32:I38"/>
    <mergeCell ref="J32:J38"/>
    <mergeCell ref="K32:K38"/>
    <mergeCell ref="L32:L36"/>
    <mergeCell ref="N38:R38"/>
    <mergeCell ref="E32:E33"/>
    <mergeCell ref="E36:E38"/>
    <mergeCell ref="E40:E41"/>
    <mergeCell ref="F40:F46"/>
    <mergeCell ref="G40:G46"/>
    <mergeCell ref="H40:H46"/>
    <mergeCell ref="I40:I46"/>
    <mergeCell ref="E44:E46"/>
    <mergeCell ref="X40:X46"/>
    <mergeCell ref="Y40:Y46"/>
    <mergeCell ref="Z40:Z46"/>
    <mergeCell ref="AA40:AA46"/>
    <mergeCell ref="AB40:AB46"/>
    <mergeCell ref="J40:J46"/>
    <mergeCell ref="K40:K46"/>
    <mergeCell ref="L40:L44"/>
    <mergeCell ref="T40:T46"/>
    <mergeCell ref="U40:U46"/>
    <mergeCell ref="V40:V46"/>
    <mergeCell ref="W40:W46"/>
    <mergeCell ref="N46:R46"/>
    <mergeCell ref="B24:B30"/>
    <mergeCell ref="B32:B38"/>
    <mergeCell ref="C32:C38"/>
    <mergeCell ref="D32:D38"/>
    <mergeCell ref="B40:B46"/>
    <mergeCell ref="C40:C46"/>
    <mergeCell ref="D40:D46"/>
  </mergeCells>
  <dataValidations>
    <dataValidation type="list" allowBlank="1" showInputMessage="1" showErrorMessage="1" prompt="Affected WBS Tasks - Which WBS task will be modified as a part of the response strategy." sqref="Y16 Y24 Y32 Y40 Y48">
      <formula1>$AF$6:$AF$18</formula1>
    </dataValidation>
    <dataValidation type="list" allowBlank="1" showInputMessage="1" showErrorMessage="1" prompt="Probability - Assessment of the likelihood of occurence&#10;&#10;Valid entries are Very Low, Low, Moderate, High and Very High&#10;&#10;&#10;" sqref="J16 J24 J32 J40 J48">
      <formula1>$J$10:$J$14</formula1>
    </dataValidation>
    <dataValidation type="list" allowBlank="1" showInputMessage="1" showErrorMessage="1" prompt="Impact - The severity of the risk's effect on the project objectives.&#10;&#10;Valid entries are very low, low, moderate, high and very high." sqref="K16 K24 K32 K40 K48">
      <formula1>$K$10:$K$14</formula1>
    </dataValidation>
    <dataValidation type="list" allowBlank="1" showInputMessage="1" showErrorMessage="1" prompt="Strategy - The strategy that is most likely to be effective for each risk.&#10;&#10;Valid entries are Acceptance, Mitigation, Transference or Avoidance." sqref="W16 W24 W32 W40 W48">
      <formula1>$W$10:$W$14</formula1>
    </dataValidation>
    <dataValidation type="list" allowBlank="1" showInputMessage="1" showErrorMessage="1" prompt="Probability - Assessment of the liklihood of occurence" sqref="J23 J31 J39 J47 J55">
      <formula1>$J$10:$J$13</formula1>
    </dataValidation>
    <dataValidation type="decimal" allowBlank="1" showInputMessage="1" showErrorMessage="1" prompt="Priority - Priority number assigned by the project development team to the risk.  &#10;&#10;Valid entries are 0 to 100" sqref="B16 B24 B32 B40 B48">
      <formula1>0.0</formula1>
      <formula2>100.0</formula2>
    </dataValidation>
    <dataValidation type="list" allowBlank="1" showInputMessage="1" showErrorMessage="1" prompt="Project Phase - Phase of the project when the risk was first identified.  Valid entries are PID, PA&amp;ED, PS&amp;E or Construction" sqref="E20 E28 E36 E44 E52">
      <formula1>$E$10:$E$13</formula1>
    </dataValidation>
    <dataValidation type="list" allowBlank="1" showInputMessage="1" showErrorMessage="1" promptTitle="Risk Status" prompt="This is the current status of the risk element&#10;&#10;Active = Risk is being actively monitored and controlled&#10;&#10;Dormant = Risk is not currently a high priority, but may become active in the future&#10;&#10;Retired = Risk is no longer a threat to project objectives&#10;" sqref="C16 C24 C32 C40 C48">
      <formula1>$C$10:$C$12</formula1>
    </dataValidation>
    <dataValidation type="list" allowBlank="1" showInputMessage="1" showErrorMessage="1" prompt="Type - Major impact area for the risk.&#10;&#10;Valid entries are Cost, Scope, Schedule or Quality" sqref="I16 I24 I32 I40 I48">
      <formula1>$I$10:$I$14</formula1>
    </dataValidation>
    <dataValidation type="list" allowBlank="1" showInputMessage="1" showErrorMessage="1" prompt="Impact - The severity of the risk's effect on the project objectives" sqref="K23:M23 K31:M31 K39:M39 K47:M47 K55:M55">
      <formula1>$K$10:$K$13</formula1>
    </dataValidation>
  </dataValidations>
  <printOptions/>
  <pageMargins bottom="0.75" footer="0.0" header="0.0" left="0.7" right="0.7" top="0.75"/>
  <pageSetup orientation="landscape"/>
  <headerFooter>
    <oddHeader>&amp;RPROJECT RISK MANAGEMENT PLAN</oddHeader>
  </headerFooter>
  <drawing r:id="rId1"/>
</worksheet>
</file>