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n\Desktop\podisma_files\methodology\aligned_amino_acid\"/>
    </mc:Choice>
  </mc:AlternateContent>
  <xr:revisionPtr revIDLastSave="0" documentId="13_ncr:1_{645ACA0B-85C8-4630-BC56-7B8275C6C9CE}" xr6:coauthVersionLast="47" xr6:coauthVersionMax="47" xr10:uidLastSave="{00000000-0000-0000-0000-000000000000}"/>
  <bookViews>
    <workbookView xWindow="-110" yWindow="-110" windowWidth="25180" windowHeight="16140" xr2:uid="{FD248B38-73A3-43E3-827D-9868539B66EC}"/>
  </bookViews>
  <sheets>
    <sheet name="filtered_non_synonymous_mutatio" sheetId="1" r:id="rId1"/>
  </sheets>
  <calcPr calcId="181029"/>
</workbook>
</file>

<file path=xl/calcChain.xml><?xml version="1.0" encoding="utf-8"?>
<calcChain xmlns="http://schemas.openxmlformats.org/spreadsheetml/2006/main">
  <c r="P27" i="1" l="1"/>
  <c r="P20" i="1"/>
  <c r="P8" i="1"/>
  <c r="P11" i="1"/>
  <c r="P12" i="1"/>
  <c r="P14" i="1"/>
  <c r="P16" i="1"/>
  <c r="P2" i="1"/>
  <c r="P13" i="1"/>
  <c r="P21" i="1"/>
  <c r="P3" i="1"/>
  <c r="P4" i="1"/>
  <c r="P15" i="1"/>
  <c r="P6" i="1"/>
  <c r="P24" i="1"/>
  <c r="P10" i="1"/>
  <c r="P19" i="1"/>
  <c r="P7" i="1"/>
  <c r="P9" i="1"/>
  <c r="P18" i="1"/>
  <c r="P23" i="1"/>
  <c r="P17" i="1"/>
  <c r="P22" i="1"/>
  <c r="P5" i="1"/>
  <c r="N5" i="1"/>
  <c r="N20" i="1"/>
  <c r="N8" i="1"/>
  <c r="N11" i="1"/>
  <c r="N12" i="1"/>
  <c r="N14" i="1"/>
  <c r="N16" i="1"/>
  <c r="N2" i="1"/>
  <c r="N13" i="1"/>
  <c r="N21" i="1"/>
  <c r="N3" i="1"/>
  <c r="N4" i="1"/>
  <c r="N15" i="1"/>
  <c r="N6" i="1"/>
  <c r="N24" i="1"/>
  <c r="N10" i="1"/>
  <c r="N19" i="1"/>
  <c r="N7" i="1"/>
  <c r="N9" i="1"/>
  <c r="N18" i="1"/>
  <c r="N23" i="1"/>
  <c r="N17" i="1"/>
  <c r="N22" i="1"/>
  <c r="L20" i="1"/>
  <c r="L8" i="1"/>
  <c r="L11" i="1"/>
  <c r="L12" i="1"/>
  <c r="L14" i="1"/>
  <c r="L16" i="1"/>
  <c r="L2" i="1"/>
  <c r="L13" i="1"/>
  <c r="L21" i="1"/>
  <c r="L3" i="1"/>
  <c r="L4" i="1"/>
  <c r="L15" i="1"/>
  <c r="L6" i="1"/>
  <c r="L24" i="1"/>
  <c r="L10" i="1"/>
  <c r="L19" i="1"/>
  <c r="L7" i="1"/>
  <c r="L9" i="1"/>
  <c r="L18" i="1"/>
  <c r="L23" i="1"/>
  <c r="L17" i="1"/>
  <c r="L22" i="1"/>
  <c r="L5" i="1"/>
  <c r="I20" i="1"/>
  <c r="I8" i="1"/>
  <c r="I11" i="1"/>
  <c r="I12" i="1"/>
  <c r="I14" i="1"/>
  <c r="I16" i="1"/>
  <c r="I2" i="1"/>
  <c r="I13" i="1"/>
  <c r="I21" i="1"/>
  <c r="I3" i="1"/>
  <c r="I4" i="1"/>
  <c r="I15" i="1"/>
  <c r="I6" i="1"/>
  <c r="I24" i="1"/>
  <c r="I10" i="1"/>
  <c r="I19" i="1"/>
  <c r="I7" i="1"/>
  <c r="I9" i="1"/>
  <c r="I18" i="1"/>
  <c r="I23" i="1"/>
  <c r="I17" i="1"/>
  <c r="I22" i="1"/>
  <c r="I5" i="1"/>
  <c r="M13" i="1" l="1"/>
  <c r="M23" i="1"/>
  <c r="M5" i="1"/>
  <c r="M4" i="1"/>
  <c r="M6" i="1"/>
  <c r="M20" i="1"/>
  <c r="M15" i="1"/>
  <c r="M11" i="1"/>
  <c r="M18" i="1"/>
  <c r="M2" i="1"/>
  <c r="M9" i="1"/>
  <c r="M16" i="1"/>
  <c r="M7" i="1"/>
  <c r="M14" i="1"/>
  <c r="M19" i="1"/>
  <c r="M12" i="1"/>
  <c r="M10" i="1"/>
  <c r="M24" i="1"/>
  <c r="M8" i="1"/>
  <c r="M22" i="1"/>
  <c r="M3" i="1"/>
  <c r="M17" i="1"/>
  <c r="M21" i="1"/>
  <c r="M26" i="1" l="1"/>
</calcChain>
</file>

<file path=xl/sharedStrings.xml><?xml version="1.0" encoding="utf-8"?>
<sst xmlns="http://schemas.openxmlformats.org/spreadsheetml/2006/main" count="504" uniqueCount="155">
  <si>
    <t>protein</t>
  </si>
  <si>
    <t>amino_acid_position</t>
  </si>
  <si>
    <t>aa_most_common</t>
  </si>
  <si>
    <t>aa_southern</t>
  </si>
  <si>
    <t>aa_northern</t>
  </si>
  <si>
    <t>proportion_identical_to_southern</t>
  </si>
  <si>
    <t>proportion_identical_to_northern</t>
  </si>
  <si>
    <t>total_species_included</t>
  </si>
  <si>
    <t>primary protein</t>
  </si>
  <si>
    <t>function of the specific subunit</t>
  </si>
  <si>
    <t xml:space="preserve">referenced species on Uniprot and AlphaFold </t>
  </si>
  <si>
    <t>source</t>
  </si>
  <si>
    <t>part of protein that the mutation has occurred in</t>
  </si>
  <si>
    <t>most common - charge of aa</t>
  </si>
  <si>
    <t>most common - polarity of aa</t>
  </si>
  <si>
    <t>southern - charge of aa</t>
  </si>
  <si>
    <t>southern - polarity of aa</t>
  </si>
  <si>
    <t>northern - charge of aa</t>
  </si>
  <si>
    <t>northern - polarity of aa</t>
  </si>
  <si>
    <t>ATP6</t>
  </si>
  <si>
    <t>L</t>
  </si>
  <si>
    <t>M</t>
  </si>
  <si>
    <t>Complex V</t>
  </si>
  <si>
    <t>Locusta migratoria</t>
  </si>
  <si>
    <t>https://www.uniprot.org/uniprotkb/P14569/entry</t>
  </si>
  <si>
    <t>Transmembrane 100-120</t>
  </si>
  <si>
    <t>neutral</t>
  </si>
  <si>
    <t>hydrophobic</t>
  </si>
  <si>
    <t>moderate</t>
  </si>
  <si>
    <t>ATP8</t>
  </si>
  <si>
    <t>K</t>
  </si>
  <si>
    <t>N</t>
  </si>
  <si>
    <t>S</t>
  </si>
  <si>
    <t>https://www.uniprot.org/uniprotkb/P14570/entry</t>
  </si>
  <si>
    <t>Not in functional region</t>
  </si>
  <si>
    <t>positive (+)</t>
  </si>
  <si>
    <t>hydrophilic</t>
  </si>
  <si>
    <t>I</t>
  </si>
  <si>
    <t>COX3</t>
  </si>
  <si>
    <t>Complex IV</t>
  </si>
  <si>
    <t>https://www.uniprot.org/uniprotkb/P14574/entry</t>
  </si>
  <si>
    <t>CYTB</t>
  </si>
  <si>
    <t>V, I</t>
  </si>
  <si>
    <t>V</t>
  </si>
  <si>
    <t>Complex III</t>
  </si>
  <si>
    <t>https://www.uniprot.org/uniprotkb/Q36427/entry</t>
  </si>
  <si>
    <t>Transmembrane 348-368</t>
  </si>
  <si>
    <t>ND1</t>
  </si>
  <si>
    <t>T</t>
  </si>
  <si>
    <t>Complex I</t>
  </si>
  <si>
    <t>https://www.uniprot.org/uniprotkb/P09045/entry</t>
  </si>
  <si>
    <t>Transmembrane 227-247</t>
  </si>
  <si>
    <t>ND2</t>
  </si>
  <si>
    <t>https://www.uniprot.org/uniprotkb/Q36426/entry</t>
  </si>
  <si>
    <t>Transmembrane 238-258</t>
  </si>
  <si>
    <t>V, T</t>
  </si>
  <si>
    <t>Transmembrane 316-336</t>
  </si>
  <si>
    <t>hydrophobic &amp; hydrophilic</t>
  </si>
  <si>
    <t>ND3</t>
  </si>
  <si>
    <t>https://www.uniprot.org/uniprotkb/Q36422/entry</t>
  </si>
  <si>
    <t xml:space="preserve">Transmembrane 1-21 </t>
  </si>
  <si>
    <t>ND4</t>
  </si>
  <si>
    <t>P</t>
  </si>
  <si>
    <t>https://www.uniprot.org/uniprotkb/Q36424/entry</t>
  </si>
  <si>
    <t>F</t>
  </si>
  <si>
    <t>Transmembrane 141-161</t>
  </si>
  <si>
    <t>ND4L</t>
  </si>
  <si>
    <t>https://www.uniprot.org/uniprotkb/Q36423/entry</t>
  </si>
  <si>
    <t>E</t>
  </si>
  <si>
    <t>negative (-)</t>
  </si>
  <si>
    <t>H</t>
  </si>
  <si>
    <t>Y</t>
  </si>
  <si>
    <t>ND5</t>
  </si>
  <si>
    <t>G</t>
  </si>
  <si>
    <t>https://www.uniprot.org/uniprotkb/Q36428/entry</t>
  </si>
  <si>
    <t>Transmembrane 479-499</t>
  </si>
  <si>
    <t>ND6</t>
  </si>
  <si>
    <t>https://www.uniprot.org/uniprotkb/Q36425/entry</t>
  </si>
  <si>
    <t>bad stat evidence + no aa property change</t>
  </si>
  <si>
    <t>good stat evidence ONLY</t>
  </si>
  <si>
    <t>aa properties change ONLY</t>
  </si>
  <si>
    <t>good stat evidence + aa property change</t>
  </si>
  <si>
    <t>strong stat evidence +aa property change</t>
  </si>
  <si>
    <t>SIFT (S to N)</t>
  </si>
  <si>
    <t>SIFT (N to S)</t>
  </si>
  <si>
    <t>0.01 (Affects protein function)</t>
  </si>
  <si>
    <t>PolyPhen-2 (S to N)</t>
  </si>
  <si>
    <t>PolyPhen-2 (N to S)</t>
  </si>
  <si>
    <t>0.09 (Tolerated)</t>
  </si>
  <si>
    <t>1.00 (Tolerated)</t>
  </si>
  <si>
    <t>0.71 (Tolerated)</t>
  </si>
  <si>
    <t>0.22 (Tolerated)</t>
  </si>
  <si>
    <t>0.40 (Tolerated)</t>
  </si>
  <si>
    <t>0.000 (Benign)</t>
  </si>
  <si>
    <t>0.002 (Benign)</t>
  </si>
  <si>
    <t>0.001 (Benign)</t>
  </si>
  <si>
    <t>0.28 (Tolerated)</t>
  </si>
  <si>
    <t>0.189 (Benign)</t>
  </si>
  <si>
    <t>0.47 (Tolerated)</t>
  </si>
  <si>
    <t>0.01 (Affect protein function - Low Confidence)</t>
  </si>
  <si>
    <t>0.006 (Benign)</t>
  </si>
  <si>
    <t>0.13 (Tolerated)</t>
  </si>
  <si>
    <t>0.10 (Tolerated)</t>
  </si>
  <si>
    <t>0.00 (Affect protein function)</t>
  </si>
  <si>
    <t>0.005 (Benign)</t>
  </si>
  <si>
    <t>0.46 (Tolerated)</t>
  </si>
  <si>
    <t>0.26 (Tolerated)</t>
  </si>
  <si>
    <t>0.04 (Affect protein function)</t>
  </si>
  <si>
    <t>0.17 (Tolerated)</t>
  </si>
  <si>
    <t>0.51 (Tolerated)</t>
  </si>
  <si>
    <t>0.64 (Tolerated)</t>
  </si>
  <si>
    <t>0.03 (Affect protein function)</t>
  </si>
  <si>
    <t>0.66 (Tolerated)</t>
  </si>
  <si>
    <t>0.018 (Benign)</t>
  </si>
  <si>
    <t>0.999 (Probably damaging)</t>
  </si>
  <si>
    <t>0.760 (Possibly damaging)</t>
  </si>
  <si>
    <t>0.956 (Possibly damaging)</t>
  </si>
  <si>
    <t>0.12 (Tolerated)</t>
  </si>
  <si>
    <t>0.14 (Tolerated)</t>
  </si>
  <si>
    <t>0.11 (Tolerated)</t>
  </si>
  <si>
    <t>0.013 (Benign)</t>
  </si>
  <si>
    <t>0.003 (Benign)</t>
  </si>
  <si>
    <t>0.980 (Probably damaging)</t>
  </si>
  <si>
    <t>0.580 (Possibly damaging)</t>
  </si>
  <si>
    <t>0.45 (Tolerated)</t>
  </si>
  <si>
    <t>0.30 (Tolerated)</t>
  </si>
  <si>
    <t>0.75 (Tolerated)</t>
  </si>
  <si>
    <t>0.23 (Tolerated)</t>
  </si>
  <si>
    <t>0.44 (Tolerated)</t>
  </si>
  <si>
    <t>0.009 (Benign)</t>
  </si>
  <si>
    <t>0.54 (Tolerated)</t>
  </si>
  <si>
    <t>0.19 (Tolerated)</t>
  </si>
  <si>
    <t>0.20 (Tolerated)</t>
  </si>
  <si>
    <t>0.50 (Tolerated)</t>
  </si>
  <si>
    <t>0.07 (Tolerated)</t>
  </si>
  <si>
    <t>0.34 (Tolerated)</t>
  </si>
  <si>
    <t>0.028 (Benign)</t>
  </si>
  <si>
    <t>0.025 (Benign)</t>
  </si>
  <si>
    <t>0.982 (Probably damaging)</t>
  </si>
  <si>
    <t>0.968 (Probably damaging)</t>
  </si>
  <si>
    <t>0.092 (Benign)</t>
  </si>
  <si>
    <t>0.031 (Benign)</t>
  </si>
  <si>
    <t>SIFT DIFF</t>
  </si>
  <si>
    <t xml:space="preserve">less than -0.9 is red </t>
  </si>
  <si>
    <t>between -0.89 to -0.5 is light red</t>
  </si>
  <si>
    <t>anything less than 0.2 is orange</t>
  </si>
  <si>
    <t xml:space="preserve">less than 0.05 is red </t>
  </si>
  <si>
    <t>more than 0.95 is dark green</t>
  </si>
  <si>
    <t>more than 0.8 is lime green</t>
  </si>
  <si>
    <t>everything else is yellow</t>
  </si>
  <si>
    <t>true porportions matching northern</t>
  </si>
  <si>
    <t>melanoplus</t>
  </si>
  <si>
    <t>S = 12</t>
  </si>
  <si>
    <t>N = 3</t>
  </si>
  <si>
    <t>Not S or N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</si>
</sst>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7" borderId="0" xfId="0" applyFont="1" applyFill="1"/>
    <xf numFmtId="0" fontId="18" fillId="0" borderId="0" xfId="0" applyFont="1"/>
    <xf numFmtId="2" fontId="18" fillId="37" borderId="0" xfId="0" applyNumberFormat="1" applyFont="1" applyFill="1"/>
    <xf numFmtId="0" fontId="18" fillId="33" borderId="0" xfId="0" applyFont="1" applyFill="1"/>
    <xf numFmtId="2" fontId="0" fillId="0" borderId="0" xfId="0" applyNumberFormat="1"/>
    <xf numFmtId="164" fontId="18" fillId="37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FF0000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1085771</xdr:colOff>
      <xdr:row>58</xdr:row>
      <xdr:rowOff>163628</xdr:rowOff>
    </xdr:from>
    <xdr:to>
      <xdr:col>17</xdr:col>
      <xdr:colOff>901605</xdr:colOff>
      <xdr:row>115</xdr:row>
      <xdr:rowOff>138500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D783E-1A5F-088D-1EDD-0670528AD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5589" y="10877810"/>
          <a:ext cx="9311681" cy="1050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E5CD-A14F-43AC-9426-D919ADBB5FC1}">
  <dimension ref="A1:AE32"/>
  <sheetViews>
    <sheetView tabSelected="1" zoomScale="67" zoomScaleNormal="51" workbookViewId="0">
      <selection activeCell="J1" sqref="J1:J24"/>
    </sheetView>
  </sheetViews>
  <sheetFormatPr defaultRowHeight="14.5" x14ac:dyDescent="0.35"/>
  <cols>
    <col min="1" max="1" width="7" bestFit="1" customWidth="1"/>
    <col min="2" max="2" width="18.36328125" bestFit="1" customWidth="1"/>
    <col min="3" max="3" width="16.453125" bestFit="1" customWidth="1"/>
    <col min="4" max="4" width="11.36328125" bestFit="1" customWidth="1"/>
    <col min="5" max="5" width="11.26953125" bestFit="1" customWidth="1"/>
    <col min="6" max="6" width="11.26953125" customWidth="1"/>
    <col min="7" max="7" width="40.54296875" bestFit="1" customWidth="1"/>
    <col min="8" max="8" width="23.26953125" hidden="1" customWidth="1"/>
    <col min="9" max="9" width="11" bestFit="1" customWidth="1"/>
    <col min="10" max="10" width="25.453125" bestFit="1" customWidth="1"/>
    <col min="11" max="11" width="23.26953125" hidden="1" customWidth="1"/>
    <col min="12" max="12" width="11" bestFit="1" customWidth="1"/>
    <col min="13" max="13" width="12.6328125" bestFit="1" customWidth="1"/>
    <col min="14" max="15" width="12.6328125" customWidth="1"/>
    <col min="16" max="16" width="31.7265625" bestFit="1" customWidth="1"/>
    <col min="17" max="18" width="29.7265625" bestFit="1" customWidth="1"/>
    <col min="19" max="19" width="20.08984375" bestFit="1" customWidth="1"/>
    <col min="21" max="21" width="14" bestFit="1" customWidth="1"/>
    <col min="22" max="22" width="27" bestFit="1" customWidth="1"/>
    <col min="23" max="23" width="39.36328125" bestFit="1" customWidth="1"/>
    <col min="24" max="24" width="43.81640625" bestFit="1" customWidth="1"/>
    <col min="25" max="25" width="42.08984375" bestFit="1" customWidth="1"/>
    <col min="26" max="26" width="36.54296875" bestFit="1" customWidth="1"/>
    <col min="27" max="27" width="25.7265625" bestFit="1" customWidth="1"/>
    <col min="28" max="28" width="20.26953125" bestFit="1" customWidth="1"/>
    <col min="29" max="29" width="21.1796875" bestFit="1" customWidth="1"/>
    <col min="30" max="30" width="20.1796875" bestFit="1" customWidth="1"/>
    <col min="31" max="31" width="21.0898437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151</v>
      </c>
      <c r="G1" t="s">
        <v>83</v>
      </c>
      <c r="H1" t="s">
        <v>86</v>
      </c>
      <c r="I1" t="s">
        <v>83</v>
      </c>
      <c r="J1" t="s">
        <v>84</v>
      </c>
      <c r="K1" t="s">
        <v>87</v>
      </c>
      <c r="L1" t="s">
        <v>84</v>
      </c>
      <c r="M1" t="s">
        <v>142</v>
      </c>
      <c r="O1" t="s">
        <v>4</v>
      </c>
      <c r="P1" t="s">
        <v>150</v>
      </c>
      <c r="Q1" t="s">
        <v>5</v>
      </c>
      <c r="R1" t="s">
        <v>6</v>
      </c>
      <c r="S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1" s="6" customFormat="1" x14ac:dyDescent="0.35">
      <c r="A2" s="7" t="s">
        <v>47</v>
      </c>
      <c r="B2" s="7">
        <v>293</v>
      </c>
      <c r="C2" s="7" t="s">
        <v>20</v>
      </c>
      <c r="D2" s="7" t="s">
        <v>20</v>
      </c>
      <c r="E2" s="7" t="s">
        <v>21</v>
      </c>
      <c r="F2" s="9" t="s">
        <v>20</v>
      </c>
      <c r="G2" s="7" t="s">
        <v>103</v>
      </c>
      <c r="H2" s="7" t="s">
        <v>114</v>
      </c>
      <c r="I2" s="6">
        <f t="shared" ref="I2:I24" si="0">VALUE(LEFT(G2,FIND("(",G2)-1))</f>
        <v>0</v>
      </c>
      <c r="J2" s="7" t="s">
        <v>89</v>
      </c>
      <c r="K2" s="7" t="s">
        <v>93</v>
      </c>
      <c r="L2" s="6">
        <f t="shared" ref="L2:L24" si="1">VALUE(LEFT(J2,FIND("(",J2)-1))</f>
        <v>1</v>
      </c>
      <c r="M2" s="11">
        <f t="shared" ref="M2:M24" si="2">I2-L2</f>
        <v>-1</v>
      </c>
      <c r="N2" s="6">
        <f t="shared" ref="N2:N24" si="3">(R2+1)/(R2+Q2+2)</f>
        <v>1.7543859649122806E-2</v>
      </c>
      <c r="O2" s="6" t="s">
        <v>21</v>
      </c>
      <c r="P2" s="8">
        <f t="shared" ref="P2:P24" si="4">R2/(R2+Q2)</f>
        <v>0</v>
      </c>
      <c r="Q2" s="7">
        <v>55</v>
      </c>
      <c r="R2" s="7">
        <v>0</v>
      </c>
      <c r="S2" s="7">
        <v>55</v>
      </c>
      <c r="T2" s="7"/>
      <c r="U2" s="7" t="s">
        <v>49</v>
      </c>
      <c r="V2" s="7"/>
      <c r="W2" s="7" t="s">
        <v>23</v>
      </c>
      <c r="X2" s="7" t="s">
        <v>50</v>
      </c>
      <c r="Y2" s="7" t="s">
        <v>34</v>
      </c>
      <c r="Z2" s="7" t="s">
        <v>26</v>
      </c>
      <c r="AA2" s="7" t="s">
        <v>27</v>
      </c>
      <c r="AB2" s="7" t="s">
        <v>26</v>
      </c>
      <c r="AC2" s="7" t="s">
        <v>27</v>
      </c>
      <c r="AD2" s="7" t="s">
        <v>26</v>
      </c>
      <c r="AE2" s="7" t="s">
        <v>28</v>
      </c>
    </row>
    <row r="3" spans="1:31" s="7" customFormat="1" x14ac:dyDescent="0.35">
      <c r="A3" s="7" t="s">
        <v>52</v>
      </c>
      <c r="B3" s="7">
        <v>270</v>
      </c>
      <c r="C3" s="7" t="s">
        <v>37</v>
      </c>
      <c r="D3" s="7" t="s">
        <v>37</v>
      </c>
      <c r="E3" s="7" t="s">
        <v>48</v>
      </c>
      <c r="F3" s="9" t="s">
        <v>37</v>
      </c>
      <c r="G3" s="7" t="s">
        <v>85</v>
      </c>
      <c r="H3" s="7" t="s">
        <v>122</v>
      </c>
      <c r="I3" s="6">
        <f t="shared" si="0"/>
        <v>0.01</v>
      </c>
      <c r="J3" s="7" t="s">
        <v>109</v>
      </c>
      <c r="K3" s="7" t="s">
        <v>93</v>
      </c>
      <c r="L3" s="6">
        <f t="shared" si="1"/>
        <v>0.51</v>
      </c>
      <c r="M3" s="11">
        <f t="shared" si="2"/>
        <v>-0.5</v>
      </c>
      <c r="N3" s="6">
        <f t="shared" si="3"/>
        <v>2.8571428571428571E-2</v>
      </c>
      <c r="O3" s="6" t="s">
        <v>48</v>
      </c>
      <c r="P3" s="8">
        <f t="shared" si="4"/>
        <v>0</v>
      </c>
      <c r="Q3" s="7">
        <v>33</v>
      </c>
      <c r="R3" s="7">
        <v>0</v>
      </c>
      <c r="S3" s="7">
        <v>55</v>
      </c>
      <c r="U3" s="7" t="s">
        <v>49</v>
      </c>
      <c r="W3" s="7" t="s">
        <v>23</v>
      </c>
      <c r="X3" s="7" t="s">
        <v>53</v>
      </c>
      <c r="Y3" s="7" t="s">
        <v>34</v>
      </c>
      <c r="Z3" s="7" t="s">
        <v>26</v>
      </c>
      <c r="AA3" s="7" t="s">
        <v>27</v>
      </c>
      <c r="AB3" s="7" t="s">
        <v>26</v>
      </c>
      <c r="AC3" s="7" t="s">
        <v>27</v>
      </c>
      <c r="AD3" s="7" t="s">
        <v>26</v>
      </c>
      <c r="AE3" s="7" t="s">
        <v>36</v>
      </c>
    </row>
    <row r="4" spans="1:31" s="7" customFormat="1" x14ac:dyDescent="0.35">
      <c r="A4" s="6" t="s">
        <v>52</v>
      </c>
      <c r="B4" s="6">
        <v>332</v>
      </c>
      <c r="C4" s="6" t="s">
        <v>55</v>
      </c>
      <c r="D4" s="6" t="s">
        <v>43</v>
      </c>
      <c r="E4" s="6" t="s">
        <v>21</v>
      </c>
      <c r="F4" s="9" t="s">
        <v>43</v>
      </c>
      <c r="G4" s="6" t="s">
        <v>106</v>
      </c>
      <c r="H4" s="6" t="s">
        <v>123</v>
      </c>
      <c r="I4" s="6">
        <f t="shared" si="0"/>
        <v>0.26</v>
      </c>
      <c r="J4" s="6" t="s">
        <v>110</v>
      </c>
      <c r="K4" s="6" t="s">
        <v>93</v>
      </c>
      <c r="L4" s="6">
        <f t="shared" si="1"/>
        <v>0.64</v>
      </c>
      <c r="M4" s="11">
        <f t="shared" si="2"/>
        <v>-0.38</v>
      </c>
      <c r="N4" s="6">
        <f t="shared" si="3"/>
        <v>0.05</v>
      </c>
      <c r="O4" s="6" t="s">
        <v>21</v>
      </c>
      <c r="P4" s="8">
        <f t="shared" si="4"/>
        <v>0</v>
      </c>
      <c r="Q4" s="6">
        <v>18</v>
      </c>
      <c r="R4" s="6">
        <v>0</v>
      </c>
      <c r="S4" s="6">
        <v>55</v>
      </c>
      <c r="T4" s="6"/>
      <c r="U4" s="6" t="s">
        <v>49</v>
      </c>
      <c r="V4" s="6"/>
      <c r="W4" s="6" t="s">
        <v>23</v>
      </c>
      <c r="X4" s="6" t="s">
        <v>53</v>
      </c>
      <c r="Y4" s="6" t="s">
        <v>56</v>
      </c>
      <c r="Z4" s="6" t="s">
        <v>26</v>
      </c>
      <c r="AA4" s="6" t="s">
        <v>57</v>
      </c>
      <c r="AB4" s="6" t="s">
        <v>26</v>
      </c>
      <c r="AC4" s="6" t="s">
        <v>27</v>
      </c>
      <c r="AD4" s="6" t="s">
        <v>26</v>
      </c>
      <c r="AE4" s="6" t="s">
        <v>28</v>
      </c>
    </row>
    <row r="5" spans="1:31" s="6" customFormat="1" x14ac:dyDescent="0.35">
      <c r="A5" s="6" t="s">
        <v>19</v>
      </c>
      <c r="B5" s="6">
        <v>108</v>
      </c>
      <c r="C5" s="6" t="s">
        <v>20</v>
      </c>
      <c r="D5" s="6" t="s">
        <v>20</v>
      </c>
      <c r="E5" s="6" t="s">
        <v>21</v>
      </c>
      <c r="F5" s="9" t="s">
        <v>20</v>
      </c>
      <c r="G5" s="6" t="s">
        <v>88</v>
      </c>
      <c r="H5" s="6" t="s">
        <v>116</v>
      </c>
      <c r="I5" s="6">
        <f t="shared" si="0"/>
        <v>0.09</v>
      </c>
      <c r="J5" s="6" t="s">
        <v>89</v>
      </c>
      <c r="K5" s="6" t="s">
        <v>93</v>
      </c>
      <c r="L5" s="6">
        <f t="shared" si="1"/>
        <v>1</v>
      </c>
      <c r="M5" s="11">
        <f t="shared" si="2"/>
        <v>-0.91</v>
      </c>
      <c r="N5" s="6">
        <f t="shared" si="3"/>
        <v>8.771929824561403E-2</v>
      </c>
      <c r="O5" s="6" t="s">
        <v>21</v>
      </c>
      <c r="P5" s="8">
        <f t="shared" si="4"/>
        <v>7.2727272727272724E-2</v>
      </c>
      <c r="Q5" s="6">
        <v>51</v>
      </c>
      <c r="R5" s="6">
        <v>4</v>
      </c>
      <c r="S5" s="6">
        <v>55</v>
      </c>
      <c r="U5" s="6" t="s">
        <v>22</v>
      </c>
      <c r="W5" s="6" t="s">
        <v>23</v>
      </c>
      <c r="X5" s="6" t="s">
        <v>24</v>
      </c>
      <c r="Y5" s="6" t="s">
        <v>25</v>
      </c>
      <c r="Z5" s="6" t="s">
        <v>26</v>
      </c>
      <c r="AA5" s="6" t="s">
        <v>27</v>
      </c>
      <c r="AB5" s="6" t="s">
        <v>26</v>
      </c>
      <c r="AC5" s="6" t="s">
        <v>27</v>
      </c>
      <c r="AD5" s="6" t="s">
        <v>26</v>
      </c>
      <c r="AE5" s="6" t="s">
        <v>28</v>
      </c>
    </row>
    <row r="6" spans="1:31" s="7" customFormat="1" x14ac:dyDescent="0.35">
      <c r="A6" s="7" t="s">
        <v>61</v>
      </c>
      <c r="B6" s="7">
        <v>88</v>
      </c>
      <c r="C6" s="7" t="s">
        <v>32</v>
      </c>
      <c r="D6" s="7" t="s">
        <v>32</v>
      </c>
      <c r="E6" s="7" t="s">
        <v>62</v>
      </c>
      <c r="F6" s="9" t="s">
        <v>32</v>
      </c>
      <c r="G6" s="7" t="s">
        <v>117</v>
      </c>
      <c r="H6" s="7" t="s">
        <v>141</v>
      </c>
      <c r="I6" s="6">
        <f t="shared" si="0"/>
        <v>0.12</v>
      </c>
      <c r="J6" s="7" t="s">
        <v>119</v>
      </c>
      <c r="K6" s="7" t="s">
        <v>93</v>
      </c>
      <c r="L6" s="6">
        <f t="shared" si="1"/>
        <v>0.11</v>
      </c>
      <c r="M6" s="11">
        <f t="shared" si="2"/>
        <v>9.999999999999995E-3</v>
      </c>
      <c r="N6" s="6">
        <f t="shared" si="3"/>
        <v>9.7560975609756101E-2</v>
      </c>
      <c r="O6" s="6" t="s">
        <v>62</v>
      </c>
      <c r="P6" s="8">
        <f t="shared" si="4"/>
        <v>7.6923076923076927E-2</v>
      </c>
      <c r="Q6" s="7">
        <v>36</v>
      </c>
      <c r="R6" s="7">
        <v>3</v>
      </c>
      <c r="S6" s="7">
        <v>55</v>
      </c>
      <c r="U6" s="7" t="s">
        <v>49</v>
      </c>
      <c r="W6" s="7" t="s">
        <v>23</v>
      </c>
      <c r="X6" s="7" t="s">
        <v>63</v>
      </c>
      <c r="Y6" s="7" t="s">
        <v>34</v>
      </c>
      <c r="Z6" s="7" t="s">
        <v>26</v>
      </c>
      <c r="AA6" s="7" t="s">
        <v>36</v>
      </c>
      <c r="AB6" s="7" t="s">
        <v>26</v>
      </c>
      <c r="AC6" s="7" t="s">
        <v>36</v>
      </c>
      <c r="AD6" s="7" t="s">
        <v>26</v>
      </c>
      <c r="AE6" s="7" t="s">
        <v>27</v>
      </c>
    </row>
    <row r="7" spans="1:31" s="7" customFormat="1" x14ac:dyDescent="0.35">
      <c r="A7" s="7" t="s">
        <v>66</v>
      </c>
      <c r="B7" s="7">
        <v>101</v>
      </c>
      <c r="C7" s="7" t="s">
        <v>70</v>
      </c>
      <c r="D7" s="7" t="s">
        <v>70</v>
      </c>
      <c r="E7" s="7" t="s">
        <v>71</v>
      </c>
      <c r="F7" s="9" t="s">
        <v>70</v>
      </c>
      <c r="G7" s="7" t="s">
        <v>126</v>
      </c>
      <c r="H7" s="7" t="s">
        <v>137</v>
      </c>
      <c r="I7" s="6">
        <f t="shared" si="0"/>
        <v>0.75</v>
      </c>
      <c r="J7" s="7" t="s">
        <v>128</v>
      </c>
      <c r="K7" s="7" t="s">
        <v>93</v>
      </c>
      <c r="L7" s="6">
        <f t="shared" si="1"/>
        <v>0.44</v>
      </c>
      <c r="M7" s="11">
        <f t="shared" si="2"/>
        <v>0.31</v>
      </c>
      <c r="N7" s="6">
        <f t="shared" si="3"/>
        <v>0.12</v>
      </c>
      <c r="O7" s="6" t="s">
        <v>71</v>
      </c>
      <c r="P7" s="8">
        <f t="shared" si="4"/>
        <v>0.10416666666666667</v>
      </c>
      <c r="Q7" s="7">
        <v>43</v>
      </c>
      <c r="R7" s="7">
        <v>5</v>
      </c>
      <c r="S7" s="7">
        <v>55</v>
      </c>
      <c r="U7" s="7" t="s">
        <v>49</v>
      </c>
      <c r="W7" s="7" t="s">
        <v>23</v>
      </c>
      <c r="X7" s="7" t="s">
        <v>67</v>
      </c>
      <c r="Y7" s="7" t="s">
        <v>34</v>
      </c>
      <c r="Z7" s="7" t="s">
        <v>35</v>
      </c>
      <c r="AA7" s="7" t="s">
        <v>28</v>
      </c>
      <c r="AB7" s="7" t="s">
        <v>35</v>
      </c>
      <c r="AC7" s="7" t="s">
        <v>28</v>
      </c>
      <c r="AD7" s="7" t="s">
        <v>26</v>
      </c>
      <c r="AE7" s="7" t="s">
        <v>27</v>
      </c>
    </row>
    <row r="8" spans="1:31" s="7" customFormat="1" x14ac:dyDescent="0.35">
      <c r="A8" s="7" t="s">
        <v>29</v>
      </c>
      <c r="B8" s="7">
        <v>50</v>
      </c>
      <c r="C8" s="7" t="s">
        <v>37</v>
      </c>
      <c r="D8" s="7" t="s">
        <v>31</v>
      </c>
      <c r="E8" s="7" t="s">
        <v>32</v>
      </c>
      <c r="F8" s="9" t="s">
        <v>31</v>
      </c>
      <c r="G8" s="7" t="s">
        <v>91</v>
      </c>
      <c r="H8" s="7" t="s">
        <v>115</v>
      </c>
      <c r="I8" s="6">
        <f t="shared" si="0"/>
        <v>0.22</v>
      </c>
      <c r="J8" s="7" t="s">
        <v>89</v>
      </c>
      <c r="K8" s="7" t="s">
        <v>93</v>
      </c>
      <c r="L8" s="6">
        <f t="shared" si="1"/>
        <v>1</v>
      </c>
      <c r="M8" s="11">
        <f t="shared" si="2"/>
        <v>-0.78</v>
      </c>
      <c r="N8" s="6">
        <f t="shared" si="3"/>
        <v>0.16666666666666666</v>
      </c>
      <c r="O8" s="6" t="s">
        <v>32</v>
      </c>
      <c r="P8" s="8">
        <f t="shared" si="4"/>
        <v>0</v>
      </c>
      <c r="Q8" s="7">
        <v>4</v>
      </c>
      <c r="R8" s="7">
        <v>0</v>
      </c>
      <c r="S8" s="7">
        <v>18</v>
      </c>
      <c r="U8" s="7" t="s">
        <v>22</v>
      </c>
      <c r="W8" s="7" t="s">
        <v>23</v>
      </c>
      <c r="X8" s="7" t="s">
        <v>33</v>
      </c>
      <c r="Y8" s="7" t="s">
        <v>34</v>
      </c>
      <c r="Z8" s="7" t="s">
        <v>26</v>
      </c>
      <c r="AA8" s="7" t="s">
        <v>27</v>
      </c>
      <c r="AB8" s="7" t="s">
        <v>26</v>
      </c>
      <c r="AC8" s="7" t="s">
        <v>36</v>
      </c>
      <c r="AD8" s="7" t="s">
        <v>26</v>
      </c>
      <c r="AE8" s="7" t="s">
        <v>36</v>
      </c>
    </row>
    <row r="9" spans="1:31" s="7" customFormat="1" x14ac:dyDescent="0.35">
      <c r="A9" s="7" t="s">
        <v>72</v>
      </c>
      <c r="B9" s="7">
        <v>138</v>
      </c>
      <c r="C9" s="7" t="s">
        <v>31</v>
      </c>
      <c r="D9" s="7" t="s">
        <v>32</v>
      </c>
      <c r="E9" s="7" t="s">
        <v>73</v>
      </c>
      <c r="F9" s="9" t="s">
        <v>32</v>
      </c>
      <c r="G9" s="7" t="s">
        <v>88</v>
      </c>
      <c r="H9" s="7" t="s">
        <v>95</v>
      </c>
      <c r="I9" s="6">
        <f t="shared" si="0"/>
        <v>0.09</v>
      </c>
      <c r="J9" s="7" t="s">
        <v>131</v>
      </c>
      <c r="K9" s="7" t="s">
        <v>95</v>
      </c>
      <c r="L9" s="6">
        <f t="shared" si="1"/>
        <v>0.19</v>
      </c>
      <c r="M9" s="11">
        <f t="shared" si="2"/>
        <v>-0.1</v>
      </c>
      <c r="N9" s="6">
        <f t="shared" si="3"/>
        <v>0.1875</v>
      </c>
      <c r="O9" s="6" t="s">
        <v>73</v>
      </c>
      <c r="P9" s="8">
        <f t="shared" si="4"/>
        <v>0.14285714285714285</v>
      </c>
      <c r="Q9" s="7">
        <v>12</v>
      </c>
      <c r="R9" s="7">
        <v>2</v>
      </c>
      <c r="S9" s="7">
        <v>55</v>
      </c>
      <c r="U9" s="7" t="s">
        <v>49</v>
      </c>
      <c r="W9" s="7" t="s">
        <v>23</v>
      </c>
      <c r="X9" s="7" t="s">
        <v>74</v>
      </c>
      <c r="Y9" s="7" t="s">
        <v>34</v>
      </c>
      <c r="Z9" s="7" t="s">
        <v>26</v>
      </c>
      <c r="AA9" s="7" t="s">
        <v>36</v>
      </c>
      <c r="AB9" s="7" t="s">
        <v>26</v>
      </c>
      <c r="AC9" s="7" t="s">
        <v>36</v>
      </c>
      <c r="AD9" s="7" t="s">
        <v>26</v>
      </c>
      <c r="AE9" s="7" t="s">
        <v>27</v>
      </c>
    </row>
    <row r="10" spans="1:31" s="7" customFormat="1" x14ac:dyDescent="0.35">
      <c r="A10" s="6" t="s">
        <v>66</v>
      </c>
      <c r="B10" s="6">
        <v>29</v>
      </c>
      <c r="C10" s="6" t="s">
        <v>37</v>
      </c>
      <c r="D10" s="6" t="s">
        <v>37</v>
      </c>
      <c r="E10" s="6" t="s">
        <v>21</v>
      </c>
      <c r="F10" s="9" t="s">
        <v>37</v>
      </c>
      <c r="G10" s="6" t="s">
        <v>124</v>
      </c>
      <c r="H10" s="6" t="s">
        <v>136</v>
      </c>
      <c r="I10" s="6">
        <f t="shared" si="0"/>
        <v>0.45</v>
      </c>
      <c r="J10" s="6" t="s">
        <v>88</v>
      </c>
      <c r="K10" s="6" t="s">
        <v>93</v>
      </c>
      <c r="L10" s="6">
        <f t="shared" si="1"/>
        <v>0.09</v>
      </c>
      <c r="M10" s="11">
        <f t="shared" si="2"/>
        <v>0.36</v>
      </c>
      <c r="N10" s="6">
        <f t="shared" si="3"/>
        <v>0.20454545454545456</v>
      </c>
      <c r="O10" s="6" t="s">
        <v>21</v>
      </c>
      <c r="P10" s="8">
        <f t="shared" si="4"/>
        <v>0.19047619047619047</v>
      </c>
      <c r="Q10" s="6">
        <v>34</v>
      </c>
      <c r="R10" s="6">
        <v>8</v>
      </c>
      <c r="S10" s="6">
        <v>55</v>
      </c>
      <c r="T10" s="6"/>
      <c r="U10" s="6" t="s">
        <v>49</v>
      </c>
      <c r="V10" s="6"/>
      <c r="W10" s="6" t="s">
        <v>23</v>
      </c>
      <c r="X10" s="6" t="s">
        <v>67</v>
      </c>
      <c r="Y10" s="6" t="s">
        <v>60</v>
      </c>
      <c r="Z10" s="6" t="s">
        <v>26</v>
      </c>
      <c r="AA10" s="6" t="s">
        <v>27</v>
      </c>
      <c r="AB10" s="6" t="s">
        <v>26</v>
      </c>
      <c r="AC10" s="6" t="s">
        <v>27</v>
      </c>
      <c r="AD10" s="6" t="s">
        <v>26</v>
      </c>
      <c r="AE10" s="6" t="s">
        <v>28</v>
      </c>
    </row>
    <row r="11" spans="1:31" s="6" customFormat="1" x14ac:dyDescent="0.35">
      <c r="A11" s="7" t="s">
        <v>38</v>
      </c>
      <c r="B11" s="7">
        <v>10</v>
      </c>
      <c r="C11" s="7" t="s">
        <v>20</v>
      </c>
      <c r="D11" s="7" t="s">
        <v>20</v>
      </c>
      <c r="E11" s="7" t="s">
        <v>21</v>
      </c>
      <c r="F11" s="9" t="s">
        <v>20</v>
      </c>
      <c r="G11" s="7" t="s">
        <v>96</v>
      </c>
      <c r="H11" s="7" t="s">
        <v>97</v>
      </c>
      <c r="I11" s="6">
        <f t="shared" si="0"/>
        <v>0.28000000000000003</v>
      </c>
      <c r="J11" s="7" t="s">
        <v>98</v>
      </c>
      <c r="K11" s="7" t="s">
        <v>100</v>
      </c>
      <c r="L11" s="6">
        <f t="shared" si="1"/>
        <v>0.47</v>
      </c>
      <c r="M11" s="11">
        <f t="shared" si="2"/>
        <v>-0.18999999999999995</v>
      </c>
      <c r="N11" s="6">
        <f t="shared" si="3"/>
        <v>0.36538461538461536</v>
      </c>
      <c r="O11" s="6" t="s">
        <v>21</v>
      </c>
      <c r="P11" s="8">
        <f t="shared" si="4"/>
        <v>0.36</v>
      </c>
      <c r="Q11" s="7">
        <v>32</v>
      </c>
      <c r="R11" s="7">
        <v>18</v>
      </c>
      <c r="S11" s="7">
        <v>54</v>
      </c>
      <c r="T11" s="7"/>
      <c r="U11" s="7" t="s">
        <v>39</v>
      </c>
      <c r="V11" s="7"/>
      <c r="W11" s="7" t="s">
        <v>23</v>
      </c>
      <c r="X11" s="7" t="s">
        <v>40</v>
      </c>
      <c r="Y11" s="7" t="s">
        <v>34</v>
      </c>
      <c r="Z11" s="7" t="s">
        <v>26</v>
      </c>
      <c r="AA11" s="7" t="s">
        <v>27</v>
      </c>
      <c r="AB11" s="7" t="s">
        <v>26</v>
      </c>
      <c r="AC11" s="7" t="s">
        <v>27</v>
      </c>
      <c r="AD11" s="7" t="s">
        <v>26</v>
      </c>
      <c r="AE11" s="7" t="s">
        <v>28</v>
      </c>
    </row>
    <row r="12" spans="1:31" s="7" customFormat="1" x14ac:dyDescent="0.35">
      <c r="A12" s="7" t="s">
        <v>41</v>
      </c>
      <c r="B12" s="7">
        <v>68</v>
      </c>
      <c r="C12" s="7" t="s">
        <v>42</v>
      </c>
      <c r="D12" s="7" t="s">
        <v>43</v>
      </c>
      <c r="E12" s="7" t="s">
        <v>37</v>
      </c>
      <c r="F12" s="9" t="s">
        <v>43</v>
      </c>
      <c r="G12" s="7" t="s">
        <v>99</v>
      </c>
      <c r="H12" s="7" t="s">
        <v>93</v>
      </c>
      <c r="I12" s="6">
        <f t="shared" si="0"/>
        <v>0.01</v>
      </c>
      <c r="J12" s="7" t="s">
        <v>101</v>
      </c>
      <c r="K12" s="7" t="s">
        <v>93</v>
      </c>
      <c r="L12" s="6">
        <f t="shared" si="1"/>
        <v>0.13</v>
      </c>
      <c r="M12" s="11">
        <f t="shared" si="2"/>
        <v>-0.12000000000000001</v>
      </c>
      <c r="N12" s="6">
        <f t="shared" si="3"/>
        <v>0.5</v>
      </c>
      <c r="O12" s="6" t="s">
        <v>37</v>
      </c>
      <c r="P12" s="8">
        <f t="shared" si="4"/>
        <v>0.5</v>
      </c>
      <c r="Q12" s="7">
        <v>22</v>
      </c>
      <c r="R12" s="7">
        <v>22</v>
      </c>
      <c r="S12" s="7">
        <v>55</v>
      </c>
      <c r="U12" s="7" t="s">
        <v>44</v>
      </c>
      <c r="W12" s="7" t="s">
        <v>23</v>
      </c>
      <c r="X12" s="7" t="s">
        <v>45</v>
      </c>
      <c r="Y12" s="7" t="s">
        <v>34</v>
      </c>
      <c r="Z12" s="7" t="s">
        <v>26</v>
      </c>
      <c r="AA12" s="7" t="s">
        <v>27</v>
      </c>
      <c r="AB12" s="7" t="s">
        <v>26</v>
      </c>
      <c r="AC12" s="7" t="s">
        <v>27</v>
      </c>
      <c r="AD12" s="7" t="s">
        <v>26</v>
      </c>
      <c r="AE12" s="7" t="s">
        <v>27</v>
      </c>
    </row>
    <row r="13" spans="1:31" s="7" customFormat="1" x14ac:dyDescent="0.35">
      <c r="A13" s="7" t="s">
        <v>52</v>
      </c>
      <c r="B13" s="7">
        <v>136</v>
      </c>
      <c r="C13" s="7" t="s">
        <v>37</v>
      </c>
      <c r="D13" s="7" t="s">
        <v>48</v>
      </c>
      <c r="E13" s="7" t="s">
        <v>21</v>
      </c>
      <c r="F13" s="9" t="s">
        <v>48</v>
      </c>
      <c r="G13" s="7" t="s">
        <v>105</v>
      </c>
      <c r="H13" s="7" t="s">
        <v>120</v>
      </c>
      <c r="I13" s="6">
        <f t="shared" si="0"/>
        <v>0.46</v>
      </c>
      <c r="J13" s="7" t="s">
        <v>107</v>
      </c>
      <c r="K13" s="7" t="s">
        <v>93</v>
      </c>
      <c r="L13" s="6">
        <f t="shared" si="1"/>
        <v>0.04</v>
      </c>
      <c r="M13" s="11">
        <f t="shared" si="2"/>
        <v>0.42000000000000004</v>
      </c>
      <c r="N13" s="6">
        <f t="shared" si="3"/>
        <v>0.54545454545454541</v>
      </c>
      <c r="O13" s="6" t="s">
        <v>21</v>
      </c>
      <c r="P13" s="8">
        <f t="shared" si="4"/>
        <v>0.55555555555555558</v>
      </c>
      <c r="Q13" s="7">
        <v>4</v>
      </c>
      <c r="R13" s="7">
        <v>5</v>
      </c>
      <c r="S13" s="7">
        <v>55</v>
      </c>
      <c r="U13" s="7" t="s">
        <v>49</v>
      </c>
      <c r="W13" s="7" t="s">
        <v>23</v>
      </c>
      <c r="X13" s="7" t="s">
        <v>53</v>
      </c>
      <c r="Y13" s="7" t="s">
        <v>34</v>
      </c>
      <c r="Z13" s="7" t="s">
        <v>26</v>
      </c>
      <c r="AA13" s="7" t="s">
        <v>27</v>
      </c>
      <c r="AB13" s="7" t="s">
        <v>26</v>
      </c>
      <c r="AC13" s="7" t="s">
        <v>36</v>
      </c>
      <c r="AD13" s="7" t="s">
        <v>26</v>
      </c>
      <c r="AE13" s="7" t="s">
        <v>28</v>
      </c>
    </row>
    <row r="14" spans="1:31" s="7" customFormat="1" x14ac:dyDescent="0.35">
      <c r="A14" s="6" t="s">
        <v>41</v>
      </c>
      <c r="B14" s="6">
        <v>365</v>
      </c>
      <c r="C14" s="6" t="s">
        <v>37</v>
      </c>
      <c r="D14" s="6" t="s">
        <v>37</v>
      </c>
      <c r="E14" s="6" t="s">
        <v>21</v>
      </c>
      <c r="F14" s="6" t="s">
        <v>43</v>
      </c>
      <c r="G14" s="6" t="s">
        <v>99</v>
      </c>
      <c r="H14" s="6" t="s">
        <v>104</v>
      </c>
      <c r="I14" s="6">
        <f t="shared" si="0"/>
        <v>0.01</v>
      </c>
      <c r="J14" s="6" t="s">
        <v>89</v>
      </c>
      <c r="K14" s="6" t="s">
        <v>93</v>
      </c>
      <c r="L14" s="6">
        <f t="shared" si="1"/>
        <v>1</v>
      </c>
      <c r="M14" s="11">
        <f t="shared" si="2"/>
        <v>-0.99</v>
      </c>
      <c r="N14" s="6">
        <f t="shared" si="3"/>
        <v>0.21739130434782608</v>
      </c>
      <c r="O14" s="6" t="s">
        <v>21</v>
      </c>
      <c r="P14" s="8">
        <f t="shared" si="4"/>
        <v>0.20454545454545456</v>
      </c>
      <c r="Q14" s="6">
        <v>35</v>
      </c>
      <c r="R14" s="6">
        <v>9</v>
      </c>
      <c r="S14" s="6">
        <v>55</v>
      </c>
      <c r="T14" s="6"/>
      <c r="U14" s="6" t="s">
        <v>44</v>
      </c>
      <c r="V14" s="6"/>
      <c r="W14" s="6" t="s">
        <v>23</v>
      </c>
      <c r="X14" s="6" t="s">
        <v>45</v>
      </c>
      <c r="Y14" s="6" t="s">
        <v>46</v>
      </c>
      <c r="Z14" s="6" t="s">
        <v>26</v>
      </c>
      <c r="AA14" s="6" t="s">
        <v>27</v>
      </c>
      <c r="AB14" s="6" t="s">
        <v>26</v>
      </c>
      <c r="AC14" s="6" t="s">
        <v>27</v>
      </c>
      <c r="AD14" s="6" t="s">
        <v>26</v>
      </c>
      <c r="AE14" s="6" t="s">
        <v>28</v>
      </c>
    </row>
    <row r="15" spans="1:31" s="7" customFormat="1" x14ac:dyDescent="0.35">
      <c r="A15" s="7" t="s">
        <v>58</v>
      </c>
      <c r="B15" s="7">
        <v>14</v>
      </c>
      <c r="C15" s="7" t="s">
        <v>20</v>
      </c>
      <c r="D15" s="7" t="s">
        <v>37</v>
      </c>
      <c r="E15" s="7" t="s">
        <v>21</v>
      </c>
      <c r="F15" s="7" t="s">
        <v>20</v>
      </c>
      <c r="G15" s="7" t="s">
        <v>111</v>
      </c>
      <c r="H15" s="7" t="s">
        <v>129</v>
      </c>
      <c r="I15" s="6">
        <f t="shared" si="0"/>
        <v>0.03</v>
      </c>
      <c r="J15" s="7" t="s">
        <v>112</v>
      </c>
      <c r="K15" s="7" t="s">
        <v>93</v>
      </c>
      <c r="L15" s="6">
        <f t="shared" si="1"/>
        <v>0.66</v>
      </c>
      <c r="M15" s="11">
        <f t="shared" si="2"/>
        <v>-0.63</v>
      </c>
      <c r="N15" s="6">
        <f t="shared" si="3"/>
        <v>0.33333333333333331</v>
      </c>
      <c r="O15" s="6" t="s">
        <v>21</v>
      </c>
      <c r="P15" s="8">
        <f t="shared" si="4"/>
        <v>0.32</v>
      </c>
      <c r="Q15" s="7">
        <v>17</v>
      </c>
      <c r="R15" s="7">
        <v>8</v>
      </c>
      <c r="S15" s="7">
        <v>55</v>
      </c>
      <c r="U15" s="7" t="s">
        <v>49</v>
      </c>
      <c r="W15" s="7" t="s">
        <v>23</v>
      </c>
      <c r="X15" s="7" t="s">
        <v>59</v>
      </c>
      <c r="Y15" s="7" t="s">
        <v>60</v>
      </c>
      <c r="Z15" s="7" t="s">
        <v>26</v>
      </c>
      <c r="AA15" s="7" t="s">
        <v>27</v>
      </c>
      <c r="AB15" s="7" t="s">
        <v>26</v>
      </c>
      <c r="AC15" s="7" t="s">
        <v>27</v>
      </c>
      <c r="AD15" s="7" t="s">
        <v>26</v>
      </c>
      <c r="AE15" s="7" t="s">
        <v>28</v>
      </c>
    </row>
    <row r="16" spans="1:31" s="6" customFormat="1" x14ac:dyDescent="0.35">
      <c r="A16" s="7" t="s">
        <v>47</v>
      </c>
      <c r="B16" s="7">
        <v>251</v>
      </c>
      <c r="C16" s="7" t="s">
        <v>48</v>
      </c>
      <c r="D16" s="7" t="s">
        <v>43</v>
      </c>
      <c r="E16" s="7" t="s">
        <v>37</v>
      </c>
      <c r="F16" s="7" t="s">
        <v>48</v>
      </c>
      <c r="G16" s="7" t="s">
        <v>102</v>
      </c>
      <c r="H16" s="7" t="s">
        <v>113</v>
      </c>
      <c r="I16" s="6">
        <f t="shared" si="0"/>
        <v>0.1</v>
      </c>
      <c r="J16" s="7" t="s">
        <v>92</v>
      </c>
      <c r="K16" s="7" t="s">
        <v>93</v>
      </c>
      <c r="L16" s="6">
        <f t="shared" si="1"/>
        <v>0.4</v>
      </c>
      <c r="M16" s="11">
        <f t="shared" si="2"/>
        <v>-0.30000000000000004</v>
      </c>
      <c r="N16" s="6">
        <f t="shared" si="3"/>
        <v>0.2</v>
      </c>
      <c r="O16" s="6" t="s">
        <v>37</v>
      </c>
      <c r="P16" s="8">
        <f t="shared" si="4"/>
        <v>0.125</v>
      </c>
      <c r="Q16" s="7">
        <v>7</v>
      </c>
      <c r="R16" s="7">
        <v>1</v>
      </c>
      <c r="S16" s="7">
        <v>55</v>
      </c>
      <c r="T16" s="7"/>
      <c r="U16" s="7" t="s">
        <v>49</v>
      </c>
      <c r="V16" s="7"/>
      <c r="W16" s="7" t="s">
        <v>23</v>
      </c>
      <c r="X16" s="7" t="s">
        <v>50</v>
      </c>
      <c r="Y16" s="7" t="s">
        <v>51</v>
      </c>
      <c r="Z16" s="7" t="s">
        <v>26</v>
      </c>
      <c r="AA16" s="7" t="s">
        <v>36</v>
      </c>
      <c r="AB16" s="7" t="s">
        <v>26</v>
      </c>
      <c r="AC16" s="7" t="s">
        <v>27</v>
      </c>
      <c r="AD16" s="7" t="s">
        <v>26</v>
      </c>
      <c r="AE16" s="7" t="s">
        <v>27</v>
      </c>
    </row>
    <row r="17" spans="1:31" s="7" customFormat="1" x14ac:dyDescent="0.35">
      <c r="A17" s="7" t="s">
        <v>76</v>
      </c>
      <c r="B17" s="7">
        <v>33</v>
      </c>
      <c r="C17" s="7" t="s">
        <v>37</v>
      </c>
      <c r="D17" s="7" t="s">
        <v>37</v>
      </c>
      <c r="E17" s="7" t="s">
        <v>21</v>
      </c>
      <c r="F17" s="7" t="s">
        <v>64</v>
      </c>
      <c r="G17" s="7" t="s">
        <v>134</v>
      </c>
      <c r="H17" s="7" t="s">
        <v>138</v>
      </c>
      <c r="I17" s="6">
        <f t="shared" si="0"/>
        <v>7.0000000000000007E-2</v>
      </c>
      <c r="J17" s="7" t="s">
        <v>89</v>
      </c>
      <c r="K17" s="7" t="s">
        <v>93</v>
      </c>
      <c r="L17" s="6">
        <f t="shared" si="1"/>
        <v>1</v>
      </c>
      <c r="M17" s="11">
        <f t="shared" si="2"/>
        <v>-0.92999999999999994</v>
      </c>
      <c r="N17" s="6">
        <f t="shared" si="3"/>
        <v>0.18604651162790697</v>
      </c>
      <c r="O17" s="6" t="s">
        <v>21</v>
      </c>
      <c r="P17" s="8">
        <f t="shared" si="4"/>
        <v>0.17073170731707318</v>
      </c>
      <c r="Q17" s="7">
        <v>34</v>
      </c>
      <c r="R17" s="7">
        <v>7</v>
      </c>
      <c r="S17" s="7">
        <v>55</v>
      </c>
      <c r="U17" s="7" t="s">
        <v>49</v>
      </c>
      <c r="W17" s="7" t="s">
        <v>23</v>
      </c>
      <c r="X17" s="7" t="s">
        <v>77</v>
      </c>
      <c r="Y17" s="7" t="s">
        <v>34</v>
      </c>
      <c r="Z17" s="7" t="s">
        <v>26</v>
      </c>
      <c r="AA17" s="7" t="s">
        <v>27</v>
      </c>
      <c r="AB17" s="7" t="s">
        <v>26</v>
      </c>
      <c r="AC17" s="7" t="s">
        <v>27</v>
      </c>
      <c r="AD17" s="7" t="s">
        <v>26</v>
      </c>
      <c r="AE17" s="7" t="s">
        <v>28</v>
      </c>
    </row>
    <row r="18" spans="1:31" s="7" customFormat="1" x14ac:dyDescent="0.35">
      <c r="A18" s="7" t="s">
        <v>72</v>
      </c>
      <c r="B18" s="7">
        <v>491</v>
      </c>
      <c r="C18" s="7" t="s">
        <v>32</v>
      </c>
      <c r="D18" s="7" t="s">
        <v>64</v>
      </c>
      <c r="E18" s="7" t="s">
        <v>43</v>
      </c>
      <c r="F18" s="7" t="s">
        <v>32</v>
      </c>
      <c r="G18" s="7" t="s">
        <v>130</v>
      </c>
      <c r="H18" s="7" t="s">
        <v>140</v>
      </c>
      <c r="I18" s="6">
        <f t="shared" si="0"/>
        <v>0.54</v>
      </c>
      <c r="J18" s="7" t="s">
        <v>132</v>
      </c>
      <c r="K18" s="7" t="s">
        <v>93</v>
      </c>
      <c r="L18" s="6">
        <f t="shared" si="1"/>
        <v>0.2</v>
      </c>
      <c r="M18" s="11">
        <f t="shared" si="2"/>
        <v>0.34</v>
      </c>
      <c r="N18" s="6">
        <f t="shared" si="3"/>
        <v>8.3333333333333329E-2</v>
      </c>
      <c r="O18" s="6" t="s">
        <v>43</v>
      </c>
      <c r="P18" s="8">
        <f t="shared" si="4"/>
        <v>0</v>
      </c>
      <c r="Q18" s="7">
        <v>10</v>
      </c>
      <c r="R18" s="7">
        <v>0</v>
      </c>
      <c r="S18" s="7">
        <v>54</v>
      </c>
      <c r="U18" s="7" t="s">
        <v>49</v>
      </c>
      <c r="W18" s="7" t="s">
        <v>23</v>
      </c>
      <c r="X18" s="7" t="s">
        <v>74</v>
      </c>
      <c r="Y18" s="7" t="s">
        <v>75</v>
      </c>
      <c r="Z18" s="7" t="s">
        <v>26</v>
      </c>
      <c r="AA18" s="7" t="s">
        <v>36</v>
      </c>
      <c r="AB18" s="7" t="s">
        <v>26</v>
      </c>
      <c r="AC18" s="7" t="s">
        <v>27</v>
      </c>
      <c r="AD18" s="7" t="s">
        <v>26</v>
      </c>
      <c r="AE18" s="7" t="s">
        <v>27</v>
      </c>
    </row>
    <row r="19" spans="1:31" s="7" customFormat="1" x14ac:dyDescent="0.35">
      <c r="A19" s="7" t="s">
        <v>66</v>
      </c>
      <c r="B19" s="7">
        <v>68</v>
      </c>
      <c r="C19" s="7" t="s">
        <v>68</v>
      </c>
      <c r="D19" s="7" t="s">
        <v>68</v>
      </c>
      <c r="E19" s="7" t="s">
        <v>30</v>
      </c>
      <c r="F19" s="7" t="s">
        <v>73</v>
      </c>
      <c r="G19" s="7" t="s">
        <v>125</v>
      </c>
      <c r="H19" s="7" t="s">
        <v>95</v>
      </c>
      <c r="I19" s="6">
        <f t="shared" si="0"/>
        <v>0.3</v>
      </c>
      <c r="J19" s="7" t="s">
        <v>127</v>
      </c>
      <c r="K19" s="7" t="s">
        <v>93</v>
      </c>
      <c r="L19" s="6">
        <f t="shared" si="1"/>
        <v>0.23</v>
      </c>
      <c r="M19" s="11">
        <f t="shared" si="2"/>
        <v>6.9999999999999979E-2</v>
      </c>
      <c r="N19" s="6">
        <f t="shared" si="3"/>
        <v>4.5454545454545456E-2</v>
      </c>
      <c r="O19" s="6" t="s">
        <v>30</v>
      </c>
      <c r="P19" s="8">
        <f t="shared" si="4"/>
        <v>0</v>
      </c>
      <c r="Q19" s="7">
        <v>20</v>
      </c>
      <c r="R19" s="7">
        <v>0</v>
      </c>
      <c r="S19" s="7">
        <v>55</v>
      </c>
      <c r="U19" s="7" t="s">
        <v>49</v>
      </c>
      <c r="W19" s="7" t="s">
        <v>23</v>
      </c>
      <c r="X19" s="7" t="s">
        <v>67</v>
      </c>
      <c r="Y19" s="7" t="s">
        <v>34</v>
      </c>
      <c r="Z19" s="7" t="s">
        <v>69</v>
      </c>
      <c r="AA19" s="7" t="s">
        <v>36</v>
      </c>
      <c r="AB19" s="7" t="s">
        <v>69</v>
      </c>
      <c r="AC19" s="7" t="s">
        <v>36</v>
      </c>
      <c r="AD19" s="7" t="s">
        <v>35</v>
      </c>
      <c r="AE19" s="7" t="s">
        <v>36</v>
      </c>
    </row>
    <row r="20" spans="1:31" s="7" customFormat="1" x14ac:dyDescent="0.35">
      <c r="A20" s="7" t="s">
        <v>29</v>
      </c>
      <c r="B20" s="7">
        <v>37</v>
      </c>
      <c r="C20" s="7" t="s">
        <v>30</v>
      </c>
      <c r="D20" s="7" t="s">
        <v>31</v>
      </c>
      <c r="E20" s="7" t="s">
        <v>32</v>
      </c>
      <c r="F20" s="7" t="s">
        <v>48</v>
      </c>
      <c r="G20" s="7" t="s">
        <v>90</v>
      </c>
      <c r="H20" s="7" t="s">
        <v>94</v>
      </c>
      <c r="I20" s="6">
        <f t="shared" si="0"/>
        <v>0.71</v>
      </c>
      <c r="J20" s="7" t="s">
        <v>92</v>
      </c>
      <c r="K20" s="7" t="s">
        <v>95</v>
      </c>
      <c r="L20" s="6">
        <f t="shared" si="1"/>
        <v>0.4</v>
      </c>
      <c r="M20" s="11">
        <f t="shared" si="2"/>
        <v>0.30999999999999994</v>
      </c>
      <c r="N20" s="6">
        <f t="shared" si="3"/>
        <v>0.6</v>
      </c>
      <c r="O20" s="6" t="s">
        <v>32</v>
      </c>
      <c r="P20" s="8">
        <f t="shared" si="4"/>
        <v>0.625</v>
      </c>
      <c r="Q20" s="7">
        <v>3</v>
      </c>
      <c r="R20" s="7">
        <v>5</v>
      </c>
      <c r="S20" s="7">
        <v>55</v>
      </c>
      <c r="U20" s="7" t="s">
        <v>22</v>
      </c>
      <c r="W20" s="7" t="s">
        <v>23</v>
      </c>
      <c r="X20" s="7" t="s">
        <v>33</v>
      </c>
      <c r="Y20" s="7" t="s">
        <v>34</v>
      </c>
      <c r="Z20" s="7" t="s">
        <v>35</v>
      </c>
      <c r="AA20" s="7" t="s">
        <v>36</v>
      </c>
      <c r="AB20" s="7" t="s">
        <v>26</v>
      </c>
      <c r="AC20" s="7" t="s">
        <v>36</v>
      </c>
      <c r="AD20" s="7" t="s">
        <v>26</v>
      </c>
      <c r="AE20" s="7" t="s">
        <v>36</v>
      </c>
    </row>
    <row r="21" spans="1:31" s="7" customFormat="1" x14ac:dyDescent="0.35">
      <c r="A21" s="7" t="s">
        <v>52</v>
      </c>
      <c r="B21" s="7">
        <v>251</v>
      </c>
      <c r="C21" s="7" t="s">
        <v>20</v>
      </c>
      <c r="D21" s="7" t="s">
        <v>48</v>
      </c>
      <c r="E21" s="7" t="s">
        <v>21</v>
      </c>
      <c r="F21" s="7" t="s">
        <v>20</v>
      </c>
      <c r="G21" s="7" t="s">
        <v>91</v>
      </c>
      <c r="H21" s="7" t="s">
        <v>121</v>
      </c>
      <c r="I21" s="6">
        <f t="shared" si="0"/>
        <v>0.22</v>
      </c>
      <c r="J21" s="7" t="s">
        <v>108</v>
      </c>
      <c r="K21" s="7" t="s">
        <v>94</v>
      </c>
      <c r="L21" s="6">
        <f t="shared" si="1"/>
        <v>0.17</v>
      </c>
      <c r="M21" s="11">
        <f t="shared" si="2"/>
        <v>4.9999999999999989E-2</v>
      </c>
      <c r="N21" s="6">
        <f t="shared" si="3"/>
        <v>0.6428571428571429</v>
      </c>
      <c r="O21" s="6" t="s">
        <v>21</v>
      </c>
      <c r="P21" s="8">
        <f t="shared" si="4"/>
        <v>0.66666666666666663</v>
      </c>
      <c r="Q21" s="7">
        <v>4</v>
      </c>
      <c r="R21" s="7">
        <v>8</v>
      </c>
      <c r="S21" s="7">
        <v>55</v>
      </c>
      <c r="U21" s="7" t="s">
        <v>49</v>
      </c>
      <c r="W21" s="7" t="s">
        <v>23</v>
      </c>
      <c r="X21" s="7" t="s">
        <v>53</v>
      </c>
      <c r="Y21" s="7" t="s">
        <v>54</v>
      </c>
      <c r="Z21" s="7" t="s">
        <v>26</v>
      </c>
      <c r="AA21" s="7" t="s">
        <v>27</v>
      </c>
      <c r="AB21" s="7" t="s">
        <v>26</v>
      </c>
      <c r="AC21" s="7" t="s">
        <v>36</v>
      </c>
      <c r="AD21" s="7" t="s">
        <v>26</v>
      </c>
      <c r="AE21" s="7" t="s">
        <v>28</v>
      </c>
    </row>
    <row r="22" spans="1:31" s="7" customFormat="1" x14ac:dyDescent="0.35">
      <c r="A22" s="7" t="s">
        <v>76</v>
      </c>
      <c r="B22" s="7">
        <v>135</v>
      </c>
      <c r="C22" s="7" t="s">
        <v>21</v>
      </c>
      <c r="D22" s="7" t="s">
        <v>43</v>
      </c>
      <c r="E22" s="7" t="s">
        <v>37</v>
      </c>
      <c r="F22" s="7" t="s">
        <v>37</v>
      </c>
      <c r="G22" s="7" t="s">
        <v>131</v>
      </c>
      <c r="H22" s="7" t="s">
        <v>95</v>
      </c>
      <c r="I22" s="6">
        <f t="shared" si="0"/>
        <v>0.19</v>
      </c>
      <c r="J22" s="7" t="s">
        <v>135</v>
      </c>
      <c r="K22" s="7" t="s">
        <v>95</v>
      </c>
      <c r="L22" s="6">
        <f t="shared" si="1"/>
        <v>0.34</v>
      </c>
      <c r="M22" s="11">
        <f t="shared" si="2"/>
        <v>-0.15000000000000002</v>
      </c>
      <c r="N22" s="6">
        <f t="shared" si="3"/>
        <v>0.75</v>
      </c>
      <c r="O22" s="6" t="s">
        <v>37</v>
      </c>
      <c r="P22" s="8">
        <f t="shared" si="4"/>
        <v>0.83333333333333337</v>
      </c>
      <c r="Q22" s="7">
        <v>1</v>
      </c>
      <c r="R22" s="7">
        <v>5</v>
      </c>
      <c r="S22" s="7">
        <v>54</v>
      </c>
      <c r="U22" s="7" t="s">
        <v>49</v>
      </c>
      <c r="W22" s="7" t="s">
        <v>23</v>
      </c>
      <c r="X22" s="7" t="s">
        <v>77</v>
      </c>
      <c r="Y22" s="7" t="s">
        <v>34</v>
      </c>
      <c r="Z22" s="7" t="s">
        <v>26</v>
      </c>
      <c r="AA22" s="7" t="s">
        <v>28</v>
      </c>
      <c r="AB22" s="7" t="s">
        <v>26</v>
      </c>
      <c r="AC22" s="7" t="s">
        <v>27</v>
      </c>
      <c r="AD22" s="7" t="s">
        <v>26</v>
      </c>
      <c r="AE22" s="7" t="s">
        <v>27</v>
      </c>
    </row>
    <row r="23" spans="1:31" s="7" customFormat="1" x14ac:dyDescent="0.35">
      <c r="A23" s="7" t="s">
        <v>76</v>
      </c>
      <c r="B23" s="7">
        <v>28</v>
      </c>
      <c r="C23" s="7" t="s">
        <v>32</v>
      </c>
      <c r="D23" s="7" t="s">
        <v>20</v>
      </c>
      <c r="E23" s="7" t="s">
        <v>32</v>
      </c>
      <c r="F23" s="7" t="s">
        <v>32</v>
      </c>
      <c r="G23" s="7" t="s">
        <v>133</v>
      </c>
      <c r="H23" s="7" t="s">
        <v>93</v>
      </c>
      <c r="I23" s="6">
        <f t="shared" si="0"/>
        <v>0.5</v>
      </c>
      <c r="J23" s="7" t="s">
        <v>132</v>
      </c>
      <c r="K23" s="7" t="s">
        <v>139</v>
      </c>
      <c r="L23" s="6">
        <f t="shared" si="1"/>
        <v>0.2</v>
      </c>
      <c r="M23" s="11">
        <f t="shared" si="2"/>
        <v>0.3</v>
      </c>
      <c r="N23" s="6">
        <f t="shared" si="3"/>
        <v>0.88372093023255816</v>
      </c>
      <c r="O23" s="6" t="s">
        <v>32</v>
      </c>
      <c r="P23" s="8">
        <f t="shared" si="4"/>
        <v>0.90243902439024393</v>
      </c>
      <c r="Q23" s="7">
        <v>4</v>
      </c>
      <c r="R23" s="7">
        <v>37</v>
      </c>
      <c r="S23" s="7">
        <v>54</v>
      </c>
      <c r="U23" s="7" t="s">
        <v>49</v>
      </c>
      <c r="W23" s="7" t="s">
        <v>23</v>
      </c>
      <c r="X23" s="7" t="s">
        <v>77</v>
      </c>
      <c r="Y23" s="7" t="s">
        <v>34</v>
      </c>
      <c r="Z23" s="7" t="s">
        <v>26</v>
      </c>
      <c r="AA23" s="7" t="s">
        <v>36</v>
      </c>
      <c r="AB23" s="7" t="s">
        <v>26</v>
      </c>
      <c r="AC23" s="7" t="s">
        <v>27</v>
      </c>
      <c r="AD23" s="7" t="s">
        <v>26</v>
      </c>
      <c r="AE23" s="7" t="s">
        <v>36</v>
      </c>
    </row>
    <row r="24" spans="1:31" s="7" customFormat="1" x14ac:dyDescent="0.35">
      <c r="A24" s="7" t="s">
        <v>61</v>
      </c>
      <c r="B24" s="7">
        <v>158</v>
      </c>
      <c r="C24" s="7" t="s">
        <v>20</v>
      </c>
      <c r="D24" s="7" t="s">
        <v>64</v>
      </c>
      <c r="E24" s="7" t="s">
        <v>20</v>
      </c>
      <c r="F24" s="7" t="s">
        <v>20</v>
      </c>
      <c r="G24" s="7" t="s">
        <v>118</v>
      </c>
      <c r="H24" s="7" t="s">
        <v>93</v>
      </c>
      <c r="I24" s="6">
        <f t="shared" si="0"/>
        <v>0.14000000000000001</v>
      </c>
      <c r="J24" s="7" t="s">
        <v>103</v>
      </c>
      <c r="K24" s="7" t="s">
        <v>121</v>
      </c>
      <c r="L24" s="6">
        <f t="shared" si="1"/>
        <v>0</v>
      </c>
      <c r="M24" s="11">
        <f t="shared" si="2"/>
        <v>0.14000000000000001</v>
      </c>
      <c r="N24" s="6">
        <f t="shared" si="3"/>
        <v>0.94871794871794868</v>
      </c>
      <c r="O24" s="6" t="s">
        <v>20</v>
      </c>
      <c r="P24" s="8">
        <f t="shared" si="4"/>
        <v>0.97297297297297303</v>
      </c>
      <c r="Q24" s="7">
        <v>1</v>
      </c>
      <c r="R24" s="7">
        <v>36</v>
      </c>
      <c r="S24" s="7">
        <v>55</v>
      </c>
      <c r="U24" s="7" t="s">
        <v>49</v>
      </c>
      <c r="W24" s="7" t="s">
        <v>23</v>
      </c>
      <c r="X24" s="7" t="s">
        <v>63</v>
      </c>
      <c r="Y24" s="7" t="s">
        <v>65</v>
      </c>
      <c r="Z24" s="7" t="s">
        <v>26</v>
      </c>
      <c r="AA24" s="7" t="s">
        <v>27</v>
      </c>
      <c r="AB24" s="7" t="s">
        <v>26</v>
      </c>
      <c r="AC24" s="7" t="s">
        <v>27</v>
      </c>
      <c r="AD24" s="7" t="s">
        <v>26</v>
      </c>
      <c r="AE24" s="7" t="s">
        <v>27</v>
      </c>
    </row>
    <row r="26" spans="1:31" x14ac:dyDescent="0.35">
      <c r="M26" s="5">
        <f>AVERAGE(M2:M24)</f>
        <v>-0.2030434782608696</v>
      </c>
      <c r="N26" s="5"/>
      <c r="O26" s="5"/>
      <c r="P26" s="5"/>
    </row>
    <row r="27" spans="1:31" x14ac:dyDescent="0.35">
      <c r="F27" s="7" t="s">
        <v>152</v>
      </c>
      <c r="P27" s="10">
        <f>AVERAGE(P2:P24)</f>
        <v>0.29666935062746302</v>
      </c>
    </row>
    <row r="28" spans="1:31" x14ac:dyDescent="0.35">
      <c r="F28" s="7" t="s">
        <v>154</v>
      </c>
      <c r="O28" t="s">
        <v>146</v>
      </c>
      <c r="Z28" t="s">
        <v>78</v>
      </c>
      <c r="AB28">
        <v>4</v>
      </c>
    </row>
    <row r="29" spans="1:31" x14ac:dyDescent="0.35">
      <c r="F29" t="s">
        <v>153</v>
      </c>
      <c r="M29" t="s">
        <v>143</v>
      </c>
      <c r="O29" t="s">
        <v>145</v>
      </c>
      <c r="Y29" s="1"/>
      <c r="Z29" t="s">
        <v>79</v>
      </c>
      <c r="AB29">
        <v>3</v>
      </c>
    </row>
    <row r="30" spans="1:31" x14ac:dyDescent="0.35">
      <c r="O30" t="s">
        <v>147</v>
      </c>
      <c r="Y30" s="2"/>
      <c r="Z30" t="s">
        <v>80</v>
      </c>
      <c r="AB30">
        <v>4</v>
      </c>
    </row>
    <row r="31" spans="1:31" x14ac:dyDescent="0.35">
      <c r="M31" t="s">
        <v>144</v>
      </c>
      <c r="O31" t="s">
        <v>148</v>
      </c>
      <c r="Y31" s="3"/>
      <c r="Z31" t="s">
        <v>81</v>
      </c>
      <c r="AB31">
        <v>8</v>
      </c>
    </row>
    <row r="32" spans="1:31" x14ac:dyDescent="0.35">
      <c r="O32" t="s">
        <v>149</v>
      </c>
      <c r="Y32" s="4"/>
      <c r="Z32" t="s">
        <v>82</v>
      </c>
      <c r="AB32">
        <v>4</v>
      </c>
    </row>
  </sheetData>
  <sortState xmlns:xlrd2="http://schemas.microsoft.com/office/spreadsheetml/2017/richdata2" ref="A2:AE24">
    <sortCondition ref="N2:N24"/>
  </sortState>
  <conditionalFormatting sqref="F2">
    <cfRule type="expression" dxfId="1" priority="1">
      <formula>"F2=D2"</formula>
    </cfRule>
    <cfRule type="expression" dxfId="0" priority="2">
      <formula>D2</formula>
    </cfRule>
  </conditionalFormatting>
  <conditionalFormatting sqref="M2:N24">
    <cfRule type="colorScale" priority="53">
      <colorScale>
        <cfvo type="num" val="-1"/>
        <cfvo type="num" val="0"/>
        <color rgb="FFFF0000"/>
        <color rgb="FFFFFF00"/>
      </colorScale>
    </cfRule>
    <cfRule type="colorScale" priority="54">
      <colorScale>
        <cfvo type="num" val="-1"/>
        <cfvo type="num" val="-0.49"/>
        <color rgb="FFFF0000"/>
        <color rgb="FFFFFF00"/>
      </colorScale>
    </cfRule>
    <cfRule type="colorScale" priority="55">
      <colorScale>
        <cfvo type="num" val="-1"/>
        <cfvo type="num" val="-0.5"/>
        <color rgb="FFFF0000"/>
        <color rgb="FF92D050"/>
      </colorScale>
    </cfRule>
    <cfRule type="colorScale" priority="56">
      <colorScale>
        <cfvo type="min"/>
        <cfvo type="max"/>
        <color rgb="FFFF0000"/>
        <color rgb="FF7030A0"/>
      </colorScale>
    </cfRule>
    <cfRule type="colorScale" priority="58">
      <colorScale>
        <cfvo type="min"/>
        <cfvo type="max"/>
        <color rgb="FFFF0000"/>
        <color rgb="FFFFFF00"/>
      </colorScale>
    </cfRule>
    <cfRule type="colorScale" priority="59">
      <colorScale>
        <cfvo type="num" val="-1"/>
        <cfvo type="num" val="-0.5"/>
        <color rgb="FFF8696B"/>
        <color rgb="FF63BE7B"/>
      </colorScale>
    </cfRule>
    <cfRule type="colorScale" priority="61">
      <colorScale>
        <cfvo type="num" val="-2"/>
        <cfvo type="percentile" val="50"/>
        <cfvo type="num" val="-0.9"/>
        <color rgb="FFFF0000"/>
        <color rgb="FFFFEB84"/>
        <color rgb="FFFFEF9C"/>
      </colorScale>
    </cfRule>
  </conditionalFormatting>
  <conditionalFormatting sqref="M2:N25">
    <cfRule type="colorScale" priority="57">
      <colorScale>
        <cfvo type="min"/>
        <cfvo type="max"/>
        <color rgb="FFFF0000"/>
        <color rgb="FF92D050"/>
      </colorScale>
    </cfRule>
  </conditionalFormatting>
  <conditionalFormatting sqref="N2:N24">
    <cfRule type="colorScale" priority="50">
      <colorScale>
        <cfvo type="num" val="-1/57"/>
        <cfvo type="num" val="0.5"/>
        <cfvo type="num" val="1"/>
        <color rgb="FFFF0000"/>
        <color rgb="FFFFFF00"/>
        <color rgb="FF92D050"/>
      </colorScale>
    </cfRule>
    <cfRule type="colorScale" priority="51">
      <colorScale>
        <cfvo type="num" val="-1/57"/>
        <cfvo type="num" val="1"/>
        <color rgb="FFFF0000"/>
        <color rgb="FF92D050"/>
      </colorScale>
    </cfRule>
    <cfRule type="colorScale" priority="52">
      <colorScale>
        <cfvo type="num" val="-1/57"/>
        <cfvo type="num" val="1"/>
        <color rgb="FFFF0000"/>
        <color rgb="FFFFFF00"/>
      </colorScale>
    </cfRule>
  </conditionalFormatting>
  <conditionalFormatting sqref="O25:P25">
    <cfRule type="colorScale" priority="46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filtered_non_synonymous_mutatio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Kwan</dc:creator>
  <cp:lastModifiedBy>Terence Tse Ei Kwan</cp:lastModifiedBy>
  <dcterms:created xsi:type="dcterms:W3CDTF">2025-02-14T08:23:40Z</dcterms:created>
  <dcterms:modified xsi:type="dcterms:W3CDTF">2025-02-24T14:33:04Z</dcterms:modified>
</cp:coreProperties>
</file>