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K:\Teresa\Presentations and Writing\Spix et al 2020\Data files\Fig 4 - STN data excel and spss\"/>
    </mc:Choice>
  </mc:AlternateContent>
  <xr:revisionPtr revIDLastSave="0" documentId="13_ncr:1_{585B3887-F24D-465F-9D8C-1CA696A40D0D}" xr6:coauthVersionLast="45" xr6:coauthVersionMax="45" xr10:uidLastSave="{00000000-0000-0000-0000-000000000000}"/>
  <bookViews>
    <workbookView xWindow="-108" yWindow="-108" windowWidth="23256" windowHeight="13176" activeTab="2" xr2:uid="{A7C53086-DEAB-4F6E-99BD-12F8E23A3457}"/>
  </bookViews>
  <sheets>
    <sheet name="Pre vs Post NBQX" sheetId="2" r:id="rId1"/>
    <sheet name="for IGOR NBQX" sheetId="4" r:id="rId2"/>
    <sheet name="elec vs opto Lhx6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" i="4" l="1"/>
  <c r="K30" i="4"/>
  <c r="T12" i="3"/>
  <c r="S12" i="3"/>
  <c r="T11" i="3"/>
  <c r="S11" i="3"/>
  <c r="R11" i="3"/>
  <c r="R12" i="3" s="1"/>
  <c r="T10" i="3"/>
  <c r="S10" i="3"/>
  <c r="R10" i="3"/>
  <c r="T9" i="3"/>
  <c r="S9" i="3"/>
  <c r="R9" i="3"/>
  <c r="N12" i="3"/>
  <c r="O11" i="3"/>
  <c r="O12" i="3" s="1"/>
  <c r="N11" i="3"/>
  <c r="M11" i="3"/>
  <c r="M12" i="3" s="1"/>
  <c r="O10" i="3"/>
  <c r="N10" i="3"/>
  <c r="M10" i="3"/>
  <c r="O9" i="3"/>
  <c r="N9" i="3"/>
  <c r="M9" i="3"/>
  <c r="I26" i="4" l="1"/>
  <c r="I27" i="4" s="1"/>
  <c r="H26" i="4"/>
  <c r="H27" i="4" s="1"/>
  <c r="G26" i="4"/>
  <c r="G27" i="4" s="1"/>
  <c r="I25" i="4"/>
  <c r="H25" i="4"/>
  <c r="G25" i="4"/>
  <c r="I24" i="4"/>
  <c r="H24" i="4"/>
  <c r="G24" i="4"/>
  <c r="D26" i="4"/>
  <c r="D27" i="4" s="1"/>
  <c r="C26" i="4"/>
  <c r="C27" i="4" s="1"/>
  <c r="B26" i="4"/>
  <c r="B27" i="4" s="1"/>
  <c r="D25" i="4"/>
  <c r="C25" i="4"/>
  <c r="B25" i="4"/>
  <c r="D24" i="4"/>
  <c r="C24" i="4"/>
  <c r="B24" i="4"/>
  <c r="I10" i="4"/>
  <c r="I11" i="4" s="1"/>
  <c r="H10" i="4"/>
  <c r="H11" i="4" s="1"/>
  <c r="G10" i="4"/>
  <c r="G11" i="4" s="1"/>
  <c r="I9" i="4"/>
  <c r="H9" i="4"/>
  <c r="G9" i="4"/>
  <c r="I8" i="4"/>
  <c r="H8" i="4"/>
  <c r="G8" i="4"/>
  <c r="C8" i="4"/>
  <c r="D8" i="4"/>
  <c r="C9" i="4"/>
  <c r="D9" i="4"/>
  <c r="C10" i="4"/>
  <c r="C11" i="4" s="1"/>
  <c r="D10" i="4"/>
  <c r="D11" i="4"/>
  <c r="B10" i="4"/>
  <c r="B11" i="4" s="1"/>
  <c r="B9" i="4"/>
  <c r="B8" i="4"/>
  <c r="G73" i="2"/>
  <c r="G57" i="2"/>
  <c r="J41" i="3" l="1"/>
  <c r="H41" i="3"/>
  <c r="G41" i="3"/>
  <c r="E41" i="3"/>
  <c r="C41" i="3"/>
  <c r="B41" i="3"/>
  <c r="I38" i="3"/>
  <c r="D38" i="3"/>
  <c r="I37" i="3"/>
  <c r="D37" i="3"/>
  <c r="I36" i="3"/>
  <c r="D36" i="3"/>
  <c r="J33" i="3"/>
  <c r="H33" i="3"/>
  <c r="G33" i="3"/>
  <c r="E33" i="3"/>
  <c r="C33" i="3"/>
  <c r="B33" i="3"/>
  <c r="I30" i="3"/>
  <c r="D30" i="3"/>
  <c r="I29" i="3"/>
  <c r="D29" i="3"/>
  <c r="I28" i="3"/>
  <c r="D28" i="3"/>
  <c r="J25" i="3"/>
  <c r="H25" i="3"/>
  <c r="G25" i="3"/>
  <c r="E25" i="3"/>
  <c r="C25" i="3"/>
  <c r="B25" i="3"/>
  <c r="D23" i="3"/>
  <c r="I22" i="3"/>
  <c r="D22" i="3"/>
  <c r="I21" i="3"/>
  <c r="D21" i="3"/>
  <c r="I20" i="3"/>
  <c r="D20" i="3"/>
  <c r="J17" i="3"/>
  <c r="H17" i="3"/>
  <c r="G17" i="3"/>
  <c r="E17" i="3"/>
  <c r="C17" i="3"/>
  <c r="B17" i="3"/>
  <c r="I14" i="3"/>
  <c r="D14" i="3"/>
  <c r="I13" i="3"/>
  <c r="D13" i="3"/>
  <c r="I12" i="3"/>
  <c r="D12" i="3"/>
  <c r="J9" i="3"/>
  <c r="H9" i="3"/>
  <c r="G9" i="3"/>
  <c r="E9" i="3"/>
  <c r="C9" i="3"/>
  <c r="B9" i="3"/>
  <c r="D7" i="3"/>
  <c r="I6" i="3"/>
  <c r="D6" i="3"/>
  <c r="I5" i="3"/>
  <c r="D5" i="3"/>
  <c r="I4" i="3"/>
  <c r="D4" i="3"/>
  <c r="J73" i="2"/>
  <c r="H73" i="2"/>
  <c r="E73" i="2"/>
  <c r="C73" i="2"/>
  <c r="B73" i="2"/>
  <c r="I72" i="2"/>
  <c r="D72" i="2"/>
  <c r="I71" i="2"/>
  <c r="D71" i="2"/>
  <c r="I70" i="2"/>
  <c r="D70" i="2"/>
  <c r="I69" i="2"/>
  <c r="D69" i="2"/>
  <c r="I68" i="2"/>
  <c r="D68" i="2"/>
  <c r="J65" i="2"/>
  <c r="H65" i="2"/>
  <c r="G65" i="2"/>
  <c r="E65" i="2"/>
  <c r="C65" i="2"/>
  <c r="B65" i="2"/>
  <c r="I64" i="2"/>
  <c r="D64" i="2"/>
  <c r="I63" i="2"/>
  <c r="D63" i="2"/>
  <c r="I62" i="2"/>
  <c r="D62" i="2"/>
  <c r="I61" i="2"/>
  <c r="D61" i="2"/>
  <c r="I60" i="2"/>
  <c r="D60" i="2"/>
  <c r="J57" i="2"/>
  <c r="H57" i="2"/>
  <c r="E57" i="2"/>
  <c r="C57" i="2"/>
  <c r="B57" i="2"/>
  <c r="I56" i="2"/>
  <c r="D56" i="2"/>
  <c r="I55" i="2"/>
  <c r="D55" i="2"/>
  <c r="I54" i="2"/>
  <c r="D54" i="2"/>
  <c r="I53" i="2"/>
  <c r="D53" i="2"/>
  <c r="I52" i="2"/>
  <c r="D52" i="2"/>
  <c r="J49" i="2"/>
  <c r="H49" i="2"/>
  <c r="G49" i="2"/>
  <c r="E49" i="2"/>
  <c r="C49" i="2"/>
  <c r="B49" i="2"/>
  <c r="I48" i="2"/>
  <c r="D48" i="2"/>
  <c r="I47" i="2"/>
  <c r="D47" i="2"/>
  <c r="I46" i="2"/>
  <c r="D46" i="2"/>
  <c r="I45" i="2"/>
  <c r="D45" i="2"/>
  <c r="I44" i="2"/>
  <c r="D44" i="2"/>
  <c r="J41" i="2"/>
  <c r="H41" i="2"/>
  <c r="G41" i="2"/>
  <c r="E41" i="2"/>
  <c r="C41" i="2"/>
  <c r="B41" i="2"/>
  <c r="I40" i="2"/>
  <c r="D40" i="2"/>
  <c r="I39" i="2"/>
  <c r="D39" i="2"/>
  <c r="I38" i="2"/>
  <c r="D38" i="2"/>
  <c r="I37" i="2"/>
  <c r="D37" i="2"/>
  <c r="I36" i="2"/>
  <c r="D36" i="2"/>
  <c r="J33" i="2"/>
  <c r="H33" i="2"/>
  <c r="G33" i="2"/>
  <c r="E33" i="2"/>
  <c r="C33" i="2"/>
  <c r="B33" i="2"/>
  <c r="D32" i="2"/>
  <c r="D31" i="2"/>
  <c r="I30" i="2"/>
  <c r="D30" i="2"/>
  <c r="I29" i="2"/>
  <c r="D29" i="2"/>
  <c r="I28" i="2"/>
  <c r="D28" i="2"/>
  <c r="J25" i="2"/>
  <c r="H25" i="2"/>
  <c r="G25" i="2"/>
  <c r="E25" i="2"/>
  <c r="C25" i="2"/>
  <c r="B25" i="2"/>
  <c r="I24" i="2"/>
  <c r="D24" i="2"/>
  <c r="I23" i="2"/>
  <c r="D23" i="2"/>
  <c r="I22" i="2"/>
  <c r="D22" i="2"/>
  <c r="I21" i="2"/>
  <c r="D21" i="2"/>
  <c r="I20" i="2"/>
  <c r="D20" i="2"/>
  <c r="J17" i="2"/>
  <c r="H17" i="2"/>
  <c r="G17" i="2"/>
  <c r="E17" i="2"/>
  <c r="C17" i="2"/>
  <c r="B17" i="2"/>
  <c r="I16" i="2"/>
  <c r="D16" i="2"/>
  <c r="I15" i="2"/>
  <c r="D15" i="2"/>
  <c r="I14" i="2"/>
  <c r="D14" i="2"/>
  <c r="I13" i="2"/>
  <c r="D13" i="2"/>
  <c r="I12" i="2"/>
  <c r="D12" i="2"/>
  <c r="J9" i="2"/>
  <c r="H9" i="2"/>
  <c r="G9" i="2"/>
  <c r="I7" i="2"/>
  <c r="I6" i="2"/>
  <c r="I5" i="2"/>
  <c r="I4" i="2"/>
  <c r="E9" i="2"/>
  <c r="C9" i="2"/>
  <c r="B9" i="2"/>
  <c r="D8" i="2"/>
  <c r="D7" i="2"/>
  <c r="D6" i="2"/>
  <c r="D5" i="2"/>
  <c r="D4" i="2"/>
  <c r="I41" i="3" l="1"/>
  <c r="D41" i="3"/>
  <c r="D33" i="3"/>
  <c r="I33" i="3"/>
  <c r="D25" i="3"/>
  <c r="I25" i="3"/>
  <c r="I17" i="3"/>
  <c r="D17" i="3"/>
  <c r="I9" i="3"/>
  <c r="D9" i="3"/>
  <c r="I73" i="2"/>
  <c r="D73" i="2"/>
  <c r="I65" i="2"/>
  <c r="D65" i="2"/>
  <c r="I57" i="2"/>
  <c r="D57" i="2"/>
  <c r="I49" i="2"/>
  <c r="I41" i="2"/>
  <c r="D49" i="2"/>
  <c r="D41" i="2"/>
  <c r="I33" i="2"/>
  <c r="D33" i="2"/>
  <c r="I25" i="2"/>
  <c r="D25" i="2"/>
  <c r="I17" i="2"/>
  <c r="D17" i="2"/>
  <c r="I9" i="2"/>
  <c r="D9" i="2"/>
</calcChain>
</file>

<file path=xl/sharedStrings.xml><?xml version="1.0" encoding="utf-8"?>
<sst xmlns="http://schemas.openxmlformats.org/spreadsheetml/2006/main" count="226" uniqueCount="51">
  <si>
    <t>Cell ID</t>
  </si>
  <si>
    <t>BL</t>
  </si>
  <si>
    <t>Stim</t>
  </si>
  <si>
    <t>MI</t>
  </si>
  <si>
    <t>t.test</t>
  </si>
  <si>
    <t>Lhx6</t>
  </si>
  <si>
    <t>PV</t>
  </si>
  <si>
    <t>Pre NBQX</t>
  </si>
  <si>
    <t>Post NBQX</t>
  </si>
  <si>
    <t>TS121818a</t>
  </si>
  <si>
    <t>TS121818c</t>
  </si>
  <si>
    <t>TS121818d</t>
  </si>
  <si>
    <t>TS122118b</t>
  </si>
  <si>
    <t>TS122118d</t>
  </si>
  <si>
    <t>TS121818b</t>
  </si>
  <si>
    <t>TS121818e</t>
  </si>
  <si>
    <t>TS122118a</t>
  </si>
  <si>
    <t>TS122118e</t>
  </si>
  <si>
    <t>Opto</t>
  </si>
  <si>
    <t>TS030519a</t>
  </si>
  <si>
    <t>TS030519b</t>
  </si>
  <si>
    <t>TS030519f</t>
  </si>
  <si>
    <t>TS030519g</t>
  </si>
  <si>
    <t>Elec</t>
  </si>
  <si>
    <t>1.0mA</t>
  </si>
  <si>
    <t>1.5mA</t>
  </si>
  <si>
    <t>0.1mA</t>
  </si>
  <si>
    <t>0.25mA</t>
  </si>
  <si>
    <t>0.5mA</t>
  </si>
  <si>
    <t>Lhx6_BLFR_pre</t>
  </si>
  <si>
    <t>Lhx6_MF_pre</t>
  </si>
  <si>
    <t>average</t>
  </si>
  <si>
    <t>median</t>
  </si>
  <si>
    <t>sd</t>
  </si>
  <si>
    <t>sem</t>
  </si>
  <si>
    <t>Lhx6_stimFR_pre</t>
  </si>
  <si>
    <t>Lhx6_BLFR_NBQX</t>
  </si>
  <si>
    <t>Lhx6_stimFR_NBQX</t>
  </si>
  <si>
    <t>Lhx6_MF_NBQX</t>
  </si>
  <si>
    <t>t test</t>
  </si>
  <si>
    <t>PV_BLFR_pre</t>
  </si>
  <si>
    <t>PV_stimFR_pre</t>
  </si>
  <si>
    <t>PV_MF_pre</t>
  </si>
  <si>
    <t>PV_BLFR_NBQX</t>
  </si>
  <si>
    <t>PV_stimFR_NBQX</t>
  </si>
  <si>
    <t>PV_MF_NBQX</t>
  </si>
  <si>
    <t>PV_BLFR_NBQXinsig</t>
  </si>
  <si>
    <t>PV_MF_NBQXinsig</t>
  </si>
  <si>
    <t>BLFR</t>
  </si>
  <si>
    <t>MF</t>
  </si>
  <si>
    <t>T test pre vs 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</si>
</sst>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7E4A-48E1-449A-97B0-DE4966CD0EB9}">
  <dimension ref="A1:J73"/>
  <sheetViews>
    <sheetView workbookViewId="0">
      <selection activeCell="N21" sqref="N21"/>
    </sheetView>
  </sheetViews>
  <sheetFormatPr defaultRowHeight="14.4" x14ac:dyDescent="0.3"/>
  <cols>
    <col min="1" max="1" width="10.44140625" customWidth="1"/>
  </cols>
  <sheetData>
    <row r="1" spans="1:10" x14ac:dyDescent="0.3">
      <c r="A1" t="s">
        <v>7</v>
      </c>
      <c r="G1" t="s">
        <v>8</v>
      </c>
    </row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1</v>
      </c>
      <c r="H3" t="s">
        <v>2</v>
      </c>
      <c r="I3" t="s">
        <v>3</v>
      </c>
      <c r="J3" t="s">
        <v>4</v>
      </c>
    </row>
    <row r="4" spans="1:10" x14ac:dyDescent="0.3">
      <c r="A4" t="s">
        <v>9</v>
      </c>
      <c r="B4">
        <v>3.5</v>
      </c>
      <c r="C4">
        <v>0</v>
      </c>
      <c r="D4">
        <f>(C4-B4)/(C4+B4)</f>
        <v>-1</v>
      </c>
      <c r="G4">
        <v>6.5</v>
      </c>
      <c r="H4">
        <v>0</v>
      </c>
      <c r="I4">
        <f>(H4-G4)/(H4+G4)</f>
        <v>-1</v>
      </c>
    </row>
    <row r="5" spans="1:10" x14ac:dyDescent="0.3">
      <c r="A5" t="s">
        <v>5</v>
      </c>
      <c r="B5">
        <v>2.5</v>
      </c>
      <c r="C5">
        <v>0</v>
      </c>
      <c r="D5">
        <f t="shared" ref="D5:D8" si="0">(C5-B5)/(C5+B5)</f>
        <v>-1</v>
      </c>
      <c r="G5">
        <v>5</v>
      </c>
      <c r="H5">
        <v>0</v>
      </c>
      <c r="I5">
        <f t="shared" ref="I5:I7" si="1">(H5-G5)/(H5+G5)</f>
        <v>-1</v>
      </c>
    </row>
    <row r="6" spans="1:10" x14ac:dyDescent="0.3">
      <c r="A6" t="s">
        <v>24</v>
      </c>
      <c r="B6">
        <v>7.5</v>
      </c>
      <c r="C6">
        <v>0</v>
      </c>
      <c r="D6">
        <f t="shared" si="0"/>
        <v>-1</v>
      </c>
      <c r="G6">
        <v>8</v>
      </c>
      <c r="H6">
        <v>0</v>
      </c>
      <c r="I6">
        <f t="shared" si="1"/>
        <v>-1</v>
      </c>
    </row>
    <row r="7" spans="1:10" x14ac:dyDescent="0.3">
      <c r="B7">
        <v>5.5</v>
      </c>
      <c r="C7">
        <v>0</v>
      </c>
      <c r="D7">
        <f t="shared" si="0"/>
        <v>-1</v>
      </c>
      <c r="G7">
        <v>4</v>
      </c>
      <c r="H7">
        <v>0</v>
      </c>
      <c r="I7">
        <f t="shared" si="1"/>
        <v>-1</v>
      </c>
    </row>
    <row r="8" spans="1:10" x14ac:dyDescent="0.3">
      <c r="B8">
        <v>3</v>
      </c>
      <c r="C8">
        <v>0</v>
      </c>
      <c r="D8">
        <f t="shared" si="0"/>
        <v>-1</v>
      </c>
    </row>
    <row r="9" spans="1:10" x14ac:dyDescent="0.3">
      <c r="A9" s="1"/>
      <c r="B9" s="1">
        <f>AVERAGE(B4:B8)</f>
        <v>4.4000000000000004</v>
      </c>
      <c r="C9" s="1">
        <f t="shared" ref="C9" si="2">AVERAGE(C4:C8)</f>
        <v>0</v>
      </c>
      <c r="D9" s="1">
        <f>AVERAGE(D4:D8)</f>
        <v>-1</v>
      </c>
      <c r="E9" s="1">
        <f>_xlfn.T.TEST(B4:B8,C4:C8,2,1)</f>
        <v>9.006349610209536E-3</v>
      </c>
      <c r="G9" s="1">
        <f>AVERAGE(G4:G8)</f>
        <v>5.875</v>
      </c>
      <c r="H9" s="1">
        <f t="shared" ref="H9" si="3">AVERAGE(H4:H8)</f>
        <v>0</v>
      </c>
      <c r="I9" s="1">
        <f>AVERAGE(I4:I8)</f>
        <v>-1</v>
      </c>
      <c r="J9" s="1">
        <f>_xlfn.T.TEST(G4:G8,H4:H8,2,1)</f>
        <v>6.742701275745399E-3</v>
      </c>
    </row>
    <row r="11" spans="1:10" x14ac:dyDescent="0.3">
      <c r="A11" t="s">
        <v>0</v>
      </c>
      <c r="B11" t="s">
        <v>1</v>
      </c>
      <c r="C11" t="s">
        <v>2</v>
      </c>
      <c r="D11" t="s">
        <v>3</v>
      </c>
      <c r="E11" t="s">
        <v>4</v>
      </c>
      <c r="G11" t="s">
        <v>1</v>
      </c>
      <c r="H11" t="s">
        <v>2</v>
      </c>
      <c r="I11" t="s">
        <v>3</v>
      </c>
      <c r="J11" t="s">
        <v>4</v>
      </c>
    </row>
    <row r="12" spans="1:10" x14ac:dyDescent="0.3">
      <c r="A12" t="s">
        <v>10</v>
      </c>
      <c r="B12">
        <v>10.5</v>
      </c>
      <c r="C12">
        <v>23.232299999999999</v>
      </c>
      <c r="D12">
        <f>(C12-B12)/(C12+B12)</f>
        <v>0.37745128556309532</v>
      </c>
      <c r="G12">
        <v>2.5</v>
      </c>
      <c r="H12">
        <v>0</v>
      </c>
      <c r="I12">
        <f>(H12-G12)/(H12+G12)</f>
        <v>-1</v>
      </c>
    </row>
    <row r="13" spans="1:10" x14ac:dyDescent="0.3">
      <c r="A13" t="s">
        <v>5</v>
      </c>
      <c r="B13">
        <v>7.5</v>
      </c>
      <c r="C13">
        <v>34.343400000000003</v>
      </c>
      <c r="D13">
        <f t="shared" ref="D13:D16" si="4">(C13-B13)/(C13+B13)</f>
        <v>0.64152052653465064</v>
      </c>
      <c r="G13">
        <v>1.5</v>
      </c>
      <c r="H13">
        <v>0</v>
      </c>
      <c r="I13">
        <f t="shared" ref="I13:I16" si="5">(H13-G13)/(H13+G13)</f>
        <v>-1</v>
      </c>
    </row>
    <row r="14" spans="1:10" x14ac:dyDescent="0.3">
      <c r="A14" t="s">
        <v>25</v>
      </c>
      <c r="B14">
        <v>5</v>
      </c>
      <c r="C14">
        <v>28.282800000000002</v>
      </c>
      <c r="D14">
        <f t="shared" si="4"/>
        <v>0.69954450947636615</v>
      </c>
      <c r="G14">
        <v>1.5</v>
      </c>
      <c r="H14">
        <v>0</v>
      </c>
      <c r="I14">
        <f t="shared" si="5"/>
        <v>-1</v>
      </c>
    </row>
    <row r="15" spans="1:10" x14ac:dyDescent="0.3">
      <c r="B15">
        <v>4</v>
      </c>
      <c r="C15">
        <v>26.262599999999999</v>
      </c>
      <c r="D15">
        <f t="shared" si="4"/>
        <v>0.73564730062849848</v>
      </c>
      <c r="G15">
        <v>1</v>
      </c>
      <c r="H15">
        <v>0</v>
      </c>
      <c r="I15">
        <f t="shared" si="5"/>
        <v>-1</v>
      </c>
    </row>
    <row r="16" spans="1:10" x14ac:dyDescent="0.3">
      <c r="B16">
        <v>5.5</v>
      </c>
      <c r="C16">
        <v>28.282800000000002</v>
      </c>
      <c r="D16">
        <f t="shared" si="4"/>
        <v>0.67439051825189156</v>
      </c>
      <c r="G16">
        <v>1.5</v>
      </c>
      <c r="H16">
        <v>0</v>
      </c>
      <c r="I16">
        <f t="shared" si="5"/>
        <v>-1</v>
      </c>
    </row>
    <row r="17" spans="1:10" x14ac:dyDescent="0.3">
      <c r="A17" s="1"/>
      <c r="B17" s="1">
        <f>AVERAGE(B12:B16)</f>
        <v>6.5</v>
      </c>
      <c r="C17" s="1">
        <f t="shared" ref="C17" si="6">AVERAGE(C12:C16)</f>
        <v>28.080779999999997</v>
      </c>
      <c r="D17" s="1">
        <f>AVERAGE(D12:D16)</f>
        <v>0.6257108280909004</v>
      </c>
      <c r="E17" s="1">
        <f>_xlfn.T.TEST(B12:B16,C12:C16,2,1)</f>
        <v>7.8560380772396492E-4</v>
      </c>
      <c r="G17" s="1">
        <f>AVERAGE(G12:G16)</f>
        <v>1.6</v>
      </c>
      <c r="H17" s="1">
        <f t="shared" ref="H17" si="7">AVERAGE(H12:H16)</f>
        <v>0</v>
      </c>
      <c r="I17" s="1">
        <f>AVERAGE(I12:I16)</f>
        <v>-1</v>
      </c>
      <c r="J17" s="1">
        <f>_xlfn.T.TEST(G12:G16,H12:H16,2,1)</f>
        <v>2.837845926734446E-3</v>
      </c>
    </row>
    <row r="19" spans="1:10" x14ac:dyDescent="0.3">
      <c r="A19" t="s">
        <v>0</v>
      </c>
      <c r="B19" t="s">
        <v>1</v>
      </c>
      <c r="C19" t="s">
        <v>2</v>
      </c>
      <c r="D19" t="s">
        <v>3</v>
      </c>
      <c r="E19" t="s">
        <v>4</v>
      </c>
      <c r="G19" t="s">
        <v>1</v>
      </c>
      <c r="H19" t="s">
        <v>2</v>
      </c>
      <c r="I19" t="s">
        <v>3</v>
      </c>
      <c r="J19" t="s">
        <v>4</v>
      </c>
    </row>
    <row r="20" spans="1:10" x14ac:dyDescent="0.3">
      <c r="A20" t="s">
        <v>11</v>
      </c>
      <c r="B20">
        <v>14</v>
      </c>
      <c r="C20">
        <v>4.0404</v>
      </c>
      <c r="D20">
        <f>(C20-B20)/(C20+B20)</f>
        <v>-0.55207201614154899</v>
      </c>
      <c r="G20">
        <v>12</v>
      </c>
      <c r="H20">
        <v>1.0101</v>
      </c>
      <c r="I20">
        <f>(H20-G20)/(H20+G20)</f>
        <v>-0.84472064011806214</v>
      </c>
    </row>
    <row r="21" spans="1:10" x14ac:dyDescent="0.3">
      <c r="A21" t="s">
        <v>5</v>
      </c>
      <c r="B21">
        <v>14.5</v>
      </c>
      <c r="C21">
        <v>6.0606099999999996</v>
      </c>
      <c r="D21">
        <f t="shared" ref="D21:D24" si="8">(C21-B21)/(C21+B21)</f>
        <v>-0.41046398915207277</v>
      </c>
      <c r="G21">
        <v>21</v>
      </c>
      <c r="H21">
        <v>0</v>
      </c>
      <c r="I21">
        <f t="shared" ref="I21:I24" si="9">(H21-G21)/(H21+G21)</f>
        <v>-1</v>
      </c>
    </row>
    <row r="22" spans="1:10" x14ac:dyDescent="0.3">
      <c r="A22" t="s">
        <v>24</v>
      </c>
      <c r="B22">
        <v>12</v>
      </c>
      <c r="C22">
        <v>9.0909099999999992</v>
      </c>
      <c r="D22">
        <f t="shared" si="8"/>
        <v>-0.13793098543400928</v>
      </c>
      <c r="G22">
        <v>21</v>
      </c>
      <c r="H22">
        <v>3.0303</v>
      </c>
      <c r="I22">
        <f t="shared" si="9"/>
        <v>-0.74779341081884121</v>
      </c>
    </row>
    <row r="23" spans="1:10" x14ac:dyDescent="0.3">
      <c r="B23">
        <v>12.5</v>
      </c>
      <c r="C23">
        <v>7.0707100000000001</v>
      </c>
      <c r="D23">
        <f t="shared" si="8"/>
        <v>-0.27741916363790586</v>
      </c>
      <c r="G23">
        <v>24</v>
      </c>
      <c r="H23">
        <v>0</v>
      </c>
      <c r="I23">
        <f t="shared" si="9"/>
        <v>-1</v>
      </c>
    </row>
    <row r="24" spans="1:10" x14ac:dyDescent="0.3">
      <c r="B24">
        <v>15.5</v>
      </c>
      <c r="C24">
        <v>10.101000000000001</v>
      </c>
      <c r="D24">
        <f t="shared" si="8"/>
        <v>-0.21089019960157804</v>
      </c>
      <c r="G24">
        <v>21</v>
      </c>
      <c r="H24">
        <v>0</v>
      </c>
      <c r="I24">
        <f t="shared" si="9"/>
        <v>-1</v>
      </c>
    </row>
    <row r="25" spans="1:10" x14ac:dyDescent="0.3">
      <c r="A25" s="1"/>
      <c r="B25" s="1">
        <f>AVERAGE(B20:B24)</f>
        <v>13.7</v>
      </c>
      <c r="C25" s="1">
        <f t="shared" ref="C25" si="10">AVERAGE(C20:C24)</f>
        <v>7.2727259999999987</v>
      </c>
      <c r="D25" s="1">
        <f>AVERAGE(D20:D24)</f>
        <v>-0.31775527079342297</v>
      </c>
      <c r="E25" s="1">
        <f>_xlfn.T.TEST(B20:B24,C20:C24,2,1)</f>
        <v>6.6698655501323699E-3</v>
      </c>
      <c r="G25" s="1">
        <f>AVERAGE(G20:G24)</f>
        <v>19.8</v>
      </c>
      <c r="H25" s="1">
        <f t="shared" ref="H25" si="11">AVERAGE(H20:H24)</f>
        <v>0.80808000000000002</v>
      </c>
      <c r="I25" s="1">
        <f>AVERAGE(I20:I24)</f>
        <v>-0.91850281018738078</v>
      </c>
      <c r="J25" s="1">
        <f>_xlfn.T.TEST(G20:G24,H20:H24,2,1)</f>
        <v>1.0181525207597786E-3</v>
      </c>
    </row>
    <row r="27" spans="1:10" x14ac:dyDescent="0.3">
      <c r="A27" t="s">
        <v>0</v>
      </c>
      <c r="B27" t="s">
        <v>1</v>
      </c>
      <c r="C27" t="s">
        <v>2</v>
      </c>
      <c r="D27" t="s">
        <v>3</v>
      </c>
      <c r="E27" t="s">
        <v>4</v>
      </c>
      <c r="G27" t="s">
        <v>1</v>
      </c>
      <c r="H27" t="s">
        <v>2</v>
      </c>
      <c r="I27" t="s">
        <v>3</v>
      </c>
      <c r="J27" t="s">
        <v>4</v>
      </c>
    </row>
    <row r="28" spans="1:10" x14ac:dyDescent="0.3">
      <c r="A28" t="s">
        <v>12</v>
      </c>
      <c r="B28">
        <v>21</v>
      </c>
      <c r="C28">
        <v>0</v>
      </c>
      <c r="D28">
        <f>(C28-B28)/(C28+B28)</f>
        <v>-1</v>
      </c>
      <c r="G28">
        <v>24</v>
      </c>
      <c r="H28">
        <v>3.0303</v>
      </c>
      <c r="I28">
        <f>(H28-G28)/(H28+G28)</f>
        <v>-0.7757849524422592</v>
      </c>
    </row>
    <row r="29" spans="1:10" x14ac:dyDescent="0.3">
      <c r="A29" t="s">
        <v>5</v>
      </c>
      <c r="B29">
        <v>24.5</v>
      </c>
      <c r="C29">
        <v>3.0303</v>
      </c>
      <c r="D29">
        <f t="shared" ref="D29:D32" si="12">(C29-B29)/(C29+B29)</f>
        <v>-0.77985710290116705</v>
      </c>
      <c r="G29">
        <v>23</v>
      </c>
      <c r="H29">
        <v>0</v>
      </c>
      <c r="I29">
        <f t="shared" ref="I29:I30" si="13">(H29-G29)/(H29+G29)</f>
        <v>-1</v>
      </c>
    </row>
    <row r="30" spans="1:10" x14ac:dyDescent="0.3">
      <c r="A30" t="s">
        <v>26</v>
      </c>
      <c r="B30">
        <v>24</v>
      </c>
      <c r="C30">
        <v>0</v>
      </c>
      <c r="D30">
        <f t="shared" si="12"/>
        <v>-1</v>
      </c>
      <c r="G30">
        <v>19</v>
      </c>
      <c r="H30">
        <v>1.0101</v>
      </c>
      <c r="I30">
        <f t="shared" si="13"/>
        <v>-0.89904098430292689</v>
      </c>
    </row>
    <row r="31" spans="1:10" x14ac:dyDescent="0.3">
      <c r="B31">
        <v>19.5</v>
      </c>
      <c r="C31">
        <v>6.0606099999999996</v>
      </c>
      <c r="D31">
        <f t="shared" si="12"/>
        <v>-0.52578518274798602</v>
      </c>
    </row>
    <row r="32" spans="1:10" x14ac:dyDescent="0.3">
      <c r="B32">
        <v>24</v>
      </c>
      <c r="C32">
        <v>3.0303</v>
      </c>
      <c r="D32">
        <f t="shared" si="12"/>
        <v>-0.7757849524422592</v>
      </c>
    </row>
    <row r="33" spans="1:10" x14ac:dyDescent="0.3">
      <c r="A33" s="1"/>
      <c r="B33" s="1">
        <f>AVERAGE(B28:B32)</f>
        <v>22.6</v>
      </c>
      <c r="C33" s="1">
        <f t="shared" ref="C33" si="14">AVERAGE(C28:C32)</f>
        <v>2.424242</v>
      </c>
      <c r="D33" s="1">
        <f>AVERAGE(D28:D32)</f>
        <v>-0.81628544761828237</v>
      </c>
      <c r="E33" s="1">
        <f>_xlfn.T.TEST(B28:B32,C28:C32,2,1)</f>
        <v>3.4135437089395318E-4</v>
      </c>
      <c r="G33" s="1">
        <f>AVERAGE(G28:G32)</f>
        <v>22</v>
      </c>
      <c r="H33" s="1">
        <f t="shared" ref="H33" si="15">AVERAGE(H28:H32)</f>
        <v>1.3468</v>
      </c>
      <c r="I33" s="1">
        <f>AVERAGE(I28:I32)</f>
        <v>-0.8916086455817287</v>
      </c>
      <c r="J33" s="1">
        <f>_xlfn.T.TEST(G28:G32,H28:H32,2,1)</f>
        <v>4.9259187479339991E-3</v>
      </c>
    </row>
    <row r="35" spans="1:10" x14ac:dyDescent="0.3">
      <c r="A35" t="s">
        <v>0</v>
      </c>
      <c r="B35" t="s">
        <v>1</v>
      </c>
      <c r="C35" t="s">
        <v>2</v>
      </c>
      <c r="D35" t="s">
        <v>3</v>
      </c>
      <c r="E35" t="s">
        <v>4</v>
      </c>
      <c r="G35" t="s">
        <v>1</v>
      </c>
      <c r="H35" t="s">
        <v>2</v>
      </c>
      <c r="I35" t="s">
        <v>3</v>
      </c>
      <c r="J35" t="s">
        <v>4</v>
      </c>
    </row>
    <row r="36" spans="1:10" x14ac:dyDescent="0.3">
      <c r="A36" t="s">
        <v>13</v>
      </c>
      <c r="B36">
        <v>24</v>
      </c>
      <c r="C36">
        <v>0</v>
      </c>
      <c r="D36">
        <f>(C36-B36)/(C36+B36)</f>
        <v>-1</v>
      </c>
      <c r="G36">
        <v>13.5</v>
      </c>
      <c r="H36">
        <v>0</v>
      </c>
      <c r="I36">
        <f>(H36-G36)/(H36+G36)</f>
        <v>-1</v>
      </c>
    </row>
    <row r="37" spans="1:10" x14ac:dyDescent="0.3">
      <c r="A37" t="s">
        <v>5</v>
      </c>
      <c r="B37">
        <v>25</v>
      </c>
      <c r="C37">
        <v>0</v>
      </c>
      <c r="D37">
        <f t="shared" ref="D37:D40" si="16">(C37-B37)/(C37+B37)</f>
        <v>-1</v>
      </c>
      <c r="G37">
        <v>7.5</v>
      </c>
      <c r="H37">
        <v>0</v>
      </c>
      <c r="I37">
        <f>(H37-G37)/(H37+G37)</f>
        <v>-1</v>
      </c>
    </row>
    <row r="38" spans="1:10" x14ac:dyDescent="0.3">
      <c r="A38" t="s">
        <v>27</v>
      </c>
      <c r="B38">
        <v>28</v>
      </c>
      <c r="C38">
        <v>1.0101</v>
      </c>
      <c r="D38">
        <f t="shared" si="16"/>
        <v>-0.93036218420481132</v>
      </c>
      <c r="G38">
        <v>11</v>
      </c>
      <c r="H38">
        <v>0</v>
      </c>
      <c r="I38">
        <f>(H38-G38)/(H38+G38)</f>
        <v>-1</v>
      </c>
    </row>
    <row r="39" spans="1:10" x14ac:dyDescent="0.3">
      <c r="B39">
        <v>26</v>
      </c>
      <c r="C39">
        <v>2.0202</v>
      </c>
      <c r="D39">
        <f t="shared" si="16"/>
        <v>-0.85580402709473891</v>
      </c>
      <c r="G39">
        <v>12.5</v>
      </c>
      <c r="H39">
        <v>0</v>
      </c>
      <c r="I39">
        <f>(H39-G39)/(H39+G39)</f>
        <v>-1</v>
      </c>
    </row>
    <row r="40" spans="1:10" x14ac:dyDescent="0.3">
      <c r="B40">
        <v>23.5</v>
      </c>
      <c r="C40">
        <v>9.0909099999999992</v>
      </c>
      <c r="D40">
        <f t="shared" si="16"/>
        <v>-0.44211990398549783</v>
      </c>
      <c r="G40">
        <v>2</v>
      </c>
      <c r="H40">
        <v>0</v>
      </c>
      <c r="I40">
        <f>(H40-G40)/(H40+G40)</f>
        <v>-1</v>
      </c>
    </row>
    <row r="41" spans="1:10" x14ac:dyDescent="0.3">
      <c r="A41" s="1"/>
      <c r="B41" s="1">
        <f>AVERAGE(B36:B40)</f>
        <v>25.3</v>
      </c>
      <c r="C41" s="1">
        <f t="shared" ref="C41" si="17">AVERAGE(C36:C40)</f>
        <v>2.424242</v>
      </c>
      <c r="D41" s="1">
        <f>AVERAGE(D36:D40)</f>
        <v>-0.84565722305700963</v>
      </c>
      <c r="E41" s="1">
        <f>_xlfn.T.TEST(B36:B40,C36:C40,2,1)</f>
        <v>4.7158763950973308E-4</v>
      </c>
      <c r="G41" s="1">
        <f>AVERAGE(G36:G40)</f>
        <v>9.3000000000000007</v>
      </c>
      <c r="H41" s="1">
        <f>AVERAGE(H36:H40)</f>
        <v>0</v>
      </c>
      <c r="I41" s="1">
        <f>AVERAGE(I36:I40)</f>
        <v>-1</v>
      </c>
      <c r="J41" s="1">
        <f>_xlfn.T.TEST(G36:G40,H36:H40,2,1)</f>
        <v>1.1235087944059486E-2</v>
      </c>
    </row>
    <row r="43" spans="1:10" x14ac:dyDescent="0.3">
      <c r="A43" t="s">
        <v>0</v>
      </c>
      <c r="B43" t="s">
        <v>1</v>
      </c>
      <c r="C43" t="s">
        <v>2</v>
      </c>
      <c r="D43" t="s">
        <v>3</v>
      </c>
      <c r="E43" t="s">
        <v>4</v>
      </c>
      <c r="G43" t="s">
        <v>1</v>
      </c>
      <c r="H43" t="s">
        <v>2</v>
      </c>
      <c r="I43" t="s">
        <v>3</v>
      </c>
      <c r="J43" t="s">
        <v>4</v>
      </c>
    </row>
    <row r="44" spans="1:10" x14ac:dyDescent="0.3">
      <c r="A44" t="s">
        <v>14</v>
      </c>
      <c r="B44">
        <v>42.5</v>
      </c>
      <c r="C44">
        <v>93.939400000000006</v>
      </c>
      <c r="D44">
        <f>(C44-B44)/(C44+B44)</f>
        <v>0.37701279835590018</v>
      </c>
      <c r="G44">
        <v>26</v>
      </c>
      <c r="H44">
        <v>22.222200000000001</v>
      </c>
      <c r="I44">
        <f>(H44-G44)/(H44+G44)</f>
        <v>-7.8341510756456553E-2</v>
      </c>
    </row>
    <row r="45" spans="1:10" x14ac:dyDescent="0.3">
      <c r="A45" t="s">
        <v>6</v>
      </c>
      <c r="B45">
        <v>34</v>
      </c>
      <c r="C45">
        <v>77.777799999999999</v>
      </c>
      <c r="D45">
        <f>(C45-B45)/(C45+B45)</f>
        <v>0.39165022034786873</v>
      </c>
      <c r="G45">
        <v>26</v>
      </c>
      <c r="H45">
        <v>21.2121</v>
      </c>
      <c r="I45">
        <f t="shared" ref="I45:I48" si="18">(H45-G45)/(H45+G45)</f>
        <v>-0.10141256161026517</v>
      </c>
    </row>
    <row r="46" spans="1:10" x14ac:dyDescent="0.3">
      <c r="B46">
        <v>36</v>
      </c>
      <c r="C46">
        <v>64.646500000000003</v>
      </c>
      <c r="D46">
        <f>(C46-B46)/(C46+B46)</f>
        <v>0.28462490002136193</v>
      </c>
      <c r="G46">
        <v>24</v>
      </c>
      <c r="H46">
        <v>24.2424</v>
      </c>
      <c r="I46">
        <f t="shared" si="18"/>
        <v>5.0246256405153955E-3</v>
      </c>
    </row>
    <row r="47" spans="1:10" x14ac:dyDescent="0.3">
      <c r="B47">
        <v>34</v>
      </c>
      <c r="C47">
        <v>69.697000000000003</v>
      </c>
      <c r="D47">
        <f>(C47-B47)/(C47+B47)</f>
        <v>0.34424332430060661</v>
      </c>
      <c r="G47">
        <v>25.5</v>
      </c>
      <c r="H47">
        <v>23.232299999999999</v>
      </c>
      <c r="I47">
        <f t="shared" si="18"/>
        <v>-4.6533818432538614E-2</v>
      </c>
    </row>
    <row r="48" spans="1:10" x14ac:dyDescent="0.3">
      <c r="B48">
        <v>37</v>
      </c>
      <c r="C48">
        <v>61.616199999999999</v>
      </c>
      <c r="D48">
        <f>(C48-B48)/(C48+B48)</f>
        <v>0.24961618882090367</v>
      </c>
      <c r="G48">
        <v>29.5</v>
      </c>
      <c r="H48">
        <v>30.303000000000001</v>
      </c>
      <c r="I48">
        <f t="shared" si="18"/>
        <v>1.3427420029095544E-2</v>
      </c>
    </row>
    <row r="49" spans="1:10" x14ac:dyDescent="0.3">
      <c r="A49" s="1"/>
      <c r="B49" s="1">
        <f>AVERAGE(B44:B48)</f>
        <v>36.700000000000003</v>
      </c>
      <c r="C49" s="1">
        <f>AVERAGE(C44:C48)</f>
        <v>73.535380000000004</v>
      </c>
      <c r="D49" s="1">
        <f>AVERAGE(D44:D48)</f>
        <v>0.32942948636932823</v>
      </c>
      <c r="E49" s="1">
        <f>_xlfn.T.TEST(B44:B48,C44:C48,2,1)</f>
        <v>1.6691033807039769E-3</v>
      </c>
      <c r="G49" s="1">
        <f>AVERAGE(G44:G48)</f>
        <v>26.2</v>
      </c>
      <c r="H49" s="1">
        <f t="shared" ref="H49" si="19">AVERAGE(H44:H48)</f>
        <v>24.242399999999996</v>
      </c>
      <c r="I49" s="1">
        <f>AVERAGE(I44:I48)</f>
        <v>-4.1567169025929877E-2</v>
      </c>
      <c r="J49" s="1">
        <f>_xlfn.T.TEST(G44:G48,H44:H48,2,1)</f>
        <v>0.14769406343211625</v>
      </c>
    </row>
    <row r="51" spans="1:10" x14ac:dyDescent="0.3">
      <c r="A51" t="s">
        <v>0</v>
      </c>
      <c r="B51" t="s">
        <v>1</v>
      </c>
      <c r="C51" t="s">
        <v>2</v>
      </c>
      <c r="D51" t="s">
        <v>3</v>
      </c>
      <c r="E51" t="s">
        <v>4</v>
      </c>
      <c r="G51" t="s">
        <v>1</v>
      </c>
      <c r="H51" t="s">
        <v>2</v>
      </c>
      <c r="I51" t="s">
        <v>3</v>
      </c>
      <c r="J51" t="s">
        <v>4</v>
      </c>
    </row>
    <row r="52" spans="1:10" x14ac:dyDescent="0.3">
      <c r="A52" t="s">
        <v>15</v>
      </c>
      <c r="B52">
        <v>49</v>
      </c>
      <c r="C52">
        <v>107.071</v>
      </c>
      <c r="D52">
        <f>(C52-B52)/(C52+B52)</f>
        <v>0.37208065559905429</v>
      </c>
      <c r="G52">
        <v>24.5</v>
      </c>
      <c r="H52">
        <v>27.2727</v>
      </c>
      <c r="I52">
        <f>(H52-G52)/(H52+G52)</f>
        <v>5.3555252092318935E-2</v>
      </c>
    </row>
    <row r="53" spans="1:10" x14ac:dyDescent="0.3">
      <c r="A53" t="s">
        <v>6</v>
      </c>
      <c r="B53">
        <v>39</v>
      </c>
      <c r="C53">
        <v>95.959599999999995</v>
      </c>
      <c r="D53">
        <f t="shared" ref="D53:D56" si="20">(C53-B53)/(C53+B53)</f>
        <v>0.42204926511341168</v>
      </c>
      <c r="G53">
        <v>19.5</v>
      </c>
      <c r="H53">
        <v>25.252500000000001</v>
      </c>
      <c r="I53">
        <f t="shared" ref="I53:I56" si="21">(H53-G53)/(H53+G53)</f>
        <v>0.12854030501089328</v>
      </c>
    </row>
    <row r="54" spans="1:10" x14ac:dyDescent="0.3">
      <c r="B54">
        <v>36.5</v>
      </c>
      <c r="C54">
        <v>95.959599999999995</v>
      </c>
      <c r="D54">
        <f t="shared" si="20"/>
        <v>0.44888856677809685</v>
      </c>
      <c r="G54">
        <v>20</v>
      </c>
      <c r="H54">
        <v>26.262599999999999</v>
      </c>
      <c r="I54">
        <f t="shared" si="21"/>
        <v>0.1353706882017007</v>
      </c>
    </row>
    <row r="55" spans="1:10" x14ac:dyDescent="0.3">
      <c r="B55">
        <v>31.5</v>
      </c>
      <c r="C55">
        <v>88.888900000000007</v>
      </c>
      <c r="D55">
        <f t="shared" si="20"/>
        <v>0.47669594123710746</v>
      </c>
      <c r="G55">
        <v>22</v>
      </c>
      <c r="H55">
        <v>29.292899999999999</v>
      </c>
      <c r="I55">
        <f t="shared" si="21"/>
        <v>0.14218147150970212</v>
      </c>
    </row>
    <row r="56" spans="1:10" x14ac:dyDescent="0.3">
      <c r="B56">
        <v>34</v>
      </c>
      <c r="C56">
        <v>98.989900000000006</v>
      </c>
      <c r="D56">
        <f t="shared" si="20"/>
        <v>0.48868297517330267</v>
      </c>
      <c r="G56">
        <v>21.5</v>
      </c>
      <c r="H56">
        <v>25.252500000000001</v>
      </c>
      <c r="I56">
        <f t="shared" si="21"/>
        <v>8.026308753542595E-2</v>
      </c>
    </row>
    <row r="57" spans="1:10" x14ac:dyDescent="0.3">
      <c r="A57" s="1"/>
      <c r="B57" s="1">
        <f>AVERAGE(B52:B56)</f>
        <v>38</v>
      </c>
      <c r="C57" s="1">
        <f t="shared" ref="C57" si="22">AVERAGE(C52:C56)</f>
        <v>97.373800000000003</v>
      </c>
      <c r="D57" s="1">
        <f>AVERAGE(D52:D56)</f>
        <v>0.44167948078019459</v>
      </c>
      <c r="E57" s="1">
        <f>_xlfn.T.TEST(B52:B56,C52:C56,2,1)</f>
        <v>2.2241061136959431E-6</v>
      </c>
      <c r="G57" s="1">
        <f>AVERAGE(G52:G56)</f>
        <v>21.5</v>
      </c>
      <c r="H57" s="1">
        <f t="shared" ref="H57" si="23">AVERAGE(H52:H56)</f>
        <v>26.666640000000001</v>
      </c>
      <c r="I57" s="1">
        <f>AVERAGE(I52:I56)</f>
        <v>0.1079821608700082</v>
      </c>
      <c r="J57" s="1">
        <f>_xlfn.T.TEST(G52:G56,H52:H56,2,1)</f>
        <v>3.3995815950490244E-3</v>
      </c>
    </row>
    <row r="59" spans="1:10" x14ac:dyDescent="0.3">
      <c r="A59" t="s">
        <v>0</v>
      </c>
      <c r="B59" t="s">
        <v>1</v>
      </c>
      <c r="C59" t="s">
        <v>2</v>
      </c>
      <c r="D59" t="s">
        <v>3</v>
      </c>
      <c r="E59" t="s">
        <v>4</v>
      </c>
      <c r="G59" t="s">
        <v>1</v>
      </c>
      <c r="H59" t="s">
        <v>2</v>
      </c>
      <c r="I59" t="s">
        <v>3</v>
      </c>
      <c r="J59" t="s">
        <v>4</v>
      </c>
    </row>
    <row r="60" spans="1:10" x14ac:dyDescent="0.3">
      <c r="A60" t="s">
        <v>16</v>
      </c>
      <c r="B60">
        <v>58.5</v>
      </c>
      <c r="C60">
        <v>111.111</v>
      </c>
      <c r="D60">
        <f>(C60-B60)/(C60+B60)</f>
        <v>0.31018624971257763</v>
      </c>
      <c r="G60">
        <v>36.5</v>
      </c>
      <c r="H60">
        <v>32.3232</v>
      </c>
      <c r="I60">
        <f>(H60-G60)/(H60+G60)</f>
        <v>-6.0688837485034119E-2</v>
      </c>
    </row>
    <row r="61" spans="1:10" x14ac:dyDescent="0.3">
      <c r="A61" t="s">
        <v>6</v>
      </c>
      <c r="B61">
        <v>54</v>
      </c>
      <c r="C61">
        <v>113.131</v>
      </c>
      <c r="D61">
        <f t="shared" ref="D61:D64" si="24">(C61-B61)/(C61+B61)</f>
        <v>0.35380031232984904</v>
      </c>
      <c r="G61">
        <v>26</v>
      </c>
      <c r="H61">
        <v>31.313099999999999</v>
      </c>
      <c r="I61">
        <f t="shared" ref="I61:I64" si="25">(H61-G61)/(H61+G61)</f>
        <v>9.2703064395399978E-2</v>
      </c>
    </row>
    <row r="62" spans="1:10" x14ac:dyDescent="0.3">
      <c r="A62" t="s">
        <v>27</v>
      </c>
      <c r="B62">
        <v>50.5</v>
      </c>
      <c r="C62">
        <v>119.19199999999999</v>
      </c>
      <c r="D62">
        <f t="shared" si="24"/>
        <v>0.404803997831365</v>
      </c>
      <c r="G62">
        <v>33.5</v>
      </c>
      <c r="H62">
        <v>30.303000000000001</v>
      </c>
      <c r="I62">
        <f t="shared" si="25"/>
        <v>-5.0107361722802994E-2</v>
      </c>
    </row>
    <row r="63" spans="1:10" x14ac:dyDescent="0.3">
      <c r="B63">
        <v>53.5</v>
      </c>
      <c r="C63">
        <v>118.182</v>
      </c>
      <c r="D63">
        <f t="shared" si="24"/>
        <v>0.37675469763865749</v>
      </c>
      <c r="G63">
        <v>32.5</v>
      </c>
      <c r="H63">
        <v>31.313099999999999</v>
      </c>
      <c r="I63">
        <f t="shared" si="25"/>
        <v>-1.8599629229734984E-2</v>
      </c>
    </row>
    <row r="64" spans="1:10" x14ac:dyDescent="0.3">
      <c r="B64">
        <v>54</v>
      </c>
      <c r="C64">
        <v>116.16200000000001</v>
      </c>
      <c r="D64">
        <f t="shared" si="24"/>
        <v>0.36531070391744341</v>
      </c>
      <c r="G64">
        <v>33</v>
      </c>
      <c r="H64">
        <v>28.282800000000002</v>
      </c>
      <c r="I64">
        <f t="shared" si="25"/>
        <v>-7.6974289686502551E-2</v>
      </c>
    </row>
    <row r="65" spans="1:10" x14ac:dyDescent="0.3">
      <c r="A65" s="1"/>
      <c r="B65" s="1">
        <f>AVERAGE(B60:B64)</f>
        <v>54.1</v>
      </c>
      <c r="C65" s="1">
        <f t="shared" ref="C65" si="26">AVERAGE(C60:C64)</f>
        <v>115.5556</v>
      </c>
      <c r="D65" s="1">
        <f>AVERAGE(D60:D64)</f>
        <v>0.36217119228597855</v>
      </c>
      <c r="E65" s="1">
        <f>_xlfn.T.TEST(B60:B64,C60:C64,2,1)</f>
        <v>2.2403079532280801E-5</v>
      </c>
      <c r="G65" s="1">
        <f>AVERAGE(G60:G64)</f>
        <v>32.299999999999997</v>
      </c>
      <c r="H65" s="1">
        <f t="shared" ref="H65" si="27">AVERAGE(H60:H64)</f>
        <v>30.707039999999999</v>
      </c>
      <c r="I65" s="1">
        <f>AVERAGE(I60:I64)</f>
        <v>-2.2733410745734935E-2</v>
      </c>
      <c r="J65" s="1">
        <f>_xlfn.T.TEST(G60:G64,H60:H64,2,1)</f>
        <v>0.43282023722467855</v>
      </c>
    </row>
    <row r="67" spans="1:10" x14ac:dyDescent="0.3">
      <c r="A67" t="s">
        <v>0</v>
      </c>
      <c r="B67" t="s">
        <v>1</v>
      </c>
      <c r="C67" t="s">
        <v>2</v>
      </c>
      <c r="D67" t="s">
        <v>3</v>
      </c>
      <c r="E67" t="s">
        <v>4</v>
      </c>
      <c r="G67" t="s">
        <v>1</v>
      </c>
      <c r="H67" t="s">
        <v>2</v>
      </c>
      <c r="I67" t="s">
        <v>3</v>
      </c>
      <c r="J67" t="s">
        <v>4</v>
      </c>
    </row>
    <row r="68" spans="1:10" x14ac:dyDescent="0.3">
      <c r="A68" t="s">
        <v>17</v>
      </c>
      <c r="B68">
        <v>35</v>
      </c>
      <c r="C68">
        <v>55.555599999999998</v>
      </c>
      <c r="D68">
        <f>(C68-B68)/(C68+B68)</f>
        <v>0.22699424442000271</v>
      </c>
      <c r="G68">
        <v>56.5</v>
      </c>
      <c r="H68">
        <v>55.555599999999998</v>
      </c>
      <c r="I68">
        <f>(H68-G68)/(H68+G68)</f>
        <v>-8.4279589775076089E-3</v>
      </c>
    </row>
    <row r="69" spans="1:10" x14ac:dyDescent="0.3">
      <c r="A69" t="s">
        <v>6</v>
      </c>
      <c r="B69">
        <v>30</v>
      </c>
      <c r="C69">
        <v>51.5152</v>
      </c>
      <c r="D69">
        <f t="shared" ref="D69:D72" si="28">(C69-B69)/(C69+B69)</f>
        <v>0.26394095825073116</v>
      </c>
      <c r="G69">
        <v>53.5</v>
      </c>
      <c r="H69">
        <v>52.525300000000001</v>
      </c>
      <c r="I69">
        <f t="shared" ref="I69:I72" si="29">(H69-G69)/(H69+G69)</f>
        <v>-9.1930888193666842E-3</v>
      </c>
    </row>
    <row r="70" spans="1:10" x14ac:dyDescent="0.3">
      <c r="A70" t="s">
        <v>28</v>
      </c>
      <c r="B70">
        <v>29</v>
      </c>
      <c r="C70">
        <v>48.484900000000003</v>
      </c>
      <c r="D70">
        <f t="shared" si="28"/>
        <v>0.25146706003363239</v>
      </c>
      <c r="G70">
        <v>52.5</v>
      </c>
      <c r="H70">
        <v>50.505099999999999</v>
      </c>
      <c r="I70">
        <f t="shared" si="29"/>
        <v>-1.9367002216395122E-2</v>
      </c>
    </row>
    <row r="71" spans="1:10" x14ac:dyDescent="0.3">
      <c r="B71">
        <v>27.5</v>
      </c>
      <c r="C71">
        <v>77.777799999999999</v>
      </c>
      <c r="D71">
        <f t="shared" si="28"/>
        <v>0.47757266964165285</v>
      </c>
      <c r="G71">
        <v>51</v>
      </c>
      <c r="H71">
        <v>51.5152</v>
      </c>
      <c r="I71">
        <f t="shared" si="29"/>
        <v>5.0255962042701973E-3</v>
      </c>
    </row>
    <row r="72" spans="1:10" x14ac:dyDescent="0.3">
      <c r="B72">
        <v>37</v>
      </c>
      <c r="C72">
        <v>86.868700000000004</v>
      </c>
      <c r="D72">
        <f t="shared" si="28"/>
        <v>0.40259322976668038</v>
      </c>
      <c r="G72">
        <v>48.5</v>
      </c>
      <c r="H72">
        <v>49.494999999999997</v>
      </c>
      <c r="I72">
        <f t="shared" si="29"/>
        <v>1.0153579264248149E-2</v>
      </c>
    </row>
    <row r="73" spans="1:10" x14ac:dyDescent="0.3">
      <c r="A73" s="1"/>
      <c r="B73" s="1">
        <f>AVERAGE(B68:B72)</f>
        <v>31.7</v>
      </c>
      <c r="C73" s="1">
        <f t="shared" ref="C73" si="30">AVERAGE(C68:C72)</f>
        <v>64.040440000000004</v>
      </c>
      <c r="D73" s="1">
        <f>AVERAGE(D68:D72)</f>
        <v>0.32451363242253989</v>
      </c>
      <c r="E73" s="1">
        <f>_xlfn.T.TEST(B68:B72,C68:C72,2,1)</f>
        <v>1.1136925006915786E-2</v>
      </c>
      <c r="G73" s="1">
        <f>AVERAGE(G68:G72)</f>
        <v>52.4</v>
      </c>
      <c r="H73" s="1">
        <f t="shared" ref="H73" si="31">AVERAGE(H68:H72)</f>
        <v>51.919240000000002</v>
      </c>
      <c r="I73" s="1">
        <f>AVERAGE(I68:I72)</f>
        <v>-4.3617749089502143E-3</v>
      </c>
      <c r="J73" s="1">
        <f>_xlfn.T.TEST(G68:G72,H68:H72,2,1)</f>
        <v>0.42684474383151882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260F1-FDBA-496F-B668-DFDF5C8D1F0F}">
  <dimension ref="A1:K33"/>
  <sheetViews>
    <sheetView topLeftCell="A4" workbookViewId="0">
      <selection activeCell="K29" sqref="K29:K30"/>
    </sheetView>
  </sheetViews>
  <sheetFormatPr defaultRowHeight="14.4" x14ac:dyDescent="0.3"/>
  <sheetData>
    <row r="1" spans="1:11" x14ac:dyDescent="0.3">
      <c r="B1" t="s">
        <v>29</v>
      </c>
      <c r="C1" t="s">
        <v>35</v>
      </c>
      <c r="D1" t="s">
        <v>30</v>
      </c>
      <c r="E1" t="s">
        <v>4</v>
      </c>
      <c r="G1" t="s">
        <v>36</v>
      </c>
      <c r="H1" t="s">
        <v>37</v>
      </c>
      <c r="I1" t="s">
        <v>38</v>
      </c>
      <c r="J1" t="s">
        <v>39</v>
      </c>
    </row>
    <row r="2" spans="1:11" x14ac:dyDescent="0.3">
      <c r="B2">
        <v>4.4000000000000004</v>
      </c>
      <c r="C2">
        <v>0</v>
      </c>
      <c r="D2">
        <v>-1</v>
      </c>
      <c r="E2">
        <v>9.006349610209536E-3</v>
      </c>
      <c r="G2">
        <v>5.875</v>
      </c>
      <c r="H2">
        <v>0</v>
      </c>
      <c r="I2">
        <v>-1</v>
      </c>
      <c r="J2">
        <v>6.742701275745399E-3</v>
      </c>
    </row>
    <row r="3" spans="1:11" x14ac:dyDescent="0.3">
      <c r="B3">
        <v>6.5</v>
      </c>
      <c r="C3">
        <v>28.080779999999997</v>
      </c>
      <c r="D3">
        <v>0.6257108280909004</v>
      </c>
      <c r="E3">
        <v>7.8560380772396492E-4</v>
      </c>
      <c r="G3">
        <v>1.6</v>
      </c>
      <c r="H3">
        <v>0</v>
      </c>
      <c r="I3">
        <v>-1</v>
      </c>
      <c r="J3">
        <v>2.837845926734446E-3</v>
      </c>
    </row>
    <row r="4" spans="1:11" x14ac:dyDescent="0.3">
      <c r="B4">
        <v>13.7</v>
      </c>
      <c r="C4">
        <v>7.2727259999999987</v>
      </c>
      <c r="D4">
        <v>-0.31775527079342297</v>
      </c>
      <c r="E4">
        <v>6.6698655501323699E-3</v>
      </c>
      <c r="G4">
        <v>19.8</v>
      </c>
      <c r="H4">
        <v>0.80808000000000002</v>
      </c>
      <c r="I4">
        <v>-0.91850281018738078</v>
      </c>
      <c r="J4">
        <v>1.0181525207597786E-3</v>
      </c>
    </row>
    <row r="5" spans="1:11" x14ac:dyDescent="0.3">
      <c r="B5">
        <v>22.6</v>
      </c>
      <c r="C5">
        <v>2.424242</v>
      </c>
      <c r="D5">
        <v>-0.81628544761828237</v>
      </c>
      <c r="E5">
        <v>3.4135437089395318E-4</v>
      </c>
      <c r="G5">
        <v>22</v>
      </c>
      <c r="H5">
        <v>1.3468</v>
      </c>
      <c r="I5">
        <v>-0.8916086455817287</v>
      </c>
      <c r="J5">
        <v>4.9259187479339991E-3</v>
      </c>
    </row>
    <row r="6" spans="1:11" x14ac:dyDescent="0.3">
      <c r="B6">
        <v>25.3</v>
      </c>
      <c r="C6">
        <v>2.424242</v>
      </c>
      <c r="D6">
        <v>-0.84565722305700963</v>
      </c>
      <c r="E6">
        <v>4.7158763950973308E-4</v>
      </c>
      <c r="G6">
        <v>9.3000000000000007</v>
      </c>
      <c r="H6">
        <v>0</v>
      </c>
      <c r="I6">
        <v>-1</v>
      </c>
      <c r="J6">
        <v>1.1235087944059486E-2</v>
      </c>
    </row>
    <row r="8" spans="1:11" x14ac:dyDescent="0.3">
      <c r="A8" t="s">
        <v>31</v>
      </c>
      <c r="B8">
        <f>AVERAGE(B2:B6)</f>
        <v>14.5</v>
      </c>
      <c r="C8">
        <f t="shared" ref="C8:D8" si="0">AVERAGE(C2:C6)</f>
        <v>8.0403979999999997</v>
      </c>
      <c r="D8" s="4">
        <f t="shared" si="0"/>
        <v>-0.47079742267556296</v>
      </c>
      <c r="F8" t="s">
        <v>31</v>
      </c>
      <c r="G8">
        <f>AVERAGE(G2:G6)</f>
        <v>11.715</v>
      </c>
      <c r="H8">
        <f t="shared" ref="H8:I8" si="1">AVERAGE(H2:H6)</f>
        <v>0.43097599999999997</v>
      </c>
      <c r="I8" s="4">
        <f t="shared" si="1"/>
        <v>-0.96202229115382187</v>
      </c>
    </row>
    <row r="9" spans="1:11" ht="17.399999999999999" customHeight="1" x14ac:dyDescent="0.3">
      <c r="A9" t="s">
        <v>32</v>
      </c>
      <c r="B9">
        <f>MEDIAN(B2:B6)</f>
        <v>13.7</v>
      </c>
      <c r="C9">
        <f t="shared" ref="C9:D9" si="2">MEDIAN(C2:C6)</f>
        <v>2.424242</v>
      </c>
      <c r="D9" s="4">
        <f t="shared" si="2"/>
        <v>-0.81628544761828237</v>
      </c>
      <c r="F9" t="s">
        <v>32</v>
      </c>
      <c r="G9">
        <f>MEDIAN(G2:G6)</f>
        <v>9.3000000000000007</v>
      </c>
      <c r="H9">
        <f t="shared" ref="H9:I9" si="3">MEDIAN(H2:H6)</f>
        <v>0</v>
      </c>
      <c r="I9" s="4">
        <f t="shared" si="3"/>
        <v>-1</v>
      </c>
    </row>
    <row r="10" spans="1:11" x14ac:dyDescent="0.3">
      <c r="A10" t="s">
        <v>33</v>
      </c>
      <c r="B10">
        <f>STDEV(B2:B6)</f>
        <v>9.3394325309410533</v>
      </c>
      <c r="C10">
        <f t="shared" ref="C10:D10" si="4">STDEV(C2:C6)</f>
        <v>11.510176447785065</v>
      </c>
      <c r="D10" s="4">
        <f t="shared" si="4"/>
        <v>0.66439624047312895</v>
      </c>
      <c r="F10" t="s">
        <v>33</v>
      </c>
      <c r="G10">
        <f>STDEV(G2:G6)</f>
        <v>8.8515464750516895</v>
      </c>
      <c r="H10">
        <f t="shared" ref="H10:I10" si="5">STDEV(H2:H6)</f>
        <v>0.62011328874649996</v>
      </c>
      <c r="I10" s="4">
        <f t="shared" si="5"/>
        <v>5.2865266985885957E-2</v>
      </c>
    </row>
    <row r="11" spans="1:11" x14ac:dyDescent="0.3">
      <c r="A11" t="s">
        <v>34</v>
      </c>
      <c r="B11">
        <f>B10/SQRT(COUNT(B2:B6))</f>
        <v>4.1767212020914206</v>
      </c>
      <c r="C11">
        <f t="shared" ref="C11:D11" si="6">C10/SQRT(COUNT(C2:C6))</f>
        <v>5.1475073940528926</v>
      </c>
      <c r="D11" s="4">
        <f t="shared" si="6"/>
        <v>0.29712703153864267</v>
      </c>
      <c r="F11" t="s">
        <v>34</v>
      </c>
      <c r="G11">
        <f>G10/SQRT(COUNT(G2:G6))</f>
        <v>3.9585319248428448</v>
      </c>
      <c r="H11">
        <f t="shared" ref="H11" si="7">H10/SQRT(COUNT(H2:H6))</f>
        <v>0.27732309347762585</v>
      </c>
      <c r="I11" s="4">
        <f t="shared" ref="I11" si="8">I10/SQRT(COUNT(I2:I6))</f>
        <v>2.3642066125823282E-2</v>
      </c>
      <c r="K11" s="5" t="s">
        <v>50</v>
      </c>
    </row>
    <row r="12" spans="1:11" x14ac:dyDescent="0.3">
      <c r="K12" s="5">
        <f>_xlfn.T.TEST(D2:D6,I2:I6, 2, 1)</f>
        <v>0.17941328824015804</v>
      </c>
    </row>
    <row r="18" spans="1:11" x14ac:dyDescent="0.3">
      <c r="B18" t="s">
        <v>40</v>
      </c>
      <c r="C18" t="s">
        <v>41</v>
      </c>
      <c r="D18" t="s">
        <v>42</v>
      </c>
      <c r="E18" t="s">
        <v>4</v>
      </c>
      <c r="G18" t="s">
        <v>43</v>
      </c>
      <c r="H18" t="s">
        <v>44</v>
      </c>
      <c r="I18" t="s">
        <v>45</v>
      </c>
      <c r="J18" t="s">
        <v>39</v>
      </c>
    </row>
    <row r="19" spans="1:11" x14ac:dyDescent="0.3">
      <c r="B19">
        <v>36.700000000000003</v>
      </c>
      <c r="C19">
        <v>73.535380000000004</v>
      </c>
      <c r="D19">
        <v>0.32942948636932823</v>
      </c>
      <c r="E19">
        <v>1.6691033807039769E-3</v>
      </c>
      <c r="G19">
        <v>26.2</v>
      </c>
      <c r="H19">
        <v>24.242399999999996</v>
      </c>
      <c r="I19" s="2">
        <v>-4.1567169025929877E-2</v>
      </c>
      <c r="J19">
        <v>0.14769406343211625</v>
      </c>
    </row>
    <row r="20" spans="1:11" x14ac:dyDescent="0.3">
      <c r="B20">
        <v>38</v>
      </c>
      <c r="C20">
        <v>97.373800000000003</v>
      </c>
      <c r="D20">
        <v>0.44167948078019459</v>
      </c>
      <c r="E20">
        <v>2.2241061136959431E-6</v>
      </c>
      <c r="G20">
        <v>21.5</v>
      </c>
      <c r="H20">
        <v>26.666640000000001</v>
      </c>
      <c r="I20">
        <v>0.1079821608700082</v>
      </c>
      <c r="J20">
        <v>3.3995815950490244E-3</v>
      </c>
    </row>
    <row r="21" spans="1:11" x14ac:dyDescent="0.3">
      <c r="B21">
        <v>54.1</v>
      </c>
      <c r="C21">
        <v>115.5556</v>
      </c>
      <c r="D21">
        <v>0.36217119228597855</v>
      </c>
      <c r="E21">
        <v>2.2403079532280801E-5</v>
      </c>
      <c r="G21">
        <v>32.299999999999997</v>
      </c>
      <c r="H21">
        <v>30.707039999999999</v>
      </c>
      <c r="I21" s="2">
        <v>-2.2733410745734935E-2</v>
      </c>
      <c r="J21">
        <v>0.43282023722467855</v>
      </c>
    </row>
    <row r="22" spans="1:11" x14ac:dyDescent="0.3">
      <c r="B22">
        <v>31.7</v>
      </c>
      <c r="C22">
        <v>64.040440000000004</v>
      </c>
      <c r="D22">
        <v>0.32451363242253989</v>
      </c>
      <c r="E22">
        <v>1.1136925006915786E-2</v>
      </c>
      <c r="G22">
        <v>52.4</v>
      </c>
      <c r="H22">
        <v>51.919240000000002</v>
      </c>
      <c r="I22" s="2">
        <v>-4.3617749089502143E-3</v>
      </c>
      <c r="J22">
        <v>0.42684474383151882</v>
      </c>
    </row>
    <row r="24" spans="1:11" x14ac:dyDescent="0.3">
      <c r="A24" t="s">
        <v>31</v>
      </c>
      <c r="B24">
        <f>AVERAGE(B18:B22)</f>
        <v>40.125</v>
      </c>
      <c r="C24">
        <f t="shared" ref="C24:D24" si="9">AVERAGE(C18:C22)</f>
        <v>87.626305000000002</v>
      </c>
      <c r="D24" s="4">
        <f t="shared" si="9"/>
        <v>0.36444844796451031</v>
      </c>
      <c r="F24" t="s">
        <v>31</v>
      </c>
      <c r="G24">
        <f>AVERAGE(G18:G22)</f>
        <v>33.1</v>
      </c>
      <c r="H24">
        <f t="shared" ref="H24:I24" si="10">AVERAGE(H18:H22)</f>
        <v>33.383830000000003</v>
      </c>
      <c r="I24" s="4">
        <f t="shared" si="10"/>
        <v>9.8299515473482917E-3</v>
      </c>
    </row>
    <row r="25" spans="1:11" x14ac:dyDescent="0.3">
      <c r="A25" t="s">
        <v>32</v>
      </c>
      <c r="B25">
        <f>MEDIAN(B18:B22)</f>
        <v>37.35</v>
      </c>
      <c r="C25">
        <f t="shared" ref="C25:D25" si="11">MEDIAN(C18:C22)</f>
        <v>85.454589999999996</v>
      </c>
      <c r="D25" s="4">
        <f t="shared" si="11"/>
        <v>0.34580033932765342</v>
      </c>
      <c r="F25" t="s">
        <v>32</v>
      </c>
      <c r="G25">
        <f>MEDIAN(G18:G22)</f>
        <v>29.25</v>
      </c>
      <c r="H25">
        <f t="shared" ref="H25:I25" si="12">MEDIAN(H18:H22)</f>
        <v>28.68684</v>
      </c>
      <c r="I25" s="4">
        <f t="shared" si="12"/>
        <v>-1.3547592827342574E-2</v>
      </c>
    </row>
    <row r="26" spans="1:11" x14ac:dyDescent="0.3">
      <c r="A26" t="s">
        <v>33</v>
      </c>
      <c r="B26">
        <f>STDEV(B18:B22)</f>
        <v>9.7044233900491825</v>
      </c>
      <c r="C26">
        <f t="shared" ref="C26:D26" si="13">STDEV(C18:C22)</f>
        <v>23.308842192938293</v>
      </c>
      <c r="D26" s="4">
        <f t="shared" si="13"/>
        <v>5.4132354732878786E-2</v>
      </c>
      <c r="F26" t="s">
        <v>33</v>
      </c>
      <c r="G26">
        <f>STDEV(G18:G22)</f>
        <v>13.605146085213484</v>
      </c>
      <c r="H26">
        <f t="shared" ref="H26:I26" si="14">STDEV(H18:H22)</f>
        <v>12.641374035459894</v>
      </c>
      <c r="I26" s="4">
        <f t="shared" si="14"/>
        <v>6.717464269048834E-2</v>
      </c>
    </row>
    <row r="27" spans="1:11" x14ac:dyDescent="0.3">
      <c r="A27" t="s">
        <v>34</v>
      </c>
      <c r="B27">
        <f>B26/SQRT(COUNT(B18:B22))</f>
        <v>4.8522116950245913</v>
      </c>
      <c r="C27">
        <f t="shared" ref="C27" si="15">C26/SQRT(COUNT(C18:C22))</f>
        <v>11.654421096469147</v>
      </c>
      <c r="D27" s="4">
        <f t="shared" ref="D27" si="16">D26/SQRT(COUNT(D18:D22))</f>
        <v>2.7066177366439393E-2</v>
      </c>
      <c r="F27" t="s">
        <v>34</v>
      </c>
      <c r="G27">
        <f>G26/SQRT(COUNT(G18:G22))</f>
        <v>6.8025730426067419</v>
      </c>
      <c r="H27">
        <f t="shared" ref="H27" si="17">H26/SQRT(COUNT(H18:H22))</f>
        <v>6.3206870177299468</v>
      </c>
      <c r="I27" s="4">
        <f t="shared" ref="I27" si="18">I26/SQRT(COUNT(I18:I22))</f>
        <v>3.358732134524417E-2</v>
      </c>
    </row>
    <row r="29" spans="1:11" x14ac:dyDescent="0.3">
      <c r="K29" s="5" t="s">
        <v>50</v>
      </c>
    </row>
    <row r="30" spans="1:11" x14ac:dyDescent="0.3">
      <c r="B30" t="s">
        <v>40</v>
      </c>
      <c r="C30" t="s">
        <v>41</v>
      </c>
      <c r="D30" t="s">
        <v>42</v>
      </c>
      <c r="E30" t="s">
        <v>4</v>
      </c>
      <c r="G30" t="s">
        <v>46</v>
      </c>
      <c r="H30" t="s">
        <v>47</v>
      </c>
      <c r="I30" t="s">
        <v>39</v>
      </c>
      <c r="K30" s="5">
        <f>_xlfn.T.TEST(D19:D22,I19:I22, 2, 1)</f>
        <v>1.2931109097747136E-4</v>
      </c>
    </row>
    <row r="31" spans="1:11" x14ac:dyDescent="0.3">
      <c r="G31">
        <v>26.2</v>
      </c>
      <c r="H31" s="2">
        <v>-4.1567169025929877E-2</v>
      </c>
    </row>
    <row r="32" spans="1:11" x14ac:dyDescent="0.3">
      <c r="G32">
        <v>32.299999999999997</v>
      </c>
      <c r="H32" s="2">
        <v>-2.2733410745734935E-2</v>
      </c>
    </row>
    <row r="33" spans="7:8" x14ac:dyDescent="0.3">
      <c r="G33">
        <v>52.4</v>
      </c>
      <c r="H33" s="2">
        <v>-4.3617749089502143E-3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4A9BE-A8C8-4B90-84B3-41877B09179A}">
  <dimension ref="A1:U41"/>
  <sheetViews>
    <sheetView tabSelected="1" workbookViewId="0">
      <selection activeCell="R18" sqref="R18"/>
    </sheetView>
  </sheetViews>
  <sheetFormatPr defaultRowHeight="14.4" x14ac:dyDescent="0.3"/>
  <sheetData>
    <row r="1" spans="1:21" x14ac:dyDescent="0.3">
      <c r="A1" t="s">
        <v>18</v>
      </c>
      <c r="G1" t="s">
        <v>23</v>
      </c>
      <c r="M1" t="s">
        <v>18</v>
      </c>
      <c r="R1" t="s">
        <v>23</v>
      </c>
    </row>
    <row r="2" spans="1:21" x14ac:dyDescent="0.3">
      <c r="M2" t="s">
        <v>48</v>
      </c>
      <c r="N2" t="s">
        <v>2</v>
      </c>
      <c r="O2" t="s">
        <v>49</v>
      </c>
      <c r="P2" t="s">
        <v>39</v>
      </c>
      <c r="R2" t="s">
        <v>48</v>
      </c>
      <c r="S2" t="s">
        <v>2</v>
      </c>
      <c r="T2" t="s">
        <v>49</v>
      </c>
      <c r="U2" t="s">
        <v>39</v>
      </c>
    </row>
    <row r="3" spans="1:21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G3" t="s">
        <v>1</v>
      </c>
      <c r="H3" t="s">
        <v>2</v>
      </c>
      <c r="I3" t="s">
        <v>3</v>
      </c>
      <c r="J3" t="s">
        <v>4</v>
      </c>
      <c r="M3">
        <v>7.125</v>
      </c>
      <c r="N3">
        <v>14.540800000000001</v>
      </c>
      <c r="O3">
        <v>0.34171532663952731</v>
      </c>
      <c r="P3">
        <v>9.4618151158457216E-4</v>
      </c>
      <c r="R3">
        <v>6.833333333333333</v>
      </c>
      <c r="S3">
        <v>0.3367</v>
      </c>
      <c r="T3">
        <v>-0.91033408343430855</v>
      </c>
      <c r="U3">
        <v>7.8835459194366488E-3</v>
      </c>
    </row>
    <row r="4" spans="1:21" x14ac:dyDescent="0.3">
      <c r="A4" t="s">
        <v>19</v>
      </c>
      <c r="B4">
        <v>7</v>
      </c>
      <c r="C4">
        <v>15.306100000000001</v>
      </c>
      <c r="D4">
        <f>(C4-B4)/(C4+B4)</f>
        <v>0.37236899323503436</v>
      </c>
      <c r="G4">
        <v>6.5</v>
      </c>
      <c r="H4">
        <v>0</v>
      </c>
      <c r="I4">
        <f>(H4-G4)/(H4+G4)</f>
        <v>-1</v>
      </c>
      <c r="M4">
        <v>16.333333333333332</v>
      </c>
      <c r="N4">
        <v>20.253166666666669</v>
      </c>
      <c r="O4">
        <v>0.10658376324733343</v>
      </c>
      <c r="P4">
        <v>1.309075891906486E-2</v>
      </c>
      <c r="R4">
        <v>18.333333333333332</v>
      </c>
      <c r="S4">
        <v>9.4276066666666658</v>
      </c>
      <c r="T4">
        <v>-0.33443839118786906</v>
      </c>
      <c r="U4">
        <v>3.745228656960823E-2</v>
      </c>
    </row>
    <row r="5" spans="1:21" x14ac:dyDescent="0.3">
      <c r="A5" t="s">
        <v>5</v>
      </c>
      <c r="B5">
        <v>6.5</v>
      </c>
      <c r="C5">
        <v>14.2857</v>
      </c>
      <c r="D5">
        <f t="shared" ref="D5:D7" si="0">(C5-B5)/(C5+B5)</f>
        <v>0.37457001688660957</v>
      </c>
      <c r="G5">
        <v>7.5</v>
      </c>
      <c r="H5">
        <v>0</v>
      </c>
      <c r="I5">
        <f t="shared" ref="I5:I6" si="1">(H5-G5)/(H5+G5)</f>
        <v>-1</v>
      </c>
      <c r="M5">
        <v>7.625</v>
      </c>
      <c r="N5">
        <v>29.113925000000002</v>
      </c>
      <c r="O5">
        <v>0.58362303805772564</v>
      </c>
      <c r="P5">
        <v>5.4700548471407805E-3</v>
      </c>
      <c r="R5">
        <v>5.833333333333333</v>
      </c>
      <c r="S5">
        <v>1.0101</v>
      </c>
      <c r="T5">
        <v>-0.73601261598987744</v>
      </c>
      <c r="U5">
        <v>8.4680694294387363E-3</v>
      </c>
    </row>
    <row r="6" spans="1:21" x14ac:dyDescent="0.3">
      <c r="B6">
        <v>7.5</v>
      </c>
      <c r="C6">
        <v>13.2653</v>
      </c>
      <c r="D6">
        <f t="shared" si="0"/>
        <v>0.27764106466075616</v>
      </c>
      <c r="G6">
        <v>6.5</v>
      </c>
      <c r="H6">
        <v>1.0101</v>
      </c>
      <c r="I6">
        <f t="shared" si="1"/>
        <v>-0.73100225030292554</v>
      </c>
      <c r="M6">
        <v>28.5</v>
      </c>
      <c r="N6">
        <v>63.797466666666672</v>
      </c>
      <c r="O6">
        <v>0.37943451956545537</v>
      </c>
      <c r="P6">
        <v>1.7278717182732474E-2</v>
      </c>
      <c r="R6">
        <v>22</v>
      </c>
      <c r="S6">
        <v>9.0909066666666671</v>
      </c>
      <c r="T6">
        <v>-0.41227205323860677</v>
      </c>
      <c r="U6">
        <v>1.7899290403850084E-2</v>
      </c>
    </row>
    <row r="7" spans="1:21" x14ac:dyDescent="0.3">
      <c r="B7">
        <v>7.5</v>
      </c>
      <c r="C7">
        <v>15.306100000000001</v>
      </c>
      <c r="D7">
        <f t="shared" si="0"/>
        <v>0.34228123177570913</v>
      </c>
      <c r="M7">
        <v>24.833333333333332</v>
      </c>
      <c r="N7">
        <v>22.278466666666663</v>
      </c>
      <c r="O7">
        <v>-5.7935244501446194E-2</v>
      </c>
      <c r="P7">
        <v>0.28469799567663334</v>
      </c>
      <c r="R7">
        <v>26.833333333333332</v>
      </c>
      <c r="S7">
        <v>6.7340033333333338</v>
      </c>
      <c r="T7">
        <v>-0.61027617242663001</v>
      </c>
      <c r="U7">
        <v>1.9978340378115945E-3</v>
      </c>
    </row>
    <row r="9" spans="1:21" x14ac:dyDescent="0.3">
      <c r="A9" s="1"/>
      <c r="B9" s="1">
        <f>AVERAGE(B4:B8)</f>
        <v>7.125</v>
      </c>
      <c r="C9" s="1">
        <f t="shared" ref="C9" si="2">AVERAGE(C4:C8)</f>
        <v>14.540800000000001</v>
      </c>
      <c r="D9" s="1">
        <f>AVERAGE(D4:D8)</f>
        <v>0.34171532663952731</v>
      </c>
      <c r="E9" s="1">
        <f>_xlfn.T.TEST(B4:B8,C4:C8,2,1)</f>
        <v>9.4618151158457216E-4</v>
      </c>
      <c r="G9" s="1">
        <f>AVERAGE(G4:G8)</f>
        <v>6.833333333333333</v>
      </c>
      <c r="H9" s="1">
        <f t="shared" ref="H9" si="3">AVERAGE(H4:H8)</f>
        <v>0.3367</v>
      </c>
      <c r="I9" s="1">
        <f>AVERAGE(I4:I8)</f>
        <v>-0.91033408343430855</v>
      </c>
      <c r="J9" s="1">
        <f>_xlfn.T.TEST(G4:G8,H4:H8,2,1)</f>
        <v>7.8835459194366488E-3</v>
      </c>
      <c r="L9" t="s">
        <v>31</v>
      </c>
      <c r="M9">
        <f>AVERAGE(M3:M7)</f>
        <v>16.883333333333333</v>
      </c>
      <c r="N9">
        <f t="shared" ref="N9:O9" si="4">AVERAGE(N3:N7)</f>
        <v>29.996765000000003</v>
      </c>
      <c r="O9" s="6">
        <f t="shared" si="4"/>
        <v>0.27068428060171906</v>
      </c>
      <c r="Q9" t="s">
        <v>31</v>
      </c>
      <c r="R9">
        <f>AVERAGE(R3:R7)</f>
        <v>15.966666666666665</v>
      </c>
      <c r="S9">
        <f t="shared" ref="S9:T9" si="5">AVERAGE(S3:S7)</f>
        <v>5.3198633333333332</v>
      </c>
      <c r="T9" s="6">
        <f t="shared" si="5"/>
        <v>-0.60066666325545837</v>
      </c>
    </row>
    <row r="10" spans="1:21" x14ac:dyDescent="0.3">
      <c r="L10" t="s">
        <v>32</v>
      </c>
      <c r="M10">
        <f>MEDIAN(M3:M7)</f>
        <v>16.333333333333332</v>
      </c>
      <c r="N10">
        <f t="shared" ref="N10:O10" si="6">MEDIAN(N3:N7)</f>
        <v>22.278466666666663</v>
      </c>
      <c r="O10" s="6">
        <f t="shared" si="6"/>
        <v>0.34171532663952731</v>
      </c>
      <c r="Q10" t="s">
        <v>32</v>
      </c>
      <c r="R10">
        <f>MEDIAN(R3:R7)</f>
        <v>18.333333333333332</v>
      </c>
      <c r="S10">
        <f t="shared" ref="S10:T10" si="7">MEDIAN(S3:S7)</f>
        <v>6.7340033333333338</v>
      </c>
      <c r="T10" s="6">
        <f t="shared" si="7"/>
        <v>-0.61027617242663001</v>
      </c>
    </row>
    <row r="11" spans="1:21" x14ac:dyDescent="0.3">
      <c r="A11" t="s">
        <v>0</v>
      </c>
      <c r="B11" t="s">
        <v>1</v>
      </c>
      <c r="C11" t="s">
        <v>2</v>
      </c>
      <c r="D11" t="s">
        <v>3</v>
      </c>
      <c r="E11" t="s">
        <v>4</v>
      </c>
      <c r="G11" t="s">
        <v>1</v>
      </c>
      <c r="H11" t="s">
        <v>2</v>
      </c>
      <c r="I11" t="s">
        <v>3</v>
      </c>
      <c r="J11" t="s">
        <v>4</v>
      </c>
      <c r="L11" t="s">
        <v>33</v>
      </c>
      <c r="M11">
        <f>STDEV(M3:M7)</f>
        <v>9.7390162490879977</v>
      </c>
      <c r="N11">
        <f t="shared" ref="N11:O11" si="8">STDEV(N3:N7)</f>
        <v>19.60015007180748</v>
      </c>
      <c r="O11" s="6">
        <f t="shared" si="8"/>
        <v>0.24986119244943347</v>
      </c>
      <c r="Q11" t="s">
        <v>33</v>
      </c>
      <c r="R11">
        <f>STDEV(R3:R7)</f>
        <v>9.3030759548776238</v>
      </c>
      <c r="S11">
        <f t="shared" ref="S11:T11" si="9">STDEV(S3:S7)</f>
        <v>4.3732165464919648</v>
      </c>
      <c r="T11" s="6">
        <f t="shared" si="9"/>
        <v>0.23488018362551302</v>
      </c>
    </row>
    <row r="12" spans="1:21" x14ac:dyDescent="0.3">
      <c r="A12" t="s">
        <v>20</v>
      </c>
      <c r="B12">
        <v>17.5</v>
      </c>
      <c r="C12">
        <v>22.278500000000001</v>
      </c>
      <c r="D12">
        <f>(C12-B12)/(C12+B12)</f>
        <v>0.12012770717850098</v>
      </c>
      <c r="G12">
        <v>16.5</v>
      </c>
      <c r="H12">
        <v>9.0909099999999992</v>
      </c>
      <c r="I12">
        <f>(H12-G12)/(H12+G12)</f>
        <v>-0.28952038047884976</v>
      </c>
      <c r="L12" t="s">
        <v>34</v>
      </c>
      <c r="M12">
        <f>M11/SQRT(COUNT(M3:M7))</f>
        <v>4.3554204733871575</v>
      </c>
      <c r="N12">
        <f t="shared" ref="N12:O12" si="10">N11/SQRT(COUNT(N3:N7))</f>
        <v>8.7654535859517821</v>
      </c>
      <c r="O12" s="6">
        <f t="shared" si="10"/>
        <v>0.11174132225121808</v>
      </c>
      <c r="Q12" t="s">
        <v>34</v>
      </c>
      <c r="R12">
        <f>R11/SQRT(COUNT(R3:R7))</f>
        <v>4.1604620469900269</v>
      </c>
      <c r="S12">
        <f t="shared" ref="S12:T12" si="11">S11/SQRT(COUNT(S3:S7))</f>
        <v>1.9557618956565805</v>
      </c>
      <c r="T12" s="6">
        <f t="shared" si="11"/>
        <v>0.10504161143085602</v>
      </c>
    </row>
    <row r="13" spans="1:21" x14ac:dyDescent="0.3">
      <c r="A13" t="s">
        <v>5</v>
      </c>
      <c r="B13">
        <v>15.5</v>
      </c>
      <c r="C13">
        <v>19.240500000000001</v>
      </c>
      <c r="D13">
        <f t="shared" ref="D13:D14" si="12">(C13-B13)/(C13+B13)</f>
        <v>0.10766972265799286</v>
      </c>
      <c r="G13">
        <v>18.5</v>
      </c>
      <c r="H13">
        <v>6.0606099999999996</v>
      </c>
      <c r="I13">
        <f t="shared" ref="I13:I14" si="13">(H13-G13)/(H13+G13)</f>
        <v>-0.50647724140402051</v>
      </c>
    </row>
    <row r="14" spans="1:21" x14ac:dyDescent="0.3">
      <c r="B14">
        <v>16</v>
      </c>
      <c r="C14">
        <v>19.240500000000001</v>
      </c>
      <c r="D14">
        <f t="shared" si="12"/>
        <v>9.1953859905506474E-2</v>
      </c>
      <c r="G14">
        <v>20</v>
      </c>
      <c r="H14">
        <v>13.1313</v>
      </c>
      <c r="I14">
        <f t="shared" si="13"/>
        <v>-0.20731755168073698</v>
      </c>
    </row>
    <row r="17" spans="1:10" x14ac:dyDescent="0.3">
      <c r="A17" s="1"/>
      <c r="B17" s="1">
        <f>AVERAGE(B12:B16)</f>
        <v>16.333333333333332</v>
      </c>
      <c r="C17" s="1">
        <f t="shared" ref="C17" si="14">AVERAGE(C12:C16)</f>
        <v>20.253166666666669</v>
      </c>
      <c r="D17" s="1">
        <f>AVERAGE(D12:D16)</f>
        <v>0.10658376324733343</v>
      </c>
      <c r="E17" s="1">
        <f>_xlfn.T.TEST(B12:B16,C12:C16,2,1)</f>
        <v>1.309075891906486E-2</v>
      </c>
      <c r="G17" s="1">
        <f>AVERAGE(G12:G16)</f>
        <v>18.333333333333332</v>
      </c>
      <c r="H17" s="1">
        <f t="shared" ref="H17" si="15">AVERAGE(H12:H16)</f>
        <v>9.4276066666666658</v>
      </c>
      <c r="I17" s="1">
        <f>AVERAGE(I12:I16)</f>
        <v>-0.33443839118786906</v>
      </c>
      <c r="J17" s="1">
        <f>_xlfn.T.TEST(G12:G16,H12:H16,2,1)</f>
        <v>3.745228656960823E-2</v>
      </c>
    </row>
    <row r="19" spans="1:10" x14ac:dyDescent="0.3">
      <c r="A19" t="s">
        <v>0</v>
      </c>
      <c r="B19" t="s">
        <v>1</v>
      </c>
      <c r="C19" t="s">
        <v>2</v>
      </c>
      <c r="D19" t="s">
        <v>3</v>
      </c>
      <c r="E19" t="s">
        <v>4</v>
      </c>
      <c r="G19" t="s">
        <v>1</v>
      </c>
      <c r="H19" t="s">
        <v>2</v>
      </c>
      <c r="I19" t="s">
        <v>3</v>
      </c>
      <c r="J19" t="s">
        <v>4</v>
      </c>
    </row>
    <row r="20" spans="1:10" x14ac:dyDescent="0.3">
      <c r="A20" t="s">
        <v>11</v>
      </c>
      <c r="B20">
        <v>4.5</v>
      </c>
      <c r="C20">
        <v>34.430300000000003</v>
      </c>
      <c r="D20">
        <f>(C20-B20)/(C20+B20)</f>
        <v>0.76881760479626415</v>
      </c>
      <c r="G20">
        <v>6</v>
      </c>
      <c r="H20">
        <v>1.0101</v>
      </c>
      <c r="I20">
        <f>(H20-G20)/(H20+G20)</f>
        <v>-0.71181580861899274</v>
      </c>
    </row>
    <row r="21" spans="1:10" x14ac:dyDescent="0.3">
      <c r="A21" t="s">
        <v>5</v>
      </c>
      <c r="B21">
        <v>8</v>
      </c>
      <c r="C21">
        <v>25.316500000000001</v>
      </c>
      <c r="D21">
        <f t="shared" ref="D21:D23" si="16">(C21-B21)/(C21+B21)</f>
        <v>0.51975747752615065</v>
      </c>
      <c r="G21">
        <v>6</v>
      </c>
      <c r="H21">
        <v>2.0202</v>
      </c>
      <c r="I21">
        <f t="shared" ref="I21:I22" si="17">(H21-G21)/(H21+G21)</f>
        <v>-0.49622203935063969</v>
      </c>
    </row>
    <row r="22" spans="1:10" x14ac:dyDescent="0.3">
      <c r="A22" t="s">
        <v>26</v>
      </c>
      <c r="B22">
        <v>11</v>
      </c>
      <c r="C22">
        <v>32.405099999999997</v>
      </c>
      <c r="D22">
        <f t="shared" si="16"/>
        <v>0.49314711865656335</v>
      </c>
      <c r="G22">
        <v>5.5</v>
      </c>
      <c r="H22">
        <v>0</v>
      </c>
      <c r="I22">
        <f t="shared" si="17"/>
        <v>-1</v>
      </c>
    </row>
    <row r="23" spans="1:10" x14ac:dyDescent="0.3">
      <c r="B23">
        <v>7</v>
      </c>
      <c r="C23">
        <v>24.303799999999999</v>
      </c>
      <c r="D23">
        <f t="shared" si="16"/>
        <v>0.55276995125192463</v>
      </c>
    </row>
    <row r="25" spans="1:10" x14ac:dyDescent="0.3">
      <c r="A25" s="1"/>
      <c r="B25" s="1">
        <f>AVERAGE(B20:B24)</f>
        <v>7.625</v>
      </c>
      <c r="C25" s="1">
        <f t="shared" ref="C25" si="18">AVERAGE(C20:C24)</f>
        <v>29.113925000000002</v>
      </c>
      <c r="D25" s="1">
        <f>AVERAGE(D20:D24)</f>
        <v>0.58362303805772564</v>
      </c>
      <c r="E25" s="1">
        <f>_xlfn.T.TEST(B20:B24,C20:C24,2,1)</f>
        <v>5.4700548471407805E-3</v>
      </c>
      <c r="G25" s="1">
        <f>AVERAGE(G20:G24)</f>
        <v>5.833333333333333</v>
      </c>
      <c r="H25" s="1">
        <f t="shared" ref="H25" si="19">AVERAGE(H20:H24)</f>
        <v>1.0101</v>
      </c>
      <c r="I25" s="1">
        <f>AVERAGE(I20:I24)</f>
        <v>-0.73601261598987744</v>
      </c>
      <c r="J25" s="1">
        <f>_xlfn.T.TEST(G20:G24,H20:H24,2,1)</f>
        <v>8.4680694294387363E-3</v>
      </c>
    </row>
    <row r="27" spans="1:10" x14ac:dyDescent="0.3">
      <c r="A27" t="s">
        <v>0</v>
      </c>
      <c r="B27" t="s">
        <v>1</v>
      </c>
      <c r="C27" t="s">
        <v>2</v>
      </c>
      <c r="D27" t="s">
        <v>3</v>
      </c>
      <c r="E27" t="s">
        <v>4</v>
      </c>
      <c r="G27" t="s">
        <v>1</v>
      </c>
      <c r="H27" t="s">
        <v>2</v>
      </c>
      <c r="I27" t="s">
        <v>3</v>
      </c>
      <c r="J27" t="s">
        <v>4</v>
      </c>
    </row>
    <row r="28" spans="1:10" x14ac:dyDescent="0.3">
      <c r="A28" t="s">
        <v>21</v>
      </c>
      <c r="B28">
        <v>28</v>
      </c>
      <c r="C28">
        <v>71.898700000000005</v>
      </c>
      <c r="D28">
        <f>(C28-B28)/(C28+B28)</f>
        <v>0.43943214476264458</v>
      </c>
      <c r="G28">
        <v>19</v>
      </c>
      <c r="H28">
        <v>8.0808099999999996</v>
      </c>
      <c r="I28">
        <f>(H28-G28)/(H28+G28)</f>
        <v>-0.40320765885510812</v>
      </c>
    </row>
    <row r="29" spans="1:10" x14ac:dyDescent="0.3">
      <c r="A29" t="s">
        <v>5</v>
      </c>
      <c r="B29">
        <v>28.5</v>
      </c>
      <c r="C29">
        <v>62.784799999999997</v>
      </c>
      <c r="D29">
        <f t="shared" ref="D29:D30" si="20">(C29-B29)/(C29+B29)</f>
        <v>0.37558060049427727</v>
      </c>
      <c r="G29">
        <v>20.5</v>
      </c>
      <c r="H29">
        <v>9.0909099999999992</v>
      </c>
      <c r="I29">
        <f t="shared" ref="I29:I30" si="21">(H29-G29)/(H29+G29)</f>
        <v>-0.38556063331610957</v>
      </c>
    </row>
    <row r="30" spans="1:10" x14ac:dyDescent="0.3">
      <c r="B30">
        <v>29</v>
      </c>
      <c r="C30">
        <v>56.7089</v>
      </c>
      <c r="D30">
        <f t="shared" si="20"/>
        <v>0.32329081343944444</v>
      </c>
      <c r="G30">
        <v>26.5</v>
      </c>
      <c r="H30">
        <v>10.101000000000001</v>
      </c>
      <c r="I30">
        <f t="shared" si="21"/>
        <v>-0.44804786754460263</v>
      </c>
    </row>
    <row r="33" spans="1:10" x14ac:dyDescent="0.3">
      <c r="A33" s="1"/>
      <c r="B33" s="1">
        <f>AVERAGE(B28:B32)</f>
        <v>28.5</v>
      </c>
      <c r="C33" s="1">
        <f t="shared" ref="C33" si="22">AVERAGE(C28:C32)</f>
        <v>63.797466666666672</v>
      </c>
      <c r="D33" s="1">
        <f>AVERAGE(D28:D32)</f>
        <v>0.37943451956545537</v>
      </c>
      <c r="E33" s="1">
        <f>_xlfn.T.TEST(B28:B32,C28:C32,2,1)</f>
        <v>1.7278717182732474E-2</v>
      </c>
      <c r="G33" s="1">
        <f>AVERAGE(G28:G32)</f>
        <v>22</v>
      </c>
      <c r="H33" s="1">
        <f t="shared" ref="H33" si="23">AVERAGE(H28:H32)</f>
        <v>9.0909066666666671</v>
      </c>
      <c r="I33" s="1">
        <f>AVERAGE(I28:I32)</f>
        <v>-0.41227205323860677</v>
      </c>
      <c r="J33" s="1">
        <f>_xlfn.T.TEST(G28:G32,H28:H32,2,1)</f>
        <v>1.7899290403850084E-2</v>
      </c>
    </row>
    <row r="35" spans="1:10" x14ac:dyDescent="0.3">
      <c r="A35" t="s">
        <v>0</v>
      </c>
      <c r="B35" t="s">
        <v>1</v>
      </c>
      <c r="C35" t="s">
        <v>2</v>
      </c>
      <c r="D35" t="s">
        <v>3</v>
      </c>
      <c r="E35" t="s">
        <v>4</v>
      </c>
      <c r="G35" t="s">
        <v>1</v>
      </c>
      <c r="H35" t="s">
        <v>2</v>
      </c>
      <c r="I35" t="s">
        <v>3</v>
      </c>
      <c r="J35" t="s">
        <v>4</v>
      </c>
    </row>
    <row r="36" spans="1:10" x14ac:dyDescent="0.3">
      <c r="A36" t="s">
        <v>22</v>
      </c>
      <c r="B36">
        <v>26</v>
      </c>
      <c r="C36">
        <v>26.3291</v>
      </c>
      <c r="D36">
        <f>(C36-B36)/(C36+B36)</f>
        <v>6.289043763412717E-3</v>
      </c>
      <c r="G36">
        <v>26.5</v>
      </c>
      <c r="H36">
        <v>6.0606099999999996</v>
      </c>
      <c r="I36">
        <f>(H36-G36)/(H36+G36)</f>
        <v>-0.62773363275442329</v>
      </c>
    </row>
    <row r="37" spans="1:10" x14ac:dyDescent="0.3">
      <c r="A37" t="s">
        <v>5</v>
      </c>
      <c r="B37">
        <v>23.5</v>
      </c>
      <c r="C37">
        <v>21.265799999999999</v>
      </c>
      <c r="D37">
        <f t="shared" ref="D37:D38" si="24">(C37-B37)/(C37+B37)</f>
        <v>-4.9908635610220332E-2</v>
      </c>
      <c r="G37">
        <v>25.5</v>
      </c>
      <c r="H37">
        <v>4.0404</v>
      </c>
      <c r="I37">
        <f t="shared" ref="I37:I38" si="25">(H37-G37)/(H37+G37)</f>
        <v>-0.72644920177113392</v>
      </c>
    </row>
    <row r="38" spans="1:10" x14ac:dyDescent="0.3">
      <c r="A38" t="s">
        <v>24</v>
      </c>
      <c r="B38">
        <v>25</v>
      </c>
      <c r="C38">
        <v>19.240500000000001</v>
      </c>
      <c r="D38">
        <f t="shared" si="24"/>
        <v>-0.13018614165753098</v>
      </c>
      <c r="G38">
        <v>28.5</v>
      </c>
      <c r="H38">
        <v>10.101000000000001</v>
      </c>
      <c r="I38">
        <f t="shared" si="25"/>
        <v>-0.47664568275433283</v>
      </c>
    </row>
    <row r="41" spans="1:10" x14ac:dyDescent="0.3">
      <c r="A41" s="1"/>
      <c r="B41" s="1">
        <f>AVERAGE(B36:B40)</f>
        <v>24.833333333333332</v>
      </c>
      <c r="C41" s="1">
        <f t="shared" ref="C41" si="26">AVERAGE(C36:C40)</f>
        <v>22.278466666666663</v>
      </c>
      <c r="D41" s="3">
        <f>AVERAGE(D36:D40)</f>
        <v>-5.7935244501446194E-2</v>
      </c>
      <c r="E41" s="1">
        <f>_xlfn.T.TEST(B36:B40,C36:C40,2,1)</f>
        <v>0.28469799567663334</v>
      </c>
      <c r="G41" s="1">
        <f>AVERAGE(G36:G40)</f>
        <v>26.833333333333332</v>
      </c>
      <c r="H41" s="1">
        <f t="shared" ref="H41" si="27">AVERAGE(H36:H40)</f>
        <v>6.7340033333333338</v>
      </c>
      <c r="I41" s="1">
        <f>AVERAGE(I36:I40)</f>
        <v>-0.61027617242663001</v>
      </c>
      <c r="J41" s="1">
        <f>_xlfn.T.TEST(G36:G40,H36:H40,2,1)</f>
        <v>1.9978340378115945E-3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 vs Post NBQX</vt:lpstr>
      <vt:lpstr>for IGOR NBQX</vt:lpstr>
      <vt:lpstr>elec vs opto Lhx6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Teresa Spix</dc:creator>
  <cp:lastModifiedBy>Teresa Spix</cp:lastModifiedBy>
  <dcterms:created xsi:type="dcterms:W3CDTF">2020-06-24T16:07:05Z</dcterms:created>
  <dcterms:modified xsi:type="dcterms:W3CDTF">2020-07-27T17:19:56Z</dcterms:modified>
</cp:coreProperties>
</file>