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Teresa\Presentations and Writing\Spix et al 2021 (Science Submission)\Data and Figures\Fig 4\"/>
    </mc:Choice>
  </mc:AlternateContent>
  <xr:revisionPtr revIDLastSave="0" documentId="13_ncr:1_{91DB03D5-85B8-49ED-87A4-51DAC17EB6D6}" xr6:coauthVersionLast="46" xr6:coauthVersionMax="46" xr10:uidLastSave="{00000000-0000-0000-0000-000000000000}"/>
  <bookViews>
    <workbookView xWindow="75" yWindow="-16320" windowWidth="29040" windowHeight="16440" xr2:uid="{1208F6DF-E79D-478F-8213-E2F6C8E9ED7B}"/>
  </bookViews>
  <sheets>
    <sheet name="Notes" sheetId="6" r:id="rId1"/>
    <sheet name="All data" sheetId="2" r:id="rId2"/>
    <sheet name="Filtered under 30" sheetId="7" r:id="rId3"/>
    <sheet name="scratch" sheetId="5" r:id="rId4"/>
    <sheet name="for IGOR" sheetId="1" r:id="rId5"/>
    <sheet name="Good data" sheetId="4" r:id="rId6"/>
  </sheets>
  <definedNames>
    <definedName name="_xlnm._FilterDatabase" localSheetId="1" hidden="1">'All data'!$A$76:$O$115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" i="7" l="1"/>
  <c r="S10" i="7"/>
  <c r="S9" i="7"/>
  <c r="W33" i="7" l="1"/>
  <c r="V33" i="7"/>
  <c r="R33" i="7"/>
  <c r="O34" i="7"/>
  <c r="O35" i="7" s="1"/>
  <c r="L34" i="7"/>
  <c r="L35" i="7" s="1"/>
  <c r="U33" i="7" s="1"/>
  <c r="K34" i="7"/>
  <c r="K35" i="7" s="1"/>
  <c r="F34" i="7"/>
  <c r="F35" i="7" s="1"/>
  <c r="S33" i="7" s="1"/>
  <c r="E34" i="7"/>
  <c r="O33" i="7"/>
  <c r="L33" i="7"/>
  <c r="K33" i="7"/>
  <c r="F33" i="7"/>
  <c r="E33" i="7"/>
  <c r="O32" i="7"/>
  <c r="L32" i="7"/>
  <c r="T33" i="7" s="1"/>
  <c r="K32" i="7"/>
  <c r="F32" i="7"/>
  <c r="E32" i="7"/>
  <c r="O42" i="2"/>
  <c r="O43" i="2"/>
  <c r="O44" i="2"/>
  <c r="O45" i="2"/>
  <c r="O46" i="2"/>
  <c r="O47" i="2"/>
  <c r="O110" i="2"/>
  <c r="O111" i="2"/>
  <c r="O112" i="2"/>
  <c r="O113" i="2"/>
  <c r="O114" i="2"/>
  <c r="O115" i="2"/>
  <c r="F4" i="7" l="1"/>
  <c r="F5" i="7" s="1"/>
  <c r="S3" i="7" s="1"/>
  <c r="L3" i="7"/>
  <c r="E4" i="7"/>
  <c r="E5" i="7" s="1"/>
  <c r="K4" i="7"/>
  <c r="K5" i="7" s="1"/>
  <c r="L4" i="7"/>
  <c r="L5" i="7" s="1"/>
  <c r="U3" i="7" s="1"/>
  <c r="F2" i="7"/>
  <c r="R3" i="7" s="1"/>
  <c r="E2" i="7"/>
  <c r="E3" i="7"/>
  <c r="O4" i="7"/>
  <c r="O5" i="7" s="1"/>
  <c r="W3" i="7" s="1"/>
  <c r="L2" i="7"/>
  <c r="T3" i="7" s="1"/>
  <c r="F3" i="7"/>
  <c r="O2" i="7"/>
  <c r="V3" i="7" s="1"/>
  <c r="O3" i="7"/>
  <c r="K2" i="7"/>
  <c r="E35" i="7"/>
  <c r="K3" i="7"/>
  <c r="O103" i="2"/>
  <c r="O104" i="2"/>
  <c r="O105" i="2"/>
  <c r="O106" i="2"/>
  <c r="O86" i="2"/>
  <c r="O87" i="2"/>
  <c r="O100" i="2"/>
  <c r="O101" i="2"/>
  <c r="O102" i="2"/>
  <c r="O88" i="2"/>
  <c r="O97" i="2"/>
  <c r="O98" i="2"/>
  <c r="O99" i="2"/>
  <c r="O82" i="2"/>
  <c r="O83" i="2"/>
  <c r="O84" i="2"/>
  <c r="O85" i="2"/>
  <c r="O29" i="2"/>
  <c r="O30" i="2"/>
  <c r="O31" i="2"/>
  <c r="O14" i="2"/>
  <c r="O15" i="2"/>
  <c r="O16" i="2"/>
  <c r="O17" i="2"/>
  <c r="I75" i="6"/>
  <c r="G75" i="6"/>
  <c r="G72" i="6"/>
  <c r="I72" i="6" s="1"/>
  <c r="G69" i="6"/>
  <c r="I69" i="6" s="1"/>
  <c r="G66" i="6"/>
  <c r="I66" i="6" s="1"/>
  <c r="G63" i="6"/>
  <c r="I63" i="6" s="1"/>
  <c r="G60" i="6"/>
  <c r="I60" i="6" s="1"/>
  <c r="G57" i="6"/>
  <c r="I57" i="6" s="1"/>
  <c r="G54" i="6"/>
  <c r="I54" i="6" s="1"/>
  <c r="G51" i="6"/>
  <c r="I51" i="6" s="1"/>
  <c r="G48" i="6"/>
  <c r="I48" i="6" s="1"/>
  <c r="G45" i="6"/>
  <c r="I45" i="6" s="1"/>
  <c r="G42" i="6"/>
  <c r="I42" i="6" s="1"/>
  <c r="G37" i="6"/>
  <c r="I37" i="6" s="1"/>
  <c r="G33" i="6"/>
  <c r="I33" i="6" s="1"/>
  <c r="G30" i="6"/>
  <c r="I30" i="6" s="1"/>
  <c r="G29" i="6"/>
  <c r="I29" i="6" s="1"/>
  <c r="G26" i="6"/>
  <c r="I26" i="6" s="1"/>
  <c r="L58" i="4" l="1"/>
  <c r="O57" i="4"/>
  <c r="O58" i="4" s="1"/>
  <c r="L57" i="4"/>
  <c r="K57" i="4"/>
  <c r="K58" i="4" s="1"/>
  <c r="F57" i="4"/>
  <c r="F58" i="4" s="1"/>
  <c r="E57" i="4"/>
  <c r="E58" i="4" s="1"/>
  <c r="O56" i="4"/>
  <c r="L56" i="4"/>
  <c r="K56" i="4"/>
  <c r="F56" i="4"/>
  <c r="E56" i="4"/>
  <c r="O55" i="4"/>
  <c r="L55" i="4"/>
  <c r="K55" i="4"/>
  <c r="F55" i="4"/>
  <c r="E55" i="4"/>
  <c r="O27" i="4"/>
  <c r="O28" i="4" s="1"/>
  <c r="O26" i="4"/>
  <c r="O25" i="4"/>
  <c r="L27" i="4"/>
  <c r="L28" i="4" s="1"/>
  <c r="L26" i="4"/>
  <c r="L25" i="4"/>
  <c r="K27" i="4"/>
  <c r="K28" i="4" s="1"/>
  <c r="K26" i="4"/>
  <c r="K25" i="4"/>
  <c r="F27" i="4"/>
  <c r="F28" i="4" s="1"/>
  <c r="F26" i="4"/>
  <c r="F25" i="4"/>
  <c r="E27" i="4"/>
  <c r="E28" i="4" s="1"/>
  <c r="E26" i="4"/>
  <c r="E25" i="4"/>
  <c r="O36" i="4"/>
  <c r="O35" i="4"/>
  <c r="O34" i="4"/>
  <c r="O33" i="4"/>
  <c r="O12" i="2" l="1"/>
  <c r="O13" i="2"/>
  <c r="O22" i="2"/>
  <c r="O23" i="2"/>
  <c r="O24" i="2"/>
  <c r="O25" i="2"/>
  <c r="O39" i="2"/>
  <c r="O40" i="2"/>
  <c r="O41" i="2"/>
  <c r="O9" i="2"/>
  <c r="O10" i="2"/>
  <c r="O11" i="2"/>
  <c r="O26" i="2"/>
  <c r="O27" i="2"/>
  <c r="O28" i="2"/>
  <c r="O21" i="2"/>
  <c r="O35" i="2"/>
  <c r="O36" i="2"/>
  <c r="O37" i="2"/>
  <c r="O38" i="2"/>
  <c r="O18" i="2"/>
  <c r="O19" i="2"/>
  <c r="O32" i="2"/>
  <c r="O33" i="2"/>
  <c r="O34" i="2"/>
  <c r="O20" i="2"/>
  <c r="E70" i="2"/>
  <c r="F70" i="2"/>
  <c r="K70" i="2"/>
  <c r="L70" i="2"/>
  <c r="E71" i="2"/>
  <c r="F71" i="2"/>
  <c r="K71" i="2"/>
  <c r="L71" i="2"/>
  <c r="E72" i="2"/>
  <c r="E73" i="2" s="1"/>
  <c r="F72" i="2"/>
  <c r="F73" i="2" s="1"/>
  <c r="K72" i="2"/>
  <c r="K73" i="2" s="1"/>
  <c r="L72" i="2"/>
  <c r="L73" i="2" s="1"/>
  <c r="O80" i="2"/>
  <c r="O81" i="2"/>
  <c r="O90" i="2"/>
  <c r="O91" i="2"/>
  <c r="O92" i="2"/>
  <c r="O93" i="2"/>
  <c r="O107" i="2"/>
  <c r="O108" i="2"/>
  <c r="O109" i="2"/>
  <c r="O77" i="2"/>
  <c r="O78" i="2"/>
  <c r="O79" i="2"/>
  <c r="O94" i="2"/>
  <c r="O95" i="2"/>
  <c r="O96" i="2"/>
  <c r="O89" i="2"/>
  <c r="E135" i="2"/>
  <c r="F135" i="2"/>
  <c r="K135" i="2"/>
  <c r="L135" i="2"/>
  <c r="E136" i="2"/>
  <c r="F136" i="2"/>
  <c r="K136" i="2"/>
  <c r="L136" i="2"/>
  <c r="E137" i="2"/>
  <c r="E138" i="2" s="1"/>
  <c r="F137" i="2"/>
  <c r="F138" i="2" s="1"/>
  <c r="K137" i="2"/>
  <c r="K138" i="2" s="1"/>
  <c r="L137" i="2"/>
  <c r="L138" i="2" s="1"/>
  <c r="O137" i="2" l="1"/>
  <c r="O138" i="2" s="1"/>
  <c r="O135" i="2"/>
  <c r="O136" i="2"/>
  <c r="O72" i="2"/>
  <c r="O73" i="2" s="1"/>
  <c r="O70" i="2"/>
  <c r="O71" i="2"/>
</calcChain>
</file>

<file path=xl/sharedStrings.xml><?xml version="1.0" encoding="utf-8"?>
<sst xmlns="http://schemas.openxmlformats.org/spreadsheetml/2006/main" count="932" uniqueCount="210">
  <si>
    <t>SEM</t>
  </si>
  <si>
    <t>SD</t>
  </si>
  <si>
    <t>Median</t>
  </si>
  <si>
    <t>Mean</t>
  </si>
  <si>
    <t>Lhx6</t>
  </si>
  <si>
    <t>TS102520f1</t>
  </si>
  <si>
    <t>PV</t>
  </si>
  <si>
    <t>TS102520f2</t>
  </si>
  <si>
    <t>no</t>
  </si>
  <si>
    <t>TS102520e2_2</t>
  </si>
  <si>
    <t>TS102520e2_1</t>
  </si>
  <si>
    <t>TS102520d1</t>
  </si>
  <si>
    <t>TS102520d2</t>
  </si>
  <si>
    <t>TS102520c2</t>
  </si>
  <si>
    <t>TS102520c1</t>
  </si>
  <si>
    <t>TS102520b2</t>
  </si>
  <si>
    <t>TS102520b1</t>
  </si>
  <si>
    <t>TS102520a1</t>
  </si>
  <si>
    <t>TS102520a2</t>
  </si>
  <si>
    <t>TS102420i2</t>
  </si>
  <si>
    <t>TS102420i1</t>
  </si>
  <si>
    <t>yes</t>
  </si>
  <si>
    <t>TS102420h1</t>
  </si>
  <si>
    <t>TS102420h2</t>
  </si>
  <si>
    <t>TS102420g2</t>
  </si>
  <si>
    <t>TS102420g1</t>
  </si>
  <si>
    <t>TS102420f1</t>
  </si>
  <si>
    <t>TS102420f2</t>
  </si>
  <si>
    <t>TS110820e2</t>
  </si>
  <si>
    <t>TS110820e1</t>
  </si>
  <si>
    <t>TS110820c1</t>
  </si>
  <si>
    <t>TS110820c2</t>
  </si>
  <si>
    <t>TS110820b2</t>
  </si>
  <si>
    <t>TS110820b1</t>
  </si>
  <si>
    <t>TS110820a1</t>
  </si>
  <si>
    <t>TS110820a2</t>
  </si>
  <si>
    <t>TS110120f1</t>
  </si>
  <si>
    <t>TS110120f2</t>
  </si>
  <si>
    <t>TS110120e2</t>
  </si>
  <si>
    <t>TS110120e1</t>
  </si>
  <si>
    <t>TS110120d1</t>
  </si>
  <si>
    <t>TS110120d2</t>
  </si>
  <si>
    <t>TS110120c2</t>
  </si>
  <si>
    <t>TS110120c1</t>
  </si>
  <si>
    <t>TS110120b2</t>
  </si>
  <si>
    <t>TS110120b1</t>
  </si>
  <si>
    <t>TS110120a1</t>
  </si>
  <si>
    <t>TS110120a3</t>
  </si>
  <si>
    <t>TS103120f2</t>
  </si>
  <si>
    <t>TS103120f1</t>
  </si>
  <si>
    <t>TS103120e2</t>
  </si>
  <si>
    <t>TS103120e1</t>
  </si>
  <si>
    <t>TS103120d2</t>
  </si>
  <si>
    <t>TS103120d1</t>
  </si>
  <si>
    <t>TS103120c3</t>
  </si>
  <si>
    <t>TS103120c1</t>
  </si>
  <si>
    <t>TS103120b1</t>
  </si>
  <si>
    <t>TS103120b2</t>
  </si>
  <si>
    <t>TS103120a2</t>
  </si>
  <si>
    <t>TS103120a1</t>
  </si>
  <si>
    <t>t.test</t>
  </si>
  <si>
    <t>ModFactor</t>
  </si>
  <si>
    <t>BLFR</t>
  </si>
  <si>
    <t>CellType</t>
  </si>
  <si>
    <t>File</t>
  </si>
  <si>
    <t>TH</t>
  </si>
  <si>
    <t>Successful bilat?</t>
  </si>
  <si>
    <t>Biphasic</t>
  </si>
  <si>
    <t>PSI</t>
  </si>
  <si>
    <t>Monophasic</t>
  </si>
  <si>
    <t>Animal</t>
  </si>
  <si>
    <t>Sex</t>
  </si>
  <si>
    <t>Age</t>
  </si>
  <si>
    <t>TH left</t>
  </si>
  <si>
    <t>TH right</t>
  </si>
  <si>
    <t>Recording Date</t>
  </si>
  <si>
    <t>Left files</t>
  </si>
  <si>
    <t>Right files</t>
  </si>
  <si>
    <t>Notes</t>
  </si>
  <si>
    <t>AG6427-1</t>
  </si>
  <si>
    <t>M</t>
  </si>
  <si>
    <t>p60</t>
  </si>
  <si>
    <t>F,G</t>
  </si>
  <si>
    <t>H,I</t>
  </si>
  <si>
    <t>Bilat Depletion JS 10/21; highly immobile, scruffy, looks depleted; first files are badly thresholded</t>
  </si>
  <si>
    <t>AG6427-2</t>
  </si>
  <si>
    <t>p61</t>
  </si>
  <si>
    <t>C,D, E</t>
  </si>
  <si>
    <t>A,B,F</t>
  </si>
  <si>
    <t>Bilat Depletion JS 10/21; more mobile, fairly well groomed, unlikely full depletion</t>
  </si>
  <si>
    <t>AG6414_1</t>
  </si>
  <si>
    <t>F</t>
  </si>
  <si>
    <t>p84</t>
  </si>
  <si>
    <t>C, D,E, F</t>
  </si>
  <si>
    <t>A, B</t>
  </si>
  <si>
    <t>highly immobile, tiny</t>
  </si>
  <si>
    <t>AG6415_7</t>
  </si>
  <si>
    <t>p85</t>
  </si>
  <si>
    <t>A, B, C</t>
  </si>
  <si>
    <t>D, E, F</t>
  </si>
  <si>
    <t>Very scruffy, heavy weight loss</t>
  </si>
  <si>
    <t>AG6452_5</t>
  </si>
  <si>
    <t>A,B,C</t>
  </si>
  <si>
    <t>E</t>
  </si>
  <si>
    <t>no file D</t>
  </si>
  <si>
    <t>General Notes</t>
  </si>
  <si>
    <t>started with "tresholding" using 175hz, 200ms…which is a really bad idea</t>
  </si>
  <si>
    <t>Tabs labeled xxxx_1 were recorded 10/24 and 10/25</t>
  </si>
  <si>
    <t>Tabs labeled xxxx_2 were recorded 10/31 and 11/1</t>
  </si>
  <si>
    <t>In TS103120c, collected 2 PV cells in the field with the Lhx6 as the first recorded PV had a very high BLFR; however, use c1, BLFR is representative of DA depleted state</t>
  </si>
  <si>
    <t>Thresholding slices, mins for tested cells</t>
  </si>
  <si>
    <t>slows at 0.01, speeds at 0.015</t>
  </si>
  <si>
    <t>R3</t>
  </si>
  <si>
    <t>Threshold</t>
  </si>
  <si>
    <t>2.5x</t>
  </si>
  <si>
    <t>Thresholded monopolar, but with 175hz</t>
  </si>
  <si>
    <t>L2</t>
  </si>
  <si>
    <t>mono</t>
  </si>
  <si>
    <t>Using 175hz</t>
  </si>
  <si>
    <t>bi</t>
  </si>
  <si>
    <t>L3</t>
  </si>
  <si>
    <t>100hz</t>
  </si>
  <si>
    <t>R4</t>
  </si>
  <si>
    <t>2nd Lhx6 speeds</t>
  </si>
  <si>
    <t>R2</t>
  </si>
  <si>
    <t xml:space="preserve">Summary </t>
  </si>
  <si>
    <t>Lhx6_Mono_File</t>
  </si>
  <si>
    <t>Lhx6_Mono_BLFR</t>
  </si>
  <si>
    <t>Lhx6_Mono_ModFactor</t>
  </si>
  <si>
    <t>Lhx6_Mono_File_insig</t>
  </si>
  <si>
    <t>Lhx6_Mono_BLFR_Insig</t>
  </si>
  <si>
    <t>Lhx6_Mono_ModFactor_Insig</t>
  </si>
  <si>
    <t>PV_Mono_File</t>
  </si>
  <si>
    <t>PV_Mono_BLFR</t>
  </si>
  <si>
    <t>PV_Mono_ModFactor</t>
  </si>
  <si>
    <t>PV_Mono_File_insig</t>
  </si>
  <si>
    <t>PV_mono_BLFR_insig</t>
  </si>
  <si>
    <t>PV_mono_ModFactor_insig</t>
  </si>
  <si>
    <t>Lhx6_Mono_Mean</t>
  </si>
  <si>
    <t>Lhx6_Mono_SEM</t>
  </si>
  <si>
    <t>Lhx6_Bi_Mean</t>
  </si>
  <si>
    <t>Lhx6_Bi_SEM</t>
  </si>
  <si>
    <t>PV_Mono_Mean</t>
  </si>
  <si>
    <t>PV_Mono_SEM</t>
  </si>
  <si>
    <t>PV_Bi_Mean</t>
  </si>
  <si>
    <t>PV_Bi_SEM</t>
  </si>
  <si>
    <t>Lhx6_Bi_File</t>
  </si>
  <si>
    <t>Lhx6_Bi_BLFR</t>
  </si>
  <si>
    <t>Lhx6_Bi_ModFactor</t>
  </si>
  <si>
    <t>Lhx6_Bi_File_insig</t>
  </si>
  <si>
    <t>Lhx6_Bi_BLFR_insig</t>
  </si>
  <si>
    <t>Lhx6__Bi_ModFactor_insig</t>
  </si>
  <si>
    <t>PV_Bi_File</t>
  </si>
  <si>
    <t>PV_Bi_BLFR</t>
  </si>
  <si>
    <t>PV_Bi_ModFactor</t>
  </si>
  <si>
    <t>PV_Bi_File_insig</t>
  </si>
  <si>
    <t>PV_bi_BLFR_insig</t>
  </si>
  <si>
    <t>PV_bi_ModFactor_insig</t>
  </si>
  <si>
    <t>AG6527_6</t>
  </si>
  <si>
    <t>p67</t>
  </si>
  <si>
    <t>Very scruffy, heavy weight loss, highly immobile</t>
  </si>
  <si>
    <t>TS112820a2</t>
  </si>
  <si>
    <t>TS112820b2</t>
  </si>
  <si>
    <t>TS112820c1</t>
  </si>
  <si>
    <t>TS112820d2</t>
  </si>
  <si>
    <t>TS112820e1</t>
  </si>
  <si>
    <t>TS112820f2</t>
  </si>
  <si>
    <t>TS112820g2</t>
  </si>
  <si>
    <t>TS112820a1</t>
  </si>
  <si>
    <t>TS112820b1</t>
  </si>
  <si>
    <t>TS112820c2</t>
  </si>
  <si>
    <t>TS112820d1</t>
  </si>
  <si>
    <t>TS112820e2</t>
  </si>
  <si>
    <t>TS112820f1</t>
  </si>
  <si>
    <t>TS112820g1</t>
  </si>
  <si>
    <t>Biphasic summary data</t>
  </si>
  <si>
    <t>Monophasic summary data</t>
  </si>
  <si>
    <t>D, E, F, G</t>
  </si>
  <si>
    <t>AG6729_3</t>
  </si>
  <si>
    <t>p55</t>
  </si>
  <si>
    <t>Not very scruffy, but highly immobile, even when prodded</t>
  </si>
  <si>
    <t>TS012321a2</t>
  </si>
  <si>
    <t>TS012321b1</t>
  </si>
  <si>
    <t>TS012321c2</t>
  </si>
  <si>
    <t>TS012321d1</t>
  </si>
  <si>
    <t>TS012321e1</t>
  </si>
  <si>
    <t>TS012321f2</t>
  </si>
  <si>
    <t>TS012321a1</t>
  </si>
  <si>
    <t>TS012321b2</t>
  </si>
  <si>
    <t>TS012321c1</t>
  </si>
  <si>
    <t>TS012321d2</t>
  </si>
  <si>
    <t>TS012321e2</t>
  </si>
  <si>
    <t>TS012321f1</t>
  </si>
  <si>
    <t>All cells</t>
  </si>
  <si>
    <t>MF</t>
  </si>
  <si>
    <t>Mono_Avg_PV</t>
  </si>
  <si>
    <t>Mono_SEM_PV</t>
  </si>
  <si>
    <t>MonoAvg_Lhx6</t>
  </si>
  <si>
    <t>MonoSEM_Lhx6</t>
  </si>
  <si>
    <t>Mono_PSI_Avg</t>
  </si>
  <si>
    <t>Mono_PSI_SEM</t>
  </si>
  <si>
    <t>Biph_Avg_PV</t>
  </si>
  <si>
    <t>Biph_SEM_PV</t>
  </si>
  <si>
    <t>BiphAvg_Lhx6</t>
  </si>
  <si>
    <t>BiphSEM_Lhx6</t>
  </si>
  <si>
    <t>Biph_PSI_Avg</t>
  </si>
  <si>
    <t>Biph_PSI_SEM</t>
  </si>
  <si>
    <t>Stats</t>
  </si>
  <si>
    <t>paired t-test mono vs bi</t>
  </si>
  <si>
    <t>NOTE _ included in paper = TH under 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</si>
</sst>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5D476-2E99-404A-9353-39607046A9BB}">
  <dimension ref="A1:K76"/>
  <sheetViews>
    <sheetView tabSelected="1" workbookViewId="0">
      <selection activeCell="I17" sqref="I17"/>
    </sheetView>
  </sheetViews>
  <sheetFormatPr defaultRowHeight="14.4" x14ac:dyDescent="0.3"/>
  <sheetData>
    <row r="1" spans="1:9" x14ac:dyDescent="0.3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s="1" t="s">
        <v>78</v>
      </c>
    </row>
    <row r="2" spans="1:9" x14ac:dyDescent="0.3">
      <c r="A2" t="s">
        <v>79</v>
      </c>
      <c r="B2" t="s">
        <v>80</v>
      </c>
      <c r="C2" t="s">
        <v>81</v>
      </c>
      <c r="D2" s="7">
        <v>7.4</v>
      </c>
      <c r="E2" s="7">
        <v>4.5</v>
      </c>
      <c r="F2">
        <v>102420</v>
      </c>
      <c r="G2" t="s">
        <v>82</v>
      </c>
      <c r="H2" t="s">
        <v>83</v>
      </c>
      <c r="I2" t="s">
        <v>84</v>
      </c>
    </row>
    <row r="3" spans="1:9" x14ac:dyDescent="0.3">
      <c r="A3" t="s">
        <v>85</v>
      </c>
      <c r="B3" t="s">
        <v>80</v>
      </c>
      <c r="C3" t="s">
        <v>86</v>
      </c>
      <c r="D3">
        <v>23</v>
      </c>
      <c r="E3">
        <v>40</v>
      </c>
      <c r="F3">
        <v>102520</v>
      </c>
      <c r="G3" t="s">
        <v>87</v>
      </c>
      <c r="H3" t="s">
        <v>88</v>
      </c>
      <c r="I3" t="s">
        <v>89</v>
      </c>
    </row>
    <row r="4" spans="1:9" x14ac:dyDescent="0.3">
      <c r="A4" t="s">
        <v>90</v>
      </c>
      <c r="B4" t="s">
        <v>91</v>
      </c>
      <c r="C4" t="s">
        <v>92</v>
      </c>
      <c r="D4">
        <v>35</v>
      </c>
      <c r="E4">
        <v>110</v>
      </c>
      <c r="F4">
        <v>103120</v>
      </c>
      <c r="G4" t="s">
        <v>93</v>
      </c>
      <c r="H4" t="s">
        <v>94</v>
      </c>
      <c r="I4" t="s">
        <v>95</v>
      </c>
    </row>
    <row r="5" spans="1:9" x14ac:dyDescent="0.3">
      <c r="A5" t="s">
        <v>96</v>
      </c>
      <c r="B5" t="s">
        <v>80</v>
      </c>
      <c r="C5" t="s">
        <v>97</v>
      </c>
      <c r="D5">
        <v>2</v>
      </c>
      <c r="E5">
        <v>129</v>
      </c>
      <c r="F5">
        <v>110120</v>
      </c>
      <c r="G5" t="s">
        <v>98</v>
      </c>
      <c r="H5" t="s">
        <v>99</v>
      </c>
      <c r="I5" t="s">
        <v>100</v>
      </c>
    </row>
    <row r="6" spans="1:9" x14ac:dyDescent="0.3">
      <c r="A6" t="s">
        <v>101</v>
      </c>
      <c r="B6" t="s">
        <v>80</v>
      </c>
      <c r="C6" t="s">
        <v>86</v>
      </c>
      <c r="D6">
        <v>30</v>
      </c>
      <c r="E6">
        <v>37</v>
      </c>
      <c r="F6">
        <v>110820</v>
      </c>
      <c r="G6" t="s">
        <v>102</v>
      </c>
      <c r="H6" t="s">
        <v>103</v>
      </c>
      <c r="I6" t="s">
        <v>104</v>
      </c>
    </row>
    <row r="7" spans="1:9" x14ac:dyDescent="0.3">
      <c r="A7" t="s">
        <v>158</v>
      </c>
      <c r="B7" t="s">
        <v>80</v>
      </c>
      <c r="C7" t="s">
        <v>159</v>
      </c>
      <c r="D7">
        <v>27</v>
      </c>
      <c r="E7">
        <v>48</v>
      </c>
      <c r="F7">
        <v>112820</v>
      </c>
      <c r="G7" t="s">
        <v>98</v>
      </c>
      <c r="H7" t="s">
        <v>177</v>
      </c>
      <c r="I7" t="s">
        <v>160</v>
      </c>
    </row>
    <row r="8" spans="1:9" x14ac:dyDescent="0.3">
      <c r="A8" t="s">
        <v>178</v>
      </c>
      <c r="B8" t="s">
        <v>80</v>
      </c>
      <c r="C8" t="s">
        <v>179</v>
      </c>
      <c r="F8">
        <v>12321</v>
      </c>
      <c r="G8" t="s">
        <v>102</v>
      </c>
      <c r="H8" t="s">
        <v>99</v>
      </c>
      <c r="I8" t="s">
        <v>180</v>
      </c>
    </row>
    <row r="11" spans="1:9" x14ac:dyDescent="0.3">
      <c r="A11" s="9" t="s">
        <v>209</v>
      </c>
      <c r="B11" s="9"/>
      <c r="C11" s="9"/>
      <c r="D11" s="9"/>
    </row>
    <row r="13" spans="1:9" x14ac:dyDescent="0.3">
      <c r="A13" t="s">
        <v>105</v>
      </c>
    </row>
    <row r="14" spans="1:9" x14ac:dyDescent="0.3">
      <c r="A14" t="s">
        <v>106</v>
      </c>
    </row>
    <row r="16" spans="1:9" x14ac:dyDescent="0.3">
      <c r="A16" t="s">
        <v>107</v>
      </c>
    </row>
    <row r="17" spans="1:11" x14ac:dyDescent="0.3">
      <c r="A17" t="s">
        <v>108</v>
      </c>
    </row>
    <row r="19" spans="1:11" x14ac:dyDescent="0.3">
      <c r="A19" t="s">
        <v>109</v>
      </c>
    </row>
    <row r="22" spans="1:11" hidden="1" x14ac:dyDescent="0.3">
      <c r="A22" t="s">
        <v>110</v>
      </c>
    </row>
    <row r="23" spans="1:11" hidden="1" x14ac:dyDescent="0.3"/>
    <row r="24" spans="1:11" ht="15.75" hidden="1" customHeight="1" x14ac:dyDescent="0.3">
      <c r="D24" t="s">
        <v>111</v>
      </c>
    </row>
    <row r="25" spans="1:11" hidden="1" x14ac:dyDescent="0.3">
      <c r="A25" s="3">
        <v>44128</v>
      </c>
      <c r="B25" t="s">
        <v>112</v>
      </c>
      <c r="C25" t="s">
        <v>4</v>
      </c>
      <c r="D25" t="s">
        <v>6</v>
      </c>
      <c r="E25" t="s">
        <v>6</v>
      </c>
      <c r="G25" t="s">
        <v>113</v>
      </c>
      <c r="I25" t="s">
        <v>114</v>
      </c>
      <c r="K25" t="s">
        <v>115</v>
      </c>
    </row>
    <row r="26" spans="1:11" hidden="1" x14ac:dyDescent="0.3">
      <c r="C26">
        <v>1.4999999999999999E-2</v>
      </c>
      <c r="D26">
        <v>0.01</v>
      </c>
      <c r="E26">
        <v>2.5000000000000001E-2</v>
      </c>
      <c r="G26">
        <f>AVERAGE(C26:E26)</f>
        <v>1.6666666666666666E-2</v>
      </c>
      <c r="I26">
        <f>G26*2.5</f>
        <v>4.1666666666666664E-2</v>
      </c>
    </row>
    <row r="27" spans="1:11" hidden="1" x14ac:dyDescent="0.3"/>
    <row r="28" spans="1:11" hidden="1" x14ac:dyDescent="0.3">
      <c r="A28" s="3">
        <v>44128</v>
      </c>
      <c r="B28" t="s">
        <v>116</v>
      </c>
      <c r="C28" t="s">
        <v>4</v>
      </c>
      <c r="D28" t="s">
        <v>4</v>
      </c>
      <c r="E28" t="s">
        <v>6</v>
      </c>
      <c r="G28" t="s">
        <v>113</v>
      </c>
      <c r="I28" t="s">
        <v>114</v>
      </c>
    </row>
    <row r="29" spans="1:11" hidden="1" x14ac:dyDescent="0.3">
      <c r="C29">
        <v>3.5000000000000003E-2</v>
      </c>
      <c r="D29">
        <v>2.5000000000000001E-2</v>
      </c>
      <c r="E29">
        <v>0.06</v>
      </c>
      <c r="F29" t="s">
        <v>117</v>
      </c>
      <c r="G29">
        <f>AVERAGE(C29:E29)</f>
        <v>0.04</v>
      </c>
      <c r="I29">
        <f>G29*2.5</f>
        <v>0.1</v>
      </c>
      <c r="K29" t="s">
        <v>118</v>
      </c>
    </row>
    <row r="30" spans="1:11" hidden="1" x14ac:dyDescent="0.3">
      <c r="C30">
        <v>0.05</v>
      </c>
      <c r="D30">
        <v>0.03</v>
      </c>
      <c r="E30">
        <v>0.1</v>
      </c>
      <c r="F30" t="s">
        <v>119</v>
      </c>
      <c r="G30">
        <f>AVERAGE(C30:E30)</f>
        <v>0.06</v>
      </c>
      <c r="I30">
        <f>G30*2.5</f>
        <v>0.15</v>
      </c>
    </row>
    <row r="31" spans="1:11" hidden="1" x14ac:dyDescent="0.3"/>
    <row r="32" spans="1:11" hidden="1" x14ac:dyDescent="0.3">
      <c r="A32" s="3">
        <v>44128</v>
      </c>
      <c r="B32" t="s">
        <v>120</v>
      </c>
      <c r="C32" t="s">
        <v>4</v>
      </c>
      <c r="D32" t="s">
        <v>4</v>
      </c>
      <c r="E32" t="s">
        <v>6</v>
      </c>
      <c r="G32" t="s">
        <v>113</v>
      </c>
      <c r="I32" t="s">
        <v>114</v>
      </c>
    </row>
    <row r="33" spans="1:11" hidden="1" x14ac:dyDescent="0.3">
      <c r="B33" t="s">
        <v>121</v>
      </c>
      <c r="C33">
        <v>0.25</v>
      </c>
      <c r="D33">
        <v>0.6</v>
      </c>
      <c r="E33">
        <v>0.3</v>
      </c>
      <c r="F33" t="s">
        <v>117</v>
      </c>
      <c r="G33">
        <f>AVERAGE(C33:E33)</f>
        <v>0.3833333333333333</v>
      </c>
      <c r="I33">
        <f>G33*2.5</f>
        <v>0.95833333333333326</v>
      </c>
    </row>
    <row r="34" spans="1:11" hidden="1" x14ac:dyDescent="0.3"/>
    <row r="35" spans="1:11" hidden="1" x14ac:dyDescent="0.3"/>
    <row r="36" spans="1:11" hidden="1" x14ac:dyDescent="0.3">
      <c r="A36" s="3">
        <v>44128</v>
      </c>
      <c r="B36" t="s">
        <v>122</v>
      </c>
      <c r="C36" t="s">
        <v>6</v>
      </c>
      <c r="D36" t="s">
        <v>4</v>
      </c>
      <c r="E36" t="s">
        <v>4</v>
      </c>
      <c r="G36" t="s">
        <v>113</v>
      </c>
      <c r="I36" t="s">
        <v>114</v>
      </c>
    </row>
    <row r="37" spans="1:11" hidden="1" x14ac:dyDescent="0.3">
      <c r="B37" t="s">
        <v>121</v>
      </c>
      <c r="C37">
        <v>0.05</v>
      </c>
      <c r="D37">
        <v>7.4999999999999997E-2</v>
      </c>
      <c r="E37">
        <v>2.5000000000000001E-2</v>
      </c>
      <c r="F37" t="s">
        <v>117</v>
      </c>
      <c r="G37">
        <f>AVERAGE(C37:E37)</f>
        <v>4.9999999999999996E-2</v>
      </c>
      <c r="I37">
        <f>G37*2.5</f>
        <v>0.12499999999999999</v>
      </c>
      <c r="K37" t="s">
        <v>123</v>
      </c>
    </row>
    <row r="38" spans="1:11" hidden="1" x14ac:dyDescent="0.3"/>
    <row r="39" spans="1:11" hidden="1" x14ac:dyDescent="0.3"/>
    <row r="40" spans="1:11" hidden="1" x14ac:dyDescent="0.3"/>
    <row r="41" spans="1:11" hidden="1" x14ac:dyDescent="0.3">
      <c r="A41" s="3">
        <v>44129</v>
      </c>
      <c r="B41" t="s">
        <v>124</v>
      </c>
      <c r="C41" t="s">
        <v>4</v>
      </c>
      <c r="D41" t="s">
        <v>6</v>
      </c>
      <c r="E41" t="s">
        <v>4</v>
      </c>
      <c r="G41" t="s">
        <v>113</v>
      </c>
      <c r="I41" t="s">
        <v>114</v>
      </c>
    </row>
    <row r="42" spans="1:11" hidden="1" x14ac:dyDescent="0.3">
      <c r="C42">
        <v>2.5000000000000001E-2</v>
      </c>
      <c r="D42">
        <v>0.03</v>
      </c>
      <c r="E42">
        <v>0.1</v>
      </c>
      <c r="F42" t="s">
        <v>117</v>
      </c>
      <c r="G42">
        <f>AVERAGE(C42:E42)</f>
        <v>5.1666666666666666E-2</v>
      </c>
      <c r="I42">
        <f>G42*2.5</f>
        <v>0.12916666666666665</v>
      </c>
    </row>
    <row r="43" spans="1:11" hidden="1" x14ac:dyDescent="0.3"/>
    <row r="44" spans="1:11" hidden="1" x14ac:dyDescent="0.3">
      <c r="A44" s="3">
        <v>44129</v>
      </c>
      <c r="B44" t="s">
        <v>120</v>
      </c>
      <c r="C44" t="s">
        <v>6</v>
      </c>
      <c r="D44" t="s">
        <v>4</v>
      </c>
      <c r="E44" t="s">
        <v>6</v>
      </c>
      <c r="G44" t="s">
        <v>113</v>
      </c>
      <c r="I44" t="s">
        <v>114</v>
      </c>
    </row>
    <row r="45" spans="1:11" hidden="1" x14ac:dyDescent="0.3">
      <c r="C45">
        <v>3.5000000000000003E-2</v>
      </c>
      <c r="D45">
        <v>0.05</v>
      </c>
      <c r="E45">
        <v>3.5000000000000003E-2</v>
      </c>
      <c r="F45" t="s">
        <v>117</v>
      </c>
      <c r="G45">
        <f>AVERAGE(C45:E45)</f>
        <v>0.04</v>
      </c>
      <c r="I45">
        <f>G45*2.5</f>
        <v>0.1</v>
      </c>
    </row>
    <row r="46" spans="1:11" hidden="1" x14ac:dyDescent="0.3"/>
    <row r="47" spans="1:11" hidden="1" x14ac:dyDescent="0.3">
      <c r="A47" s="3">
        <v>44129</v>
      </c>
      <c r="B47" t="s">
        <v>112</v>
      </c>
      <c r="C47" t="s">
        <v>4</v>
      </c>
      <c r="D47" t="s">
        <v>6</v>
      </c>
      <c r="E47" t="s">
        <v>4</v>
      </c>
      <c r="G47" t="s">
        <v>113</v>
      </c>
      <c r="I47" t="s">
        <v>114</v>
      </c>
    </row>
    <row r="48" spans="1:11" hidden="1" x14ac:dyDescent="0.3">
      <c r="C48">
        <v>0.1</v>
      </c>
      <c r="D48">
        <v>0.3</v>
      </c>
      <c r="E48">
        <v>0.3</v>
      </c>
      <c r="F48" t="s">
        <v>117</v>
      </c>
      <c r="G48">
        <f>AVERAGE(C48:E48)</f>
        <v>0.23333333333333331</v>
      </c>
      <c r="I48">
        <f>G48*2.5</f>
        <v>0.58333333333333326</v>
      </c>
    </row>
    <row r="49" spans="1:9" hidden="1" x14ac:dyDescent="0.3"/>
    <row r="50" spans="1:9" hidden="1" x14ac:dyDescent="0.3">
      <c r="A50" s="3">
        <v>44135</v>
      </c>
      <c r="B50" t="s">
        <v>112</v>
      </c>
      <c r="C50" t="s">
        <v>6</v>
      </c>
      <c r="D50" t="s">
        <v>4</v>
      </c>
      <c r="E50" t="s">
        <v>4</v>
      </c>
      <c r="G50" t="s">
        <v>113</v>
      </c>
      <c r="I50" t="s">
        <v>114</v>
      </c>
    </row>
    <row r="51" spans="1:9" hidden="1" x14ac:dyDescent="0.3">
      <c r="C51">
        <v>7.0000000000000007E-2</v>
      </c>
      <c r="D51">
        <v>8.5000000000000006E-2</v>
      </c>
      <c r="E51">
        <v>0.03</v>
      </c>
      <c r="F51" t="s">
        <v>117</v>
      </c>
      <c r="G51">
        <f>AVERAGE(C51:E51)</f>
        <v>6.1666666666666675E-2</v>
      </c>
      <c r="I51">
        <f>G51*2.5</f>
        <v>0.15416666666666667</v>
      </c>
    </row>
    <row r="52" spans="1:9" hidden="1" x14ac:dyDescent="0.3"/>
    <row r="53" spans="1:9" hidden="1" x14ac:dyDescent="0.3">
      <c r="A53" s="3">
        <v>44135</v>
      </c>
      <c r="B53" t="s">
        <v>120</v>
      </c>
      <c r="C53" t="s">
        <v>4</v>
      </c>
      <c r="D53" t="s">
        <v>6</v>
      </c>
      <c r="E53" t="s">
        <v>6</v>
      </c>
      <c r="G53" t="s">
        <v>113</v>
      </c>
      <c r="I53" t="s">
        <v>114</v>
      </c>
    </row>
    <row r="54" spans="1:9" hidden="1" x14ac:dyDescent="0.3">
      <c r="C54">
        <v>0.5</v>
      </c>
      <c r="D54">
        <v>0.25</v>
      </c>
      <c r="E54">
        <v>0.5</v>
      </c>
      <c r="F54" t="s">
        <v>117</v>
      </c>
      <c r="G54">
        <f>AVERAGE(C54:E54)</f>
        <v>0.41666666666666669</v>
      </c>
      <c r="I54">
        <f>G54*2.5</f>
        <v>1.0416666666666667</v>
      </c>
    </row>
    <row r="55" spans="1:9" hidden="1" x14ac:dyDescent="0.3"/>
    <row r="56" spans="1:9" hidden="1" x14ac:dyDescent="0.3">
      <c r="A56" s="3">
        <v>44136</v>
      </c>
      <c r="B56" t="s">
        <v>120</v>
      </c>
      <c r="C56" t="s">
        <v>4</v>
      </c>
      <c r="D56" t="s">
        <v>6</v>
      </c>
      <c r="E56" t="s">
        <v>4</v>
      </c>
      <c r="G56" t="s">
        <v>113</v>
      </c>
      <c r="I56" t="s">
        <v>114</v>
      </c>
    </row>
    <row r="57" spans="1:9" hidden="1" x14ac:dyDescent="0.3">
      <c r="C57">
        <v>0.25</v>
      </c>
      <c r="D57">
        <v>0.35</v>
      </c>
      <c r="E57">
        <v>0.35</v>
      </c>
      <c r="F57" t="s">
        <v>117</v>
      </c>
      <c r="G57">
        <f>AVERAGE(C57:E57)</f>
        <v>0.31666666666666665</v>
      </c>
      <c r="I57">
        <f>G57*2.5</f>
        <v>0.79166666666666663</v>
      </c>
    </row>
    <row r="58" spans="1:9" hidden="1" x14ac:dyDescent="0.3"/>
    <row r="59" spans="1:9" hidden="1" x14ac:dyDescent="0.3">
      <c r="A59" s="3">
        <v>44136</v>
      </c>
      <c r="B59" t="s">
        <v>124</v>
      </c>
      <c r="C59" t="s">
        <v>6</v>
      </c>
      <c r="D59" t="s">
        <v>4</v>
      </c>
      <c r="E59" t="s">
        <v>4</v>
      </c>
      <c r="G59" t="s">
        <v>113</v>
      </c>
      <c r="I59" t="s">
        <v>114</v>
      </c>
    </row>
    <row r="60" spans="1:9" hidden="1" x14ac:dyDescent="0.3">
      <c r="C60">
        <v>0.1</v>
      </c>
      <c r="D60">
        <v>0.15</v>
      </c>
      <c r="E60">
        <v>7.4999999999999997E-2</v>
      </c>
      <c r="F60" t="s">
        <v>117</v>
      </c>
      <c r="G60">
        <f>AVERAGE(C60:E60)</f>
        <v>0.10833333333333334</v>
      </c>
      <c r="I60">
        <f>G60*2.5</f>
        <v>0.27083333333333337</v>
      </c>
    </row>
    <row r="61" spans="1:9" hidden="1" x14ac:dyDescent="0.3"/>
    <row r="62" spans="1:9" hidden="1" x14ac:dyDescent="0.3">
      <c r="A62" s="3">
        <v>44143</v>
      </c>
      <c r="B62" t="s">
        <v>112</v>
      </c>
      <c r="C62" t="s">
        <v>4</v>
      </c>
      <c r="D62" t="s">
        <v>6</v>
      </c>
      <c r="E62" t="s">
        <v>4</v>
      </c>
      <c r="G62" t="s">
        <v>113</v>
      </c>
      <c r="I62" t="s">
        <v>114</v>
      </c>
    </row>
    <row r="63" spans="1:9" hidden="1" x14ac:dyDescent="0.3">
      <c r="C63">
        <v>0.25</v>
      </c>
      <c r="D63">
        <v>0.15</v>
      </c>
      <c r="E63">
        <v>2.5000000000000001E-2</v>
      </c>
      <c r="F63" t="s">
        <v>117</v>
      </c>
      <c r="G63">
        <f>AVERAGE(C63:E63)</f>
        <v>0.14166666666666669</v>
      </c>
      <c r="I63">
        <f>G63*2.5</f>
        <v>0.35416666666666674</v>
      </c>
    </row>
    <row r="64" spans="1:9" hidden="1" x14ac:dyDescent="0.3"/>
    <row r="65" spans="1:9" hidden="1" x14ac:dyDescent="0.3">
      <c r="A65" s="3">
        <v>44143</v>
      </c>
      <c r="B65" t="s">
        <v>120</v>
      </c>
      <c r="C65" t="s">
        <v>6</v>
      </c>
      <c r="D65" t="s">
        <v>6</v>
      </c>
      <c r="E65" t="s">
        <v>4</v>
      </c>
      <c r="G65" t="s">
        <v>113</v>
      </c>
      <c r="I65" t="s">
        <v>114</v>
      </c>
    </row>
    <row r="66" spans="1:9" hidden="1" x14ac:dyDescent="0.3">
      <c r="C66">
        <v>0.15</v>
      </c>
      <c r="D66">
        <v>0.2</v>
      </c>
      <c r="E66">
        <v>0.5</v>
      </c>
      <c r="F66" t="s">
        <v>117</v>
      </c>
      <c r="G66">
        <f>AVERAGE(C66:E66)</f>
        <v>0.28333333333333333</v>
      </c>
      <c r="I66">
        <f>G66*2.5</f>
        <v>0.70833333333333326</v>
      </c>
    </row>
    <row r="67" spans="1:9" hidden="1" x14ac:dyDescent="0.3"/>
    <row r="68" spans="1:9" hidden="1" x14ac:dyDescent="0.3">
      <c r="A68" s="3">
        <v>44143</v>
      </c>
      <c r="B68" t="s">
        <v>124</v>
      </c>
      <c r="C68" t="s">
        <v>4</v>
      </c>
      <c r="D68" t="s">
        <v>4</v>
      </c>
      <c r="E68" t="s">
        <v>6</v>
      </c>
      <c r="G68" t="s">
        <v>113</v>
      </c>
      <c r="I68" t="s">
        <v>114</v>
      </c>
    </row>
    <row r="69" spans="1:9" hidden="1" x14ac:dyDescent="0.3">
      <c r="C69">
        <v>1.4999999999999999E-2</v>
      </c>
      <c r="D69">
        <v>0.02</v>
      </c>
      <c r="E69">
        <v>7.4999999999999997E-2</v>
      </c>
      <c r="F69" t="s">
        <v>117</v>
      </c>
      <c r="G69">
        <f>AVERAGE(C69:E69)</f>
        <v>3.6666666666666667E-2</v>
      </c>
      <c r="I69">
        <f>G69*2.5</f>
        <v>9.1666666666666674E-2</v>
      </c>
    </row>
    <row r="70" spans="1:9" hidden="1" x14ac:dyDescent="0.3"/>
    <row r="71" spans="1:9" hidden="1" x14ac:dyDescent="0.3">
      <c r="A71" s="3">
        <v>44163</v>
      </c>
      <c r="B71" t="s">
        <v>116</v>
      </c>
      <c r="C71" t="s">
        <v>4</v>
      </c>
      <c r="D71" t="s">
        <v>6</v>
      </c>
      <c r="E71" t="s">
        <v>4</v>
      </c>
      <c r="G71" t="s">
        <v>113</v>
      </c>
      <c r="I71" t="s">
        <v>114</v>
      </c>
    </row>
    <row r="72" spans="1:9" hidden="1" x14ac:dyDescent="0.3">
      <c r="C72">
        <v>0.125</v>
      </c>
      <c r="D72">
        <v>0.32500000000000001</v>
      </c>
      <c r="E72">
        <v>0.35</v>
      </c>
      <c r="F72" t="s">
        <v>117</v>
      </c>
      <c r="G72">
        <f>AVERAGE(C72:E72)</f>
        <v>0.26666666666666666</v>
      </c>
      <c r="I72">
        <f>G72*2.5</f>
        <v>0.66666666666666663</v>
      </c>
    </row>
    <row r="73" spans="1:9" hidden="1" x14ac:dyDescent="0.3"/>
    <row r="74" spans="1:9" hidden="1" x14ac:dyDescent="0.3">
      <c r="A74" s="3">
        <v>44163</v>
      </c>
      <c r="B74" t="s">
        <v>112</v>
      </c>
      <c r="C74" t="s">
        <v>4</v>
      </c>
      <c r="D74" t="s">
        <v>6</v>
      </c>
      <c r="E74" t="s">
        <v>4</v>
      </c>
      <c r="G74" t="s">
        <v>113</v>
      </c>
      <c r="I74" t="s">
        <v>114</v>
      </c>
    </row>
    <row r="75" spans="1:9" hidden="1" x14ac:dyDescent="0.3">
      <c r="C75">
        <v>0.15</v>
      </c>
      <c r="D75">
        <v>7.4999999999999997E-2</v>
      </c>
      <c r="E75">
        <v>0.05</v>
      </c>
      <c r="F75" t="s">
        <v>117</v>
      </c>
      <c r="G75">
        <f>AVERAGE(C75:E75)</f>
        <v>9.166666666666666E-2</v>
      </c>
      <c r="I75">
        <f>G75*2.5</f>
        <v>0.22916666666666666</v>
      </c>
    </row>
    <row r="76" spans="1:9" hidden="1" x14ac:dyDescent="0.3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14AA1-05D0-4EFB-BF94-CA45D9C4B043}">
  <dimension ref="A1:O138"/>
  <sheetViews>
    <sheetView topLeftCell="A13" workbookViewId="0">
      <selection activeCell="T33" sqref="T33"/>
    </sheetView>
  </sheetViews>
  <sheetFormatPr defaultColWidth="8.88671875" defaultRowHeight="14.4" x14ac:dyDescent="0.3"/>
  <cols>
    <col min="3" max="3" width="12" customWidth="1"/>
    <col min="9" max="9" width="10.6640625" customWidth="1"/>
  </cols>
  <sheetData>
    <row r="1" spans="1:15" x14ac:dyDescent="0.3">
      <c r="A1" t="s">
        <v>125</v>
      </c>
      <c r="B1" t="s">
        <v>193</v>
      </c>
      <c r="H1" s="2"/>
    </row>
    <row r="3" spans="1:15" x14ac:dyDescent="0.3">
      <c r="D3" s="1"/>
      <c r="J3" s="1"/>
      <c r="N3" s="1"/>
    </row>
    <row r="4" spans="1:15" x14ac:dyDescent="0.3">
      <c r="D4" s="1"/>
      <c r="J4" s="1"/>
      <c r="N4" s="1"/>
    </row>
    <row r="5" spans="1:15" x14ac:dyDescent="0.3">
      <c r="D5" s="1"/>
      <c r="J5" s="1"/>
      <c r="N5" s="1"/>
    </row>
    <row r="6" spans="1:15" x14ac:dyDescent="0.3">
      <c r="D6" s="1"/>
      <c r="J6" s="1"/>
      <c r="N6" s="1"/>
    </row>
    <row r="7" spans="1:15" s="5" customFormat="1" x14ac:dyDescent="0.3">
      <c r="A7" s="4" t="s">
        <v>69</v>
      </c>
    </row>
    <row r="8" spans="1:15" x14ac:dyDescent="0.3">
      <c r="A8" s="1" t="s">
        <v>66</v>
      </c>
      <c r="B8" s="1" t="s">
        <v>65</v>
      </c>
      <c r="C8" t="s">
        <v>64</v>
      </c>
      <c r="D8" t="s">
        <v>63</v>
      </c>
      <c r="E8" t="s">
        <v>62</v>
      </c>
      <c r="F8" t="s">
        <v>61</v>
      </c>
      <c r="G8" t="s">
        <v>60</v>
      </c>
      <c r="I8" t="s">
        <v>64</v>
      </c>
      <c r="J8" t="s">
        <v>63</v>
      </c>
      <c r="K8" t="s">
        <v>62</v>
      </c>
      <c r="L8" t="s">
        <v>61</v>
      </c>
      <c r="M8" t="s">
        <v>60</v>
      </c>
      <c r="O8" t="s">
        <v>68</v>
      </c>
    </row>
    <row r="9" spans="1:15" x14ac:dyDescent="0.3">
      <c r="A9" t="s">
        <v>8</v>
      </c>
      <c r="B9">
        <v>129</v>
      </c>
      <c r="C9" t="s">
        <v>41</v>
      </c>
      <c r="D9" t="s">
        <v>6</v>
      </c>
      <c r="E9">
        <v>19.899999999999999</v>
      </c>
      <c r="F9">
        <v>0.46877475167735072</v>
      </c>
      <c r="G9">
        <v>7.9333164717482641E-4</v>
      </c>
      <c r="I9" t="s">
        <v>40</v>
      </c>
      <c r="J9" t="s">
        <v>4</v>
      </c>
      <c r="K9">
        <v>22.2</v>
      </c>
      <c r="L9">
        <v>-0.51804047347148985</v>
      </c>
      <c r="M9">
        <v>8.4803315790566813E-4</v>
      </c>
      <c r="O9">
        <f t="shared" ref="O9:O47" si="0">F9-L9</f>
        <v>0.98681522514884057</v>
      </c>
    </row>
    <row r="10" spans="1:15" x14ac:dyDescent="0.3">
      <c r="A10" t="s">
        <v>8</v>
      </c>
      <c r="B10">
        <v>129</v>
      </c>
      <c r="C10" t="s">
        <v>39</v>
      </c>
      <c r="D10" t="s">
        <v>6</v>
      </c>
      <c r="E10">
        <v>51.9</v>
      </c>
      <c r="F10">
        <v>0.54085885571353542</v>
      </c>
      <c r="G10">
        <v>1.0974224064803689E-6</v>
      </c>
      <c r="I10" t="s">
        <v>38</v>
      </c>
      <c r="J10" t="s">
        <v>4</v>
      </c>
      <c r="K10">
        <v>10.9</v>
      </c>
      <c r="L10">
        <v>-0.89520565654755979</v>
      </c>
      <c r="M10">
        <v>3.7566972759372423E-4</v>
      </c>
      <c r="O10">
        <f t="shared" si="0"/>
        <v>1.4360645122610953</v>
      </c>
    </row>
    <row r="11" spans="1:15" x14ac:dyDescent="0.3">
      <c r="A11" t="s">
        <v>8</v>
      </c>
      <c r="B11">
        <v>129</v>
      </c>
      <c r="C11" t="s">
        <v>37</v>
      </c>
      <c r="D11" t="s">
        <v>6</v>
      </c>
      <c r="E11">
        <v>56.8</v>
      </c>
      <c r="F11">
        <v>-0.10797490074275448</v>
      </c>
      <c r="G11">
        <v>1.1872549125804845E-2</v>
      </c>
      <c r="I11" t="s">
        <v>36</v>
      </c>
      <c r="J11" t="s">
        <v>4</v>
      </c>
      <c r="K11">
        <v>22.1</v>
      </c>
      <c r="L11">
        <v>-0.930552643544172</v>
      </c>
      <c r="M11">
        <v>1.3107211932219812E-5</v>
      </c>
      <c r="O11">
        <f t="shared" si="0"/>
        <v>0.82257774280141749</v>
      </c>
    </row>
    <row r="12" spans="1:15" x14ac:dyDescent="0.3">
      <c r="A12" t="s">
        <v>8</v>
      </c>
      <c r="B12">
        <v>110</v>
      </c>
      <c r="C12" t="s">
        <v>59</v>
      </c>
      <c r="D12" t="s">
        <v>6</v>
      </c>
      <c r="E12">
        <v>65.5</v>
      </c>
      <c r="F12">
        <v>0.3487755824459155</v>
      </c>
      <c r="G12">
        <v>1.7467734409129119E-4</v>
      </c>
      <c r="I12" t="s">
        <v>58</v>
      </c>
      <c r="J12" t="s">
        <v>4</v>
      </c>
      <c r="K12">
        <v>22.8</v>
      </c>
      <c r="L12">
        <v>-0.61639052769316394</v>
      </c>
      <c r="M12">
        <v>2.6348026417204266E-4</v>
      </c>
      <c r="O12">
        <f t="shared" si="0"/>
        <v>0.96516611013907938</v>
      </c>
    </row>
    <row r="13" spans="1:15" x14ac:dyDescent="0.3">
      <c r="A13" t="s">
        <v>8</v>
      </c>
      <c r="B13">
        <v>110</v>
      </c>
      <c r="C13" t="s">
        <v>57</v>
      </c>
      <c r="D13" t="s">
        <v>6</v>
      </c>
      <c r="E13">
        <v>40.700000000000003</v>
      </c>
      <c r="F13">
        <v>0.35218652801822048</v>
      </c>
      <c r="G13">
        <v>9.8047821325163728E-5</v>
      </c>
      <c r="I13" t="s">
        <v>56</v>
      </c>
      <c r="J13" t="s">
        <v>4</v>
      </c>
      <c r="K13">
        <v>5.4</v>
      </c>
      <c r="L13">
        <v>-1</v>
      </c>
      <c r="M13">
        <v>4.4445535378392603E-2</v>
      </c>
      <c r="O13">
        <f t="shared" si="0"/>
        <v>1.3521865280182204</v>
      </c>
    </row>
    <row r="14" spans="1:15" x14ac:dyDescent="0.3">
      <c r="A14" t="s">
        <v>8</v>
      </c>
      <c r="B14">
        <v>48</v>
      </c>
      <c r="C14" t="s">
        <v>164</v>
      </c>
      <c r="D14" t="s">
        <v>6</v>
      </c>
      <c r="E14">
        <v>45.4</v>
      </c>
      <c r="F14">
        <v>0.58815713643061462</v>
      </c>
      <c r="G14">
        <v>1.7600968649073165E-8</v>
      </c>
      <c r="I14" t="s">
        <v>171</v>
      </c>
      <c r="J14" t="s">
        <v>4</v>
      </c>
      <c r="K14">
        <v>19.3</v>
      </c>
      <c r="L14">
        <v>-0.82516024273835009</v>
      </c>
      <c r="M14">
        <v>4.9300829117798295E-4</v>
      </c>
      <c r="O14">
        <f t="shared" si="0"/>
        <v>1.4133173791689648</v>
      </c>
    </row>
    <row r="15" spans="1:15" x14ac:dyDescent="0.3">
      <c r="A15" t="s">
        <v>8</v>
      </c>
      <c r="B15">
        <v>48</v>
      </c>
      <c r="C15" t="s">
        <v>165</v>
      </c>
      <c r="D15" t="s">
        <v>6</v>
      </c>
      <c r="E15">
        <v>65.900000000000006</v>
      </c>
      <c r="F15">
        <v>0.14307568641350477</v>
      </c>
      <c r="G15">
        <v>1.3413540373214969E-2</v>
      </c>
      <c r="I15" t="s">
        <v>172</v>
      </c>
      <c r="J15" t="s">
        <v>4</v>
      </c>
      <c r="K15">
        <v>14.3</v>
      </c>
      <c r="L15">
        <v>6.7517746105660442E-2</v>
      </c>
      <c r="M15">
        <v>9.7951311343043204E-2</v>
      </c>
      <c r="O15">
        <f t="shared" si="0"/>
        <v>7.5557940307844323E-2</v>
      </c>
    </row>
    <row r="16" spans="1:15" x14ac:dyDescent="0.3">
      <c r="A16" t="s">
        <v>8</v>
      </c>
      <c r="B16">
        <v>48</v>
      </c>
      <c r="C16" t="s">
        <v>166</v>
      </c>
      <c r="D16" t="s">
        <v>6</v>
      </c>
      <c r="E16">
        <v>20.8</v>
      </c>
      <c r="F16">
        <v>0.49427199727971105</v>
      </c>
      <c r="G16">
        <v>1.3124285422809885E-4</v>
      </c>
      <c r="I16" t="s">
        <v>173</v>
      </c>
      <c r="J16" t="s">
        <v>4</v>
      </c>
      <c r="K16">
        <v>21.5</v>
      </c>
      <c r="L16">
        <v>-0.92415722804313649</v>
      </c>
      <c r="M16">
        <v>2.5943062334939672E-5</v>
      </c>
      <c r="O16">
        <f t="shared" si="0"/>
        <v>1.4184292253228477</v>
      </c>
    </row>
    <row r="17" spans="1:15" x14ac:dyDescent="0.3">
      <c r="A17" t="s">
        <v>8</v>
      </c>
      <c r="B17">
        <v>48</v>
      </c>
      <c r="C17" t="s">
        <v>167</v>
      </c>
      <c r="D17" t="s">
        <v>6</v>
      </c>
      <c r="E17">
        <v>35.9</v>
      </c>
      <c r="F17">
        <v>0.16997303609946351</v>
      </c>
      <c r="G17">
        <v>4.8915156684277308E-4</v>
      </c>
      <c r="I17" t="s">
        <v>174</v>
      </c>
      <c r="J17" t="s">
        <v>4</v>
      </c>
      <c r="K17">
        <v>8.6999999999999993</v>
      </c>
      <c r="L17">
        <v>-0.69786076883717918</v>
      </c>
      <c r="M17">
        <v>8.4225484268151251E-3</v>
      </c>
      <c r="O17">
        <f t="shared" si="0"/>
        <v>0.86783380493664275</v>
      </c>
    </row>
    <row r="18" spans="1:15" x14ac:dyDescent="0.3">
      <c r="A18" t="s">
        <v>8</v>
      </c>
      <c r="B18">
        <v>40</v>
      </c>
      <c r="C18" t="s">
        <v>18</v>
      </c>
      <c r="D18" t="s">
        <v>6</v>
      </c>
      <c r="E18">
        <v>46.8</v>
      </c>
      <c r="F18">
        <v>8.2580696735257933E-2</v>
      </c>
      <c r="G18">
        <v>2.2665744648312613E-2</v>
      </c>
      <c r="I18" t="s">
        <v>17</v>
      </c>
      <c r="J18" t="s">
        <v>4</v>
      </c>
      <c r="K18">
        <v>24.9</v>
      </c>
      <c r="L18">
        <v>-0.64944728975901589</v>
      </c>
      <c r="M18">
        <v>2.3408504591135573E-3</v>
      </c>
      <c r="O18">
        <f t="shared" si="0"/>
        <v>0.73202798649427381</v>
      </c>
    </row>
    <row r="19" spans="1:15" x14ac:dyDescent="0.3">
      <c r="A19" t="s">
        <v>8</v>
      </c>
      <c r="B19">
        <v>40</v>
      </c>
      <c r="C19" t="s">
        <v>16</v>
      </c>
      <c r="D19" t="s">
        <v>6</v>
      </c>
      <c r="E19">
        <v>18.3</v>
      </c>
      <c r="F19">
        <v>0.22437722003155525</v>
      </c>
      <c r="G19">
        <v>3.3088125278695887E-3</v>
      </c>
      <c r="I19" t="s">
        <v>15</v>
      </c>
      <c r="J19" t="s">
        <v>4</v>
      </c>
      <c r="K19">
        <v>24.8</v>
      </c>
      <c r="L19">
        <v>-0.7203701520707686</v>
      </c>
      <c r="M19">
        <v>2.8044109880229597E-4</v>
      </c>
      <c r="O19">
        <f t="shared" si="0"/>
        <v>0.94474737210232385</v>
      </c>
    </row>
    <row r="20" spans="1:15" x14ac:dyDescent="0.3">
      <c r="A20" t="s">
        <v>8</v>
      </c>
      <c r="B20">
        <v>40</v>
      </c>
      <c r="C20" t="s">
        <v>7</v>
      </c>
      <c r="D20" t="s">
        <v>6</v>
      </c>
      <c r="E20">
        <v>40.299999999999997</v>
      </c>
      <c r="F20">
        <v>0.1027324114755713</v>
      </c>
      <c r="G20">
        <v>2.568704459748793E-2</v>
      </c>
      <c r="I20" t="s">
        <v>5</v>
      </c>
      <c r="J20" t="s">
        <v>4</v>
      </c>
      <c r="K20">
        <v>31.9</v>
      </c>
      <c r="L20">
        <v>-1</v>
      </c>
      <c r="M20">
        <v>1.0550475948069951E-7</v>
      </c>
      <c r="O20">
        <f t="shared" si="0"/>
        <v>1.1027324114755712</v>
      </c>
    </row>
    <row r="21" spans="1:15" x14ac:dyDescent="0.3">
      <c r="A21" t="s">
        <v>8</v>
      </c>
      <c r="B21">
        <v>37</v>
      </c>
      <c r="C21" t="s">
        <v>29</v>
      </c>
      <c r="D21" t="s">
        <v>6</v>
      </c>
      <c r="E21">
        <v>20.7</v>
      </c>
      <c r="F21">
        <v>0.49102284075584757</v>
      </c>
      <c r="G21">
        <v>6.1050630936291216E-5</v>
      </c>
      <c r="I21" t="s">
        <v>28</v>
      </c>
      <c r="J21" t="s">
        <v>4</v>
      </c>
      <c r="K21">
        <v>18.100000000000001</v>
      </c>
      <c r="L21">
        <v>-0.91473472004346656</v>
      </c>
      <c r="M21">
        <v>9.6030320848172358E-5</v>
      </c>
      <c r="O21">
        <f t="shared" si="0"/>
        <v>1.405757560799314</v>
      </c>
    </row>
    <row r="22" spans="1:15" x14ac:dyDescent="0.3">
      <c r="A22" t="s">
        <v>8</v>
      </c>
      <c r="B22">
        <v>35</v>
      </c>
      <c r="C22" t="s">
        <v>55</v>
      </c>
      <c r="D22" t="s">
        <v>6</v>
      </c>
      <c r="E22">
        <v>92.9</v>
      </c>
      <c r="F22">
        <v>0.20900484251289703</v>
      </c>
      <c r="G22">
        <v>3.0938255138956533E-5</v>
      </c>
      <c r="I22" t="s">
        <v>54</v>
      </c>
      <c r="J22" t="s">
        <v>4</v>
      </c>
      <c r="K22">
        <v>14.6</v>
      </c>
      <c r="L22">
        <v>-0.90703489180632246</v>
      </c>
      <c r="M22">
        <v>2.6827007349178696E-4</v>
      </c>
      <c r="O22">
        <f t="shared" si="0"/>
        <v>1.1160397343192194</v>
      </c>
    </row>
    <row r="23" spans="1:15" x14ac:dyDescent="0.3">
      <c r="A23" t="s">
        <v>8</v>
      </c>
      <c r="B23">
        <v>35</v>
      </c>
      <c r="C23" t="s">
        <v>53</v>
      </c>
      <c r="D23" t="s">
        <v>6</v>
      </c>
      <c r="E23">
        <v>34.799999999999997</v>
      </c>
      <c r="F23">
        <v>-0.11783876247950047</v>
      </c>
      <c r="G23">
        <v>0.27650746323663056</v>
      </c>
      <c r="I23" t="s">
        <v>52</v>
      </c>
      <c r="J23" t="s">
        <v>4</v>
      </c>
      <c r="K23">
        <v>19</v>
      </c>
      <c r="L23">
        <v>-2.5157551642189673E-2</v>
      </c>
      <c r="M23">
        <v>0.88215476376756907</v>
      </c>
      <c r="O23">
        <f t="shared" si="0"/>
        <v>-9.268121083731079E-2</v>
      </c>
    </row>
    <row r="24" spans="1:15" x14ac:dyDescent="0.3">
      <c r="A24" t="s">
        <v>8</v>
      </c>
      <c r="B24">
        <v>35</v>
      </c>
      <c r="C24" t="s">
        <v>51</v>
      </c>
      <c r="D24" t="s">
        <v>6</v>
      </c>
      <c r="E24">
        <v>18.2</v>
      </c>
      <c r="F24">
        <v>0.62993708098858181</v>
      </c>
      <c r="G24">
        <v>2.6247372375487951E-3</v>
      </c>
      <c r="I24" t="s">
        <v>50</v>
      </c>
      <c r="J24" t="s">
        <v>4</v>
      </c>
      <c r="K24">
        <v>15.7</v>
      </c>
      <c r="L24">
        <v>-1</v>
      </c>
      <c r="M24">
        <v>5.3011926996182775E-5</v>
      </c>
      <c r="O24">
        <f t="shared" si="0"/>
        <v>1.6299370809885818</v>
      </c>
    </row>
    <row r="25" spans="1:15" x14ac:dyDescent="0.3">
      <c r="A25" t="s">
        <v>8</v>
      </c>
      <c r="B25">
        <v>35</v>
      </c>
      <c r="C25" t="s">
        <v>49</v>
      </c>
      <c r="D25" t="s">
        <v>6</v>
      </c>
      <c r="E25">
        <v>49</v>
      </c>
      <c r="F25">
        <v>0.37822554124669938</v>
      </c>
      <c r="G25">
        <v>3.9509121414576322E-4</v>
      </c>
      <c r="I25" t="s">
        <v>48</v>
      </c>
      <c r="J25" t="s">
        <v>4</v>
      </c>
      <c r="K25">
        <v>22.8</v>
      </c>
      <c r="L25">
        <v>-0.3997265600687408</v>
      </c>
      <c r="M25">
        <v>6.8312584496924263E-3</v>
      </c>
      <c r="O25">
        <f t="shared" si="0"/>
        <v>0.77795210131544024</v>
      </c>
    </row>
    <row r="26" spans="1:15" x14ac:dyDescent="0.3">
      <c r="A26" t="s">
        <v>8</v>
      </c>
      <c r="B26">
        <v>30</v>
      </c>
      <c r="C26" t="s">
        <v>35</v>
      </c>
      <c r="D26" t="s">
        <v>6</v>
      </c>
      <c r="E26">
        <v>23.2</v>
      </c>
      <c r="F26">
        <v>-0.34053526621351909</v>
      </c>
      <c r="G26">
        <v>0.146748678271657</v>
      </c>
      <c r="I26" t="s">
        <v>34</v>
      </c>
      <c r="J26" t="s">
        <v>4</v>
      </c>
      <c r="K26">
        <v>20.5</v>
      </c>
      <c r="L26">
        <v>-0.8328600709754943</v>
      </c>
      <c r="M26">
        <v>4.7531509919533464E-4</v>
      </c>
      <c r="O26">
        <f t="shared" si="0"/>
        <v>0.49232480476197521</v>
      </c>
    </row>
    <row r="27" spans="1:15" x14ac:dyDescent="0.3">
      <c r="A27" t="s">
        <v>8</v>
      </c>
      <c r="B27">
        <v>30</v>
      </c>
      <c r="C27" t="s">
        <v>33</v>
      </c>
      <c r="D27" t="s">
        <v>6</v>
      </c>
      <c r="E27">
        <v>105.3</v>
      </c>
      <c r="F27">
        <v>0.21320605649377028</v>
      </c>
      <c r="G27">
        <v>1.4059446117780745E-2</v>
      </c>
      <c r="I27" t="s">
        <v>32</v>
      </c>
      <c r="J27" t="s">
        <v>4</v>
      </c>
      <c r="K27">
        <v>7.9</v>
      </c>
      <c r="L27">
        <v>7.0416020295599055E-2</v>
      </c>
      <c r="M27">
        <v>0.56992379461284959</v>
      </c>
      <c r="O27">
        <f t="shared" si="0"/>
        <v>0.14279003619817121</v>
      </c>
    </row>
    <row r="28" spans="1:15" x14ac:dyDescent="0.3">
      <c r="A28" t="s">
        <v>8</v>
      </c>
      <c r="B28">
        <v>30</v>
      </c>
      <c r="C28" t="s">
        <v>31</v>
      </c>
      <c r="D28" t="s">
        <v>6</v>
      </c>
      <c r="E28">
        <v>35.4</v>
      </c>
      <c r="F28">
        <v>0.72460193784502225</v>
      </c>
      <c r="G28">
        <v>9.3463593800156401E-6</v>
      </c>
      <c r="I28" t="s">
        <v>30</v>
      </c>
      <c r="J28" t="s">
        <v>4</v>
      </c>
      <c r="K28">
        <v>20</v>
      </c>
      <c r="L28">
        <v>-0.74361696970270097</v>
      </c>
      <c r="M28">
        <v>1.0218357666353982E-3</v>
      </c>
      <c r="O28">
        <f t="shared" si="0"/>
        <v>1.4682189075477232</v>
      </c>
    </row>
    <row r="29" spans="1:15" x14ac:dyDescent="0.3">
      <c r="A29" t="s">
        <v>8</v>
      </c>
      <c r="B29">
        <v>27</v>
      </c>
      <c r="C29" t="s">
        <v>161</v>
      </c>
      <c r="D29" t="s">
        <v>6</v>
      </c>
      <c r="E29">
        <v>31.4</v>
      </c>
      <c r="F29">
        <v>0.54652674691357017</v>
      </c>
      <c r="G29">
        <v>3.150794867555894E-4</v>
      </c>
      <c r="I29" t="s">
        <v>168</v>
      </c>
      <c r="J29" t="s">
        <v>4</v>
      </c>
      <c r="K29">
        <v>8.5</v>
      </c>
      <c r="L29">
        <v>-1</v>
      </c>
      <c r="M29">
        <v>1.2601364318634322E-3</v>
      </c>
      <c r="O29">
        <f t="shared" si="0"/>
        <v>1.5465267469135702</v>
      </c>
    </row>
    <row r="30" spans="1:15" x14ac:dyDescent="0.3">
      <c r="A30" t="s">
        <v>8</v>
      </c>
      <c r="B30">
        <v>27</v>
      </c>
      <c r="C30" t="s">
        <v>162</v>
      </c>
      <c r="D30" t="s">
        <v>6</v>
      </c>
      <c r="E30">
        <v>41.4</v>
      </c>
      <c r="F30">
        <v>0.1168357360797343</v>
      </c>
      <c r="G30">
        <v>6.9841336612874042E-3</v>
      </c>
      <c r="I30" t="s">
        <v>169</v>
      </c>
      <c r="J30" t="s">
        <v>4</v>
      </c>
      <c r="K30">
        <v>18.399999999999999</v>
      </c>
      <c r="L30">
        <v>-1</v>
      </c>
      <c r="M30">
        <v>8.0744556432250827E-4</v>
      </c>
      <c r="O30">
        <f t="shared" si="0"/>
        <v>1.1168357360797343</v>
      </c>
    </row>
    <row r="31" spans="1:15" x14ac:dyDescent="0.3">
      <c r="A31" t="s">
        <v>8</v>
      </c>
      <c r="B31">
        <v>27</v>
      </c>
      <c r="C31" t="s">
        <v>163</v>
      </c>
      <c r="D31" t="s">
        <v>6</v>
      </c>
      <c r="E31">
        <v>29.8</v>
      </c>
      <c r="F31">
        <v>0.31817061932743873</v>
      </c>
      <c r="G31">
        <v>3.9002254996845545E-4</v>
      </c>
      <c r="I31" t="s">
        <v>170</v>
      </c>
      <c r="J31" t="s">
        <v>4</v>
      </c>
      <c r="K31">
        <v>20.2</v>
      </c>
      <c r="L31">
        <v>-0.9369342414630053</v>
      </c>
      <c r="M31">
        <v>2.6388501536280212E-4</v>
      </c>
      <c r="O31">
        <f t="shared" si="0"/>
        <v>1.255104860790444</v>
      </c>
    </row>
    <row r="32" spans="1:15" x14ac:dyDescent="0.3">
      <c r="A32" t="s">
        <v>8</v>
      </c>
      <c r="B32">
        <v>23</v>
      </c>
      <c r="C32" t="s">
        <v>14</v>
      </c>
      <c r="D32" t="s">
        <v>6</v>
      </c>
      <c r="E32">
        <v>22.8</v>
      </c>
      <c r="F32">
        <v>0.61986214650529181</v>
      </c>
      <c r="G32">
        <v>7.4448187987164114E-5</v>
      </c>
      <c r="I32" t="s">
        <v>13</v>
      </c>
      <c r="J32" t="s">
        <v>4</v>
      </c>
      <c r="K32">
        <v>18.399999999999999</v>
      </c>
      <c r="L32">
        <v>-1</v>
      </c>
      <c r="M32">
        <v>1.0976705260119058E-5</v>
      </c>
      <c r="O32">
        <f t="shared" si="0"/>
        <v>1.6198621465052918</v>
      </c>
    </row>
    <row r="33" spans="1:15" x14ac:dyDescent="0.3">
      <c r="A33" t="s">
        <v>8</v>
      </c>
      <c r="B33">
        <v>23</v>
      </c>
      <c r="C33" t="s">
        <v>12</v>
      </c>
      <c r="D33" t="s">
        <v>6</v>
      </c>
      <c r="E33">
        <v>66.099999999999994</v>
      </c>
      <c r="F33">
        <v>9.8857301744304349E-2</v>
      </c>
      <c r="G33">
        <v>2.9774572411997619E-2</v>
      </c>
      <c r="I33" t="s">
        <v>11</v>
      </c>
      <c r="J33" t="s">
        <v>4</v>
      </c>
      <c r="K33">
        <v>35.200000000000003</v>
      </c>
      <c r="L33">
        <v>-1</v>
      </c>
      <c r="M33">
        <v>7.7659434760748466E-6</v>
      </c>
      <c r="O33">
        <f t="shared" si="0"/>
        <v>1.0988573017443044</v>
      </c>
    </row>
    <row r="34" spans="1:15" x14ac:dyDescent="0.3">
      <c r="A34" t="s">
        <v>8</v>
      </c>
      <c r="B34">
        <v>23</v>
      </c>
      <c r="C34" t="s">
        <v>10</v>
      </c>
      <c r="D34" t="s">
        <v>6</v>
      </c>
      <c r="E34">
        <v>50.2</v>
      </c>
      <c r="F34">
        <v>-0.24597001564789839</v>
      </c>
      <c r="G34">
        <v>1.0256735286991932E-5</v>
      </c>
      <c r="I34" t="s">
        <v>9</v>
      </c>
      <c r="J34" t="s">
        <v>4</v>
      </c>
      <c r="K34">
        <v>4.5999999999999996</v>
      </c>
      <c r="L34">
        <v>-1</v>
      </c>
      <c r="M34">
        <v>4.0165431843335909E-2</v>
      </c>
      <c r="O34">
        <f t="shared" si="0"/>
        <v>0.75402998435210167</v>
      </c>
    </row>
    <row r="35" spans="1:15" x14ac:dyDescent="0.3">
      <c r="A35" s="6" t="s">
        <v>21</v>
      </c>
      <c r="B35">
        <v>7.4</v>
      </c>
      <c r="C35" t="s">
        <v>27</v>
      </c>
      <c r="D35" t="s">
        <v>6</v>
      </c>
      <c r="E35">
        <v>39.9</v>
      </c>
      <c r="F35">
        <v>0.17382532874841544</v>
      </c>
      <c r="G35">
        <v>4.8154307466009488E-2</v>
      </c>
      <c r="I35" t="s">
        <v>26</v>
      </c>
      <c r="J35" t="s">
        <v>4</v>
      </c>
      <c r="K35">
        <v>31.3</v>
      </c>
      <c r="L35">
        <v>-0.7756964107703046</v>
      </c>
      <c r="M35">
        <v>8.8459051327818516E-5</v>
      </c>
      <c r="O35">
        <f t="shared" si="0"/>
        <v>0.9495217395187201</v>
      </c>
    </row>
    <row r="36" spans="1:15" x14ac:dyDescent="0.3">
      <c r="A36" s="6" t="s">
        <v>21</v>
      </c>
      <c r="B36">
        <v>7.4</v>
      </c>
      <c r="C36" t="s">
        <v>25</v>
      </c>
      <c r="D36" t="s">
        <v>6</v>
      </c>
      <c r="E36">
        <v>30.6</v>
      </c>
      <c r="F36">
        <v>-0.1111490399114258</v>
      </c>
      <c r="G36">
        <v>4.9139380380382194E-2</v>
      </c>
      <c r="I36" t="s">
        <v>24</v>
      </c>
      <c r="J36" t="s">
        <v>4</v>
      </c>
      <c r="K36">
        <v>4.5999999999999996</v>
      </c>
      <c r="L36">
        <v>-1</v>
      </c>
      <c r="M36">
        <v>4.4711389883959262E-3</v>
      </c>
      <c r="O36">
        <f t="shared" si="0"/>
        <v>0.88885096008857423</v>
      </c>
    </row>
    <row r="37" spans="1:15" x14ac:dyDescent="0.3">
      <c r="A37" s="6" t="s">
        <v>21</v>
      </c>
      <c r="B37">
        <v>4.5</v>
      </c>
      <c r="C37" t="s">
        <v>23</v>
      </c>
      <c r="D37" t="s">
        <v>6</v>
      </c>
      <c r="E37">
        <v>55.9</v>
      </c>
      <c r="F37">
        <v>5.8537328404816933E-3</v>
      </c>
      <c r="G37">
        <v>0.54064002185993787</v>
      </c>
      <c r="I37" t="s">
        <v>22</v>
      </c>
      <c r="J37" t="s">
        <v>4</v>
      </c>
      <c r="K37">
        <v>46.7</v>
      </c>
      <c r="L37">
        <v>-0.58736166033249781</v>
      </c>
      <c r="M37">
        <v>2.1065962177987184E-4</v>
      </c>
      <c r="O37">
        <f t="shared" si="0"/>
        <v>0.59321539317297955</v>
      </c>
    </row>
    <row r="38" spans="1:15" x14ac:dyDescent="0.3">
      <c r="A38" s="6" t="s">
        <v>21</v>
      </c>
      <c r="B38">
        <v>4.5</v>
      </c>
      <c r="C38" t="s">
        <v>20</v>
      </c>
      <c r="D38" t="s">
        <v>6</v>
      </c>
      <c r="E38">
        <v>55</v>
      </c>
      <c r="F38">
        <v>0.22655060634295779</v>
      </c>
      <c r="G38">
        <v>7.3349410661491927E-4</v>
      </c>
      <c r="I38" t="s">
        <v>19</v>
      </c>
      <c r="J38" t="s">
        <v>4</v>
      </c>
      <c r="K38">
        <v>16.899999999999999</v>
      </c>
      <c r="L38">
        <v>0.25571678975513079</v>
      </c>
      <c r="M38">
        <v>7.7922073099489248E-3</v>
      </c>
      <c r="O38">
        <f t="shared" si="0"/>
        <v>-2.9166183412173002E-2</v>
      </c>
    </row>
    <row r="39" spans="1:15" x14ac:dyDescent="0.3">
      <c r="A39" t="s">
        <v>8</v>
      </c>
      <c r="B39">
        <v>2</v>
      </c>
      <c r="C39" t="s">
        <v>47</v>
      </c>
      <c r="D39" t="s">
        <v>6</v>
      </c>
      <c r="E39">
        <v>45.2</v>
      </c>
      <c r="F39">
        <v>0.40110848330157867</v>
      </c>
      <c r="G39">
        <v>8.2279960159594942E-4</v>
      </c>
      <c r="I39" t="s">
        <v>46</v>
      </c>
      <c r="J39" t="s">
        <v>4</v>
      </c>
      <c r="K39">
        <v>18.8</v>
      </c>
      <c r="L39">
        <v>-0.81781949293301237</v>
      </c>
      <c r="M39">
        <v>8.951135843658321E-4</v>
      </c>
      <c r="O39">
        <f t="shared" si="0"/>
        <v>1.218927976234591</v>
      </c>
    </row>
    <row r="40" spans="1:15" x14ac:dyDescent="0.3">
      <c r="A40" t="s">
        <v>8</v>
      </c>
      <c r="B40">
        <v>2</v>
      </c>
      <c r="C40" t="s">
        <v>45</v>
      </c>
      <c r="D40" t="s">
        <v>6</v>
      </c>
      <c r="E40">
        <v>14.9</v>
      </c>
      <c r="F40">
        <v>-5.4267854170450894E-2</v>
      </c>
      <c r="G40">
        <v>0.56169079903404373</v>
      </c>
      <c r="I40" t="s">
        <v>44</v>
      </c>
      <c r="J40" t="s">
        <v>4</v>
      </c>
      <c r="K40">
        <v>9.4</v>
      </c>
      <c r="L40">
        <v>-0.87249103876061151</v>
      </c>
      <c r="M40">
        <v>5.9435981849630343E-4</v>
      </c>
      <c r="O40">
        <f t="shared" si="0"/>
        <v>0.81822318459016063</v>
      </c>
    </row>
    <row r="41" spans="1:15" x14ac:dyDescent="0.3">
      <c r="A41" t="s">
        <v>8</v>
      </c>
      <c r="B41">
        <v>2</v>
      </c>
      <c r="C41" t="s">
        <v>43</v>
      </c>
      <c r="D41" t="s">
        <v>6</v>
      </c>
      <c r="E41">
        <v>86.6</v>
      </c>
      <c r="F41">
        <v>0.32179231103634087</v>
      </c>
      <c r="G41">
        <v>6.3709755346229504E-6</v>
      </c>
      <c r="I41" t="s">
        <v>42</v>
      </c>
      <c r="J41" t="s">
        <v>4</v>
      </c>
      <c r="K41">
        <v>32.5</v>
      </c>
      <c r="L41">
        <v>-0.1797312019573325</v>
      </c>
      <c r="M41">
        <v>0.23695046605636264</v>
      </c>
      <c r="O41">
        <f t="shared" si="0"/>
        <v>0.50152351299367337</v>
      </c>
    </row>
    <row r="42" spans="1:15" x14ac:dyDescent="0.3">
      <c r="C42" t="s">
        <v>181</v>
      </c>
      <c r="D42" t="s">
        <v>6</v>
      </c>
      <c r="E42">
        <v>33.6</v>
      </c>
      <c r="F42">
        <v>0.26922754003827831</v>
      </c>
      <c r="G42">
        <v>8.6294425027585845E-4</v>
      </c>
      <c r="I42" t="s">
        <v>187</v>
      </c>
      <c r="J42" t="s">
        <v>4</v>
      </c>
      <c r="K42">
        <v>11.2</v>
      </c>
      <c r="L42">
        <v>-0.8763207531302335</v>
      </c>
      <c r="M42">
        <v>6.8434402411635847E-4</v>
      </c>
      <c r="O42">
        <f t="shared" si="0"/>
        <v>1.1455482931685119</v>
      </c>
    </row>
    <row r="43" spans="1:15" x14ac:dyDescent="0.3">
      <c r="C43" t="s">
        <v>182</v>
      </c>
      <c r="D43" t="s">
        <v>6</v>
      </c>
      <c r="E43">
        <v>27.8</v>
      </c>
      <c r="F43">
        <v>-0.12754043542753965</v>
      </c>
      <c r="G43">
        <v>0.16934730046554242</v>
      </c>
      <c r="I43" t="s">
        <v>188</v>
      </c>
      <c r="J43" t="s">
        <v>4</v>
      </c>
      <c r="K43">
        <v>14.8</v>
      </c>
      <c r="L43">
        <v>0.19883410027546194</v>
      </c>
      <c r="M43">
        <v>3.5777870925283235E-2</v>
      </c>
      <c r="O43">
        <f t="shared" si="0"/>
        <v>-0.32637453570300157</v>
      </c>
    </row>
    <row r="44" spans="1:15" x14ac:dyDescent="0.3">
      <c r="C44" t="s">
        <v>183</v>
      </c>
      <c r="D44" t="s">
        <v>6</v>
      </c>
      <c r="E44">
        <v>20.3</v>
      </c>
      <c r="F44">
        <v>0.20123063494459953</v>
      </c>
      <c r="G44">
        <v>5.3522393481821133E-3</v>
      </c>
      <c r="I44" t="s">
        <v>189</v>
      </c>
      <c r="J44" t="s">
        <v>4</v>
      </c>
      <c r="K44">
        <v>3.2</v>
      </c>
      <c r="L44">
        <v>-0.7618998718678156</v>
      </c>
      <c r="M44">
        <v>9.8118650615519928E-2</v>
      </c>
      <c r="O44">
        <f t="shared" si="0"/>
        <v>0.96313050681241519</v>
      </c>
    </row>
    <row r="45" spans="1:15" x14ac:dyDescent="0.3">
      <c r="C45" t="s">
        <v>184</v>
      </c>
      <c r="D45" t="s">
        <v>6</v>
      </c>
      <c r="E45">
        <v>26.9</v>
      </c>
      <c r="F45">
        <v>0.35608429506824885</v>
      </c>
      <c r="G45">
        <v>7.3728391784846741E-7</v>
      </c>
      <c r="I45" t="s">
        <v>190</v>
      </c>
      <c r="J45" t="s">
        <v>4</v>
      </c>
      <c r="K45">
        <v>5.6</v>
      </c>
      <c r="L45">
        <v>-0.76190024631966047</v>
      </c>
      <c r="M45">
        <v>0.13471273129008465</v>
      </c>
      <c r="O45">
        <f t="shared" si="0"/>
        <v>1.1179845413879093</v>
      </c>
    </row>
    <row r="46" spans="1:15" x14ac:dyDescent="0.3">
      <c r="C46" t="s">
        <v>185</v>
      </c>
      <c r="D46" t="s">
        <v>6</v>
      </c>
      <c r="E46">
        <v>28.7</v>
      </c>
      <c r="F46">
        <v>0.48774294321592049</v>
      </c>
      <c r="G46">
        <v>1.008439042683968E-6</v>
      </c>
      <c r="I46" t="s">
        <v>191</v>
      </c>
      <c r="J46" t="s">
        <v>4</v>
      </c>
      <c r="K46">
        <v>9.8000000000000007</v>
      </c>
      <c r="L46">
        <v>-1</v>
      </c>
      <c r="M46">
        <v>8.5346100085036283E-6</v>
      </c>
      <c r="O46">
        <f t="shared" si="0"/>
        <v>1.4877429432159204</v>
      </c>
    </row>
    <row r="47" spans="1:15" x14ac:dyDescent="0.3">
      <c r="C47" t="s">
        <v>186</v>
      </c>
      <c r="D47" t="s">
        <v>6</v>
      </c>
      <c r="E47">
        <v>30.6</v>
      </c>
      <c r="F47">
        <v>0.43972796288862853</v>
      </c>
      <c r="G47">
        <v>3.6334953418420247E-4</v>
      </c>
      <c r="I47" t="s">
        <v>192</v>
      </c>
      <c r="J47" t="s">
        <v>4</v>
      </c>
      <c r="K47">
        <v>21.5</v>
      </c>
      <c r="L47">
        <v>-0.92273414362119721</v>
      </c>
      <c r="M47">
        <v>1.0291932758631309E-4</v>
      </c>
      <c r="O47">
        <f t="shared" si="0"/>
        <v>1.3624621065098257</v>
      </c>
    </row>
    <row r="70" spans="1:15" x14ac:dyDescent="0.3">
      <c r="A70" t="s">
        <v>176</v>
      </c>
      <c r="D70" s="1" t="s">
        <v>3</v>
      </c>
      <c r="E70">
        <f>AVERAGE(E9:E68)</f>
        <v>41.676923076923075</v>
      </c>
      <c r="F70">
        <f>AVERAGE(F9:F68)</f>
        <v>0.24717646965554402</v>
      </c>
      <c r="J70" s="1" t="s">
        <v>3</v>
      </c>
      <c r="K70">
        <f>AVERAGE(K9:K68)</f>
        <v>17.92307692307692</v>
      </c>
      <c r="L70">
        <f>AVERAGE(L9:L68)</f>
        <v>-0.70514667055557856</v>
      </c>
      <c r="N70" s="1" t="s">
        <v>3</v>
      </c>
      <c r="O70">
        <f>AVERAGE(O9:O68)</f>
        <v>0.95232314021112252</v>
      </c>
    </row>
    <row r="71" spans="1:15" x14ac:dyDescent="0.3">
      <c r="D71" s="1" t="s">
        <v>2</v>
      </c>
      <c r="E71">
        <f>MEDIAN(E9:E68)</f>
        <v>35.9</v>
      </c>
      <c r="F71">
        <f>MEDIAN(F9:F68)</f>
        <v>0.22655060634295779</v>
      </c>
      <c r="J71" s="1" t="s">
        <v>2</v>
      </c>
      <c r="K71">
        <f>MEDIAN(K9:K68)</f>
        <v>18.399999999999999</v>
      </c>
      <c r="L71">
        <f>MEDIAN(L9:L68)</f>
        <v>-0.8328600709754943</v>
      </c>
      <c r="N71" s="1" t="s">
        <v>2</v>
      </c>
      <c r="O71">
        <f>MEDIAN(O9:O68)</f>
        <v>0.98681522514884057</v>
      </c>
    </row>
    <row r="72" spans="1:15" x14ac:dyDescent="0.3">
      <c r="D72" s="1" t="s">
        <v>1</v>
      </c>
      <c r="E72">
        <f>STDEV(E9:E68)</f>
        <v>21.09791036719864</v>
      </c>
      <c r="F72">
        <f>STDEV(F9:F68)</f>
        <v>0.25832855292703971</v>
      </c>
      <c r="J72" s="1" t="s">
        <v>1</v>
      </c>
      <c r="K72">
        <f>STDEV(K9:K68)</f>
        <v>9.4124067490582259</v>
      </c>
      <c r="L72">
        <f>STDEV(L9:L68)</f>
        <v>0.36758357911774525</v>
      </c>
      <c r="N72" s="1" t="s">
        <v>1</v>
      </c>
      <c r="O72">
        <f>STDEV(O9:O68)</f>
        <v>0.49090914625344545</v>
      </c>
    </row>
    <row r="73" spans="1:15" x14ac:dyDescent="0.3">
      <c r="D73" s="1" t="s">
        <v>0</v>
      </c>
      <c r="E73">
        <f>E72/SQRT(COUNT(E9:E68))</f>
        <v>3.3783694362447263</v>
      </c>
      <c r="F73">
        <f>F72/SQRT(COUNT(F9:F68))</f>
        <v>4.1365674255346603E-2</v>
      </c>
      <c r="J73" s="1" t="s">
        <v>0</v>
      </c>
      <c r="K73">
        <f>K72/SQRT(COUNT(K9:K68))</f>
        <v>1.5071913155892358</v>
      </c>
      <c r="L73">
        <f>L72/SQRT(COUNT(L9:L68))</f>
        <v>5.8860479893190723E-2</v>
      </c>
      <c r="N73" s="1" t="s">
        <v>0</v>
      </c>
      <c r="O73">
        <f>O72/SQRT(COUNT(O9:O68))</f>
        <v>7.8608375275595721E-2</v>
      </c>
    </row>
    <row r="75" spans="1:15" s="5" customFormat="1" x14ac:dyDescent="0.3">
      <c r="A75" s="4" t="s">
        <v>67</v>
      </c>
    </row>
    <row r="76" spans="1:15" x14ac:dyDescent="0.3">
      <c r="A76" s="1" t="s">
        <v>66</v>
      </c>
      <c r="B76" s="1" t="s">
        <v>65</v>
      </c>
      <c r="C76" t="s">
        <v>64</v>
      </c>
      <c r="D76" t="s">
        <v>63</v>
      </c>
      <c r="E76" t="s">
        <v>62</v>
      </c>
      <c r="F76" t="s">
        <v>61</v>
      </c>
      <c r="G76" t="s">
        <v>60</v>
      </c>
      <c r="I76" t="s">
        <v>64</v>
      </c>
      <c r="J76" t="s">
        <v>63</v>
      </c>
      <c r="K76" t="s">
        <v>62</v>
      </c>
      <c r="L76" t="s">
        <v>61</v>
      </c>
      <c r="M76" t="s">
        <v>60</v>
      </c>
    </row>
    <row r="77" spans="1:15" x14ac:dyDescent="0.3">
      <c r="A77" t="s">
        <v>8</v>
      </c>
      <c r="B77">
        <v>129</v>
      </c>
      <c r="C77" t="s">
        <v>41</v>
      </c>
      <c r="D77" t="s">
        <v>6</v>
      </c>
      <c r="E77">
        <v>33.700000000000003</v>
      </c>
      <c r="F77">
        <v>0.29704157689523242</v>
      </c>
      <c r="G77">
        <v>1.3649311211313232E-4</v>
      </c>
      <c r="I77" t="s">
        <v>40</v>
      </c>
      <c r="J77" t="s">
        <v>4</v>
      </c>
      <c r="K77">
        <v>22.6</v>
      </c>
      <c r="L77">
        <v>-1</v>
      </c>
      <c r="M77">
        <v>2.8161462646167102E-8</v>
      </c>
      <c r="O77">
        <f t="shared" ref="O77:O115" si="1">F77-L77</f>
        <v>1.2970415768952324</v>
      </c>
    </row>
    <row r="78" spans="1:15" x14ac:dyDescent="0.3">
      <c r="A78" t="s">
        <v>8</v>
      </c>
      <c r="B78">
        <v>129</v>
      </c>
      <c r="C78" t="s">
        <v>39</v>
      </c>
      <c r="D78" t="s">
        <v>6</v>
      </c>
      <c r="E78">
        <v>53.4</v>
      </c>
      <c r="F78">
        <v>0.43536239935557858</v>
      </c>
      <c r="G78">
        <v>1.0774639955247968E-5</v>
      </c>
      <c r="I78" t="s">
        <v>38</v>
      </c>
      <c r="J78" t="s">
        <v>4</v>
      </c>
      <c r="K78">
        <v>6.6</v>
      </c>
      <c r="L78">
        <v>-1</v>
      </c>
      <c r="M78">
        <v>1.1279776328460819E-5</v>
      </c>
      <c r="O78">
        <f t="shared" si="1"/>
        <v>1.4353623993555786</v>
      </c>
    </row>
    <row r="79" spans="1:15" x14ac:dyDescent="0.3">
      <c r="A79" t="s">
        <v>8</v>
      </c>
      <c r="B79">
        <v>129</v>
      </c>
      <c r="C79" t="s">
        <v>37</v>
      </c>
      <c r="D79" t="s">
        <v>6</v>
      </c>
      <c r="E79">
        <v>47</v>
      </c>
      <c r="F79">
        <v>-4.7480659881849685E-2</v>
      </c>
      <c r="G79">
        <v>0.37219221007475439</v>
      </c>
      <c r="I79" t="s">
        <v>36</v>
      </c>
      <c r="J79" t="s">
        <v>4</v>
      </c>
      <c r="K79">
        <v>25.5</v>
      </c>
      <c r="L79">
        <v>-1</v>
      </c>
      <c r="M79">
        <v>1.0701199129169489E-6</v>
      </c>
      <c r="O79">
        <f t="shared" si="1"/>
        <v>0.95251934011815031</v>
      </c>
    </row>
    <row r="80" spans="1:15" x14ac:dyDescent="0.3">
      <c r="A80" t="s">
        <v>8</v>
      </c>
      <c r="B80">
        <v>110</v>
      </c>
      <c r="C80" t="s">
        <v>59</v>
      </c>
      <c r="D80" t="s">
        <v>6</v>
      </c>
      <c r="E80">
        <v>39.200000000000003</v>
      </c>
      <c r="F80">
        <v>0.43923175277408577</v>
      </c>
      <c r="G80">
        <v>2.9791204961078933E-4</v>
      </c>
      <c r="I80" t="s">
        <v>58</v>
      </c>
      <c r="J80" t="s">
        <v>4</v>
      </c>
      <c r="K80">
        <v>12.7</v>
      </c>
      <c r="L80">
        <v>-1</v>
      </c>
      <c r="M80">
        <v>1.5516215927799054E-3</v>
      </c>
      <c r="O80">
        <f t="shared" si="1"/>
        <v>1.4392317527740857</v>
      </c>
    </row>
    <row r="81" spans="1:15" x14ac:dyDescent="0.3">
      <c r="A81" t="s">
        <v>8</v>
      </c>
      <c r="B81">
        <v>110</v>
      </c>
      <c r="C81" t="s">
        <v>57</v>
      </c>
      <c r="D81" t="s">
        <v>6</v>
      </c>
      <c r="E81">
        <v>44</v>
      </c>
      <c r="F81">
        <v>0.29516020119795983</v>
      </c>
      <c r="G81">
        <v>1.5232793818654208E-3</v>
      </c>
      <c r="I81" t="s">
        <v>56</v>
      </c>
      <c r="J81" t="s">
        <v>4</v>
      </c>
      <c r="K81">
        <v>3.6</v>
      </c>
      <c r="L81">
        <v>-1</v>
      </c>
      <c r="M81">
        <v>3.5673066656769753E-2</v>
      </c>
      <c r="O81">
        <f t="shared" si="1"/>
        <v>1.2951602011979597</v>
      </c>
    </row>
    <row r="82" spans="1:15" x14ac:dyDescent="0.3">
      <c r="A82" t="s">
        <v>8</v>
      </c>
      <c r="B82">
        <v>48</v>
      </c>
      <c r="C82" t="s">
        <v>164</v>
      </c>
      <c r="D82" t="s">
        <v>6</v>
      </c>
      <c r="E82">
        <v>41.2</v>
      </c>
      <c r="F82">
        <v>0.61707083869882273</v>
      </c>
      <c r="G82">
        <v>2.8798620591338963E-8</v>
      </c>
      <c r="I82" t="s">
        <v>171</v>
      </c>
      <c r="J82" t="s">
        <v>4</v>
      </c>
      <c r="K82">
        <v>16.2</v>
      </c>
      <c r="L82">
        <v>-0.48884435953987843</v>
      </c>
      <c r="M82">
        <v>1.5243472906010972E-2</v>
      </c>
      <c r="O82">
        <f t="shared" si="1"/>
        <v>1.1059151982387012</v>
      </c>
    </row>
    <row r="83" spans="1:15" x14ac:dyDescent="0.3">
      <c r="A83" t="s">
        <v>8</v>
      </c>
      <c r="B83">
        <v>48</v>
      </c>
      <c r="C83" t="s">
        <v>165</v>
      </c>
      <c r="D83" t="s">
        <v>6</v>
      </c>
      <c r="E83">
        <v>74.3</v>
      </c>
      <c r="F83">
        <v>0.11888139001486661</v>
      </c>
      <c r="G83">
        <v>3.234288367219789E-2</v>
      </c>
      <c r="I83" t="s">
        <v>172</v>
      </c>
      <c r="J83" t="s">
        <v>4</v>
      </c>
      <c r="K83">
        <v>17.100000000000001</v>
      </c>
      <c r="L83">
        <v>8.7933037575345888E-2</v>
      </c>
      <c r="M83">
        <v>0.11538865257764554</v>
      </c>
      <c r="O83">
        <f t="shared" si="1"/>
        <v>3.0948352439520724E-2</v>
      </c>
    </row>
    <row r="84" spans="1:15" x14ac:dyDescent="0.3">
      <c r="A84" t="s">
        <v>8</v>
      </c>
      <c r="B84">
        <v>48</v>
      </c>
      <c r="C84" t="s">
        <v>166</v>
      </c>
      <c r="D84" t="s">
        <v>6</v>
      </c>
      <c r="E84">
        <v>22.8</v>
      </c>
      <c r="F84">
        <v>0.42428735528189659</v>
      </c>
      <c r="G84">
        <v>9.9286035684643728E-5</v>
      </c>
      <c r="I84" t="s">
        <v>173</v>
      </c>
      <c r="J84" t="s">
        <v>4</v>
      </c>
      <c r="K84">
        <v>22</v>
      </c>
      <c r="L84">
        <v>-0.91972151476255593</v>
      </c>
      <c r="M84">
        <v>1.2726671724696089E-4</v>
      </c>
      <c r="O84">
        <f t="shared" si="1"/>
        <v>1.3440088700444526</v>
      </c>
    </row>
    <row r="85" spans="1:15" x14ac:dyDescent="0.3">
      <c r="A85" t="s">
        <v>8</v>
      </c>
      <c r="B85">
        <v>48</v>
      </c>
      <c r="C85" t="s">
        <v>167</v>
      </c>
      <c r="D85" t="s">
        <v>6</v>
      </c>
      <c r="E85">
        <v>54.2</v>
      </c>
      <c r="F85">
        <v>0.11104799626797823</v>
      </c>
      <c r="G85">
        <v>4.1151874321794903E-3</v>
      </c>
      <c r="I85" t="s">
        <v>174</v>
      </c>
      <c r="J85" t="s">
        <v>4</v>
      </c>
      <c r="K85">
        <v>9.6999999999999993</v>
      </c>
      <c r="L85">
        <v>-0.70282873715317229</v>
      </c>
      <c r="M85">
        <v>2.503270125255156E-2</v>
      </c>
      <c r="O85">
        <f t="shared" si="1"/>
        <v>0.81387673342115052</v>
      </c>
    </row>
    <row r="86" spans="1:15" x14ac:dyDescent="0.3">
      <c r="A86" t="s">
        <v>8</v>
      </c>
      <c r="B86">
        <v>40</v>
      </c>
      <c r="C86" t="s">
        <v>18</v>
      </c>
      <c r="D86" t="s">
        <v>6</v>
      </c>
      <c r="E86">
        <v>40</v>
      </c>
      <c r="F86">
        <v>0.12475497673471372</v>
      </c>
      <c r="G86">
        <v>4.6255716439525625E-4</v>
      </c>
      <c r="I86" t="s">
        <v>17</v>
      </c>
      <c r="J86" t="s">
        <v>4</v>
      </c>
      <c r="K86">
        <v>18.100000000000001</v>
      </c>
      <c r="L86">
        <v>-0.73588339396739</v>
      </c>
      <c r="M86">
        <v>4.9337873808098353E-4</v>
      </c>
      <c r="O86">
        <f t="shared" si="1"/>
        <v>0.86063837070210369</v>
      </c>
    </row>
    <row r="87" spans="1:15" x14ac:dyDescent="0.3">
      <c r="A87" t="s">
        <v>8</v>
      </c>
      <c r="B87">
        <v>40</v>
      </c>
      <c r="C87" t="s">
        <v>16</v>
      </c>
      <c r="D87" t="s">
        <v>6</v>
      </c>
      <c r="E87">
        <v>13.4</v>
      </c>
      <c r="F87">
        <v>0.32317481356993627</v>
      </c>
      <c r="G87">
        <v>4.2000369633536701E-3</v>
      </c>
      <c r="I87" t="s">
        <v>15</v>
      </c>
      <c r="J87" t="s">
        <v>4</v>
      </c>
      <c r="K87">
        <v>21.3</v>
      </c>
      <c r="L87">
        <v>-0.84387874280569264</v>
      </c>
      <c r="M87">
        <v>1.5773217840137158E-4</v>
      </c>
      <c r="O87">
        <f t="shared" si="1"/>
        <v>1.1670535563756288</v>
      </c>
    </row>
    <row r="88" spans="1:15" x14ac:dyDescent="0.3">
      <c r="A88" t="s">
        <v>8</v>
      </c>
      <c r="B88">
        <v>40</v>
      </c>
      <c r="C88" t="s">
        <v>7</v>
      </c>
      <c r="D88" t="s">
        <v>6</v>
      </c>
      <c r="E88">
        <v>23.2</v>
      </c>
      <c r="F88">
        <v>-0.19598419142276999</v>
      </c>
      <c r="G88">
        <v>7.2164706252554486E-2</v>
      </c>
      <c r="I88" t="s">
        <v>5</v>
      </c>
      <c r="J88" t="s">
        <v>4</v>
      </c>
      <c r="K88">
        <v>30.6</v>
      </c>
      <c r="L88">
        <v>-1</v>
      </c>
      <c r="M88">
        <v>1.2459934705092722E-7</v>
      </c>
      <c r="O88">
        <f t="shared" si="1"/>
        <v>0.80401580857722998</v>
      </c>
    </row>
    <row r="89" spans="1:15" x14ac:dyDescent="0.3">
      <c r="A89" t="s">
        <v>8</v>
      </c>
      <c r="B89">
        <v>37</v>
      </c>
      <c r="C89" t="s">
        <v>29</v>
      </c>
      <c r="D89" t="s">
        <v>6</v>
      </c>
      <c r="E89">
        <v>17.8</v>
      </c>
      <c r="F89">
        <v>0.19602334524795739</v>
      </c>
      <c r="G89">
        <v>9.5310169201251738E-3</v>
      </c>
      <c r="I89" t="s">
        <v>28</v>
      </c>
      <c r="J89" t="s">
        <v>4</v>
      </c>
      <c r="K89">
        <v>15.3</v>
      </c>
      <c r="L89">
        <v>-0.90028110185728705</v>
      </c>
      <c r="M89">
        <v>1.6053543425898259E-4</v>
      </c>
      <c r="O89">
        <f t="shared" si="1"/>
        <v>1.0963044471052443</v>
      </c>
    </row>
    <row r="90" spans="1:15" x14ac:dyDescent="0.3">
      <c r="A90" t="s">
        <v>8</v>
      </c>
      <c r="B90">
        <v>35</v>
      </c>
      <c r="C90" t="s">
        <v>55</v>
      </c>
      <c r="D90" t="s">
        <v>6</v>
      </c>
      <c r="E90">
        <v>82.7</v>
      </c>
      <c r="F90">
        <v>0.18076282824361317</v>
      </c>
      <c r="G90">
        <v>5.5459528106605027E-4</v>
      </c>
      <c r="I90" t="s">
        <v>54</v>
      </c>
      <c r="J90" t="s">
        <v>4</v>
      </c>
      <c r="K90">
        <v>6.9</v>
      </c>
      <c r="L90">
        <v>-1</v>
      </c>
      <c r="M90">
        <v>8.3618617068323832E-4</v>
      </c>
      <c r="O90">
        <f t="shared" si="1"/>
        <v>1.1807628282436131</v>
      </c>
    </row>
    <row r="91" spans="1:15" x14ac:dyDescent="0.3">
      <c r="A91" t="s">
        <v>8</v>
      </c>
      <c r="B91">
        <v>35</v>
      </c>
      <c r="C91" t="s">
        <v>53</v>
      </c>
      <c r="D91" t="s">
        <v>6</v>
      </c>
      <c r="E91">
        <v>33.700000000000003</v>
      </c>
      <c r="F91">
        <v>-1.2027162860392784E-2</v>
      </c>
      <c r="G91">
        <v>0.64746725731417998</v>
      </c>
      <c r="I91" t="s">
        <v>52</v>
      </c>
      <c r="J91" t="s">
        <v>4</v>
      </c>
      <c r="K91">
        <v>10.8</v>
      </c>
      <c r="L91">
        <v>0.17913308341440709</v>
      </c>
      <c r="M91">
        <v>6.9714145470423844E-2</v>
      </c>
      <c r="O91">
        <f t="shared" si="1"/>
        <v>-0.19116024627479988</v>
      </c>
    </row>
    <row r="92" spans="1:15" x14ac:dyDescent="0.3">
      <c r="A92" t="s">
        <v>8</v>
      </c>
      <c r="B92">
        <v>35</v>
      </c>
      <c r="C92" t="s">
        <v>51</v>
      </c>
      <c r="D92" t="s">
        <v>6</v>
      </c>
      <c r="E92">
        <v>22.1</v>
      </c>
      <c r="F92">
        <v>0.55331412292526605</v>
      </c>
      <c r="G92">
        <v>1.5567330287191383E-4</v>
      </c>
      <c r="I92" t="s">
        <v>50</v>
      </c>
      <c r="J92" t="s">
        <v>4</v>
      </c>
      <c r="K92">
        <v>15.2</v>
      </c>
      <c r="L92">
        <v>-1</v>
      </c>
      <c r="M92">
        <v>1.7963699614708705E-7</v>
      </c>
      <c r="O92">
        <f t="shared" si="1"/>
        <v>1.553314122925266</v>
      </c>
    </row>
    <row r="93" spans="1:15" x14ac:dyDescent="0.3">
      <c r="A93" t="s">
        <v>8</v>
      </c>
      <c r="B93">
        <v>35</v>
      </c>
      <c r="C93" t="s">
        <v>49</v>
      </c>
      <c r="D93" t="s">
        <v>6</v>
      </c>
      <c r="E93">
        <v>38.6</v>
      </c>
      <c r="F93">
        <v>0.59951091743175255</v>
      </c>
      <c r="G93">
        <v>3.0949049759586457E-8</v>
      </c>
      <c r="I93" t="s">
        <v>48</v>
      </c>
      <c r="J93" t="s">
        <v>4</v>
      </c>
      <c r="K93">
        <v>36.5</v>
      </c>
      <c r="L93">
        <v>-0.5952045149785864</v>
      </c>
      <c r="M93">
        <v>1.9443394000648927E-4</v>
      </c>
      <c r="O93">
        <f t="shared" si="1"/>
        <v>1.1947154324103391</v>
      </c>
    </row>
    <row r="94" spans="1:15" x14ac:dyDescent="0.3">
      <c r="A94" t="s">
        <v>8</v>
      </c>
      <c r="B94">
        <v>30</v>
      </c>
      <c r="C94" t="s">
        <v>35</v>
      </c>
      <c r="D94" t="s">
        <v>6</v>
      </c>
      <c r="E94">
        <v>21.5</v>
      </c>
      <c r="F94">
        <v>-0.56178398068310353</v>
      </c>
      <c r="G94">
        <v>8.6400747713192102E-5</v>
      </c>
      <c r="I94" t="s">
        <v>34</v>
      </c>
      <c r="J94" t="s">
        <v>4</v>
      </c>
      <c r="K94">
        <v>17.5</v>
      </c>
      <c r="L94">
        <v>0.63332196814154607</v>
      </c>
      <c r="M94">
        <v>4.5891921587284273E-4</v>
      </c>
      <c r="O94">
        <f t="shared" si="1"/>
        <v>-1.1951059488246496</v>
      </c>
    </row>
    <row r="95" spans="1:15" x14ac:dyDescent="0.3">
      <c r="A95" t="s">
        <v>8</v>
      </c>
      <c r="B95">
        <v>30</v>
      </c>
      <c r="C95" t="s">
        <v>33</v>
      </c>
      <c r="D95" t="s">
        <v>6</v>
      </c>
      <c r="E95">
        <v>80.099999999999994</v>
      </c>
      <c r="F95">
        <v>0.39975185032481569</v>
      </c>
      <c r="G95">
        <v>1.3250753176496108E-4</v>
      </c>
      <c r="I95" t="s">
        <v>32</v>
      </c>
      <c r="J95" t="s">
        <v>4</v>
      </c>
      <c r="K95">
        <v>10.7</v>
      </c>
      <c r="L95">
        <v>-0.46806006324893534</v>
      </c>
      <c r="M95">
        <v>9.5185242076232385E-3</v>
      </c>
      <c r="O95">
        <f t="shared" si="1"/>
        <v>0.86781191357375098</v>
      </c>
    </row>
    <row r="96" spans="1:15" x14ac:dyDescent="0.3">
      <c r="A96" t="s">
        <v>8</v>
      </c>
      <c r="B96">
        <v>30</v>
      </c>
      <c r="C96" t="s">
        <v>31</v>
      </c>
      <c r="D96" t="s">
        <v>6</v>
      </c>
      <c r="E96">
        <v>37.700000000000003</v>
      </c>
      <c r="F96">
        <v>0.59456507639307721</v>
      </c>
      <c r="G96">
        <v>3.2954791249281017E-4</v>
      </c>
      <c r="I96" t="s">
        <v>30</v>
      </c>
      <c r="J96" t="s">
        <v>4</v>
      </c>
      <c r="K96">
        <v>17.899999999999999</v>
      </c>
      <c r="L96">
        <v>-0.71250669485685714</v>
      </c>
      <c r="M96">
        <v>3.0620659374705596E-3</v>
      </c>
      <c r="O96">
        <f t="shared" si="1"/>
        <v>1.3070717712499342</v>
      </c>
    </row>
    <row r="97" spans="1:15" x14ac:dyDescent="0.3">
      <c r="A97" t="s">
        <v>8</v>
      </c>
      <c r="B97">
        <v>27</v>
      </c>
      <c r="C97" t="s">
        <v>161</v>
      </c>
      <c r="D97" t="s">
        <v>6</v>
      </c>
      <c r="E97">
        <v>27.6</v>
      </c>
      <c r="F97">
        <v>0.7129135885622252</v>
      </c>
      <c r="G97">
        <v>2.1712058000119957E-5</v>
      </c>
      <c r="I97" t="s">
        <v>168</v>
      </c>
      <c r="J97" t="s">
        <v>4</v>
      </c>
      <c r="K97">
        <v>8.3000000000000007</v>
      </c>
      <c r="L97">
        <v>-1</v>
      </c>
      <c r="M97">
        <v>6.8813797497682054E-4</v>
      </c>
      <c r="O97">
        <f t="shared" si="1"/>
        <v>1.7129135885622251</v>
      </c>
    </row>
    <row r="98" spans="1:15" x14ac:dyDescent="0.3">
      <c r="A98" t="s">
        <v>8</v>
      </c>
      <c r="B98">
        <v>27</v>
      </c>
      <c r="C98" t="s">
        <v>162</v>
      </c>
      <c r="D98" t="s">
        <v>6</v>
      </c>
      <c r="E98">
        <v>42</v>
      </c>
      <c r="F98">
        <v>0.21156552858943126</v>
      </c>
      <c r="G98">
        <v>9.528884731815336E-4</v>
      </c>
      <c r="I98" t="s">
        <v>169</v>
      </c>
      <c r="J98" t="s">
        <v>4</v>
      </c>
      <c r="K98">
        <v>27.4</v>
      </c>
      <c r="L98">
        <v>-1</v>
      </c>
      <c r="M98">
        <v>1.7551708788204266E-4</v>
      </c>
      <c r="O98">
        <f t="shared" si="1"/>
        <v>1.2115655285894313</v>
      </c>
    </row>
    <row r="99" spans="1:15" x14ac:dyDescent="0.3">
      <c r="A99" t="s">
        <v>8</v>
      </c>
      <c r="B99">
        <v>27</v>
      </c>
      <c r="C99" t="s">
        <v>163</v>
      </c>
      <c r="D99" t="s">
        <v>6</v>
      </c>
      <c r="E99">
        <v>25.2</v>
      </c>
      <c r="F99">
        <v>0.33199896507699472</v>
      </c>
      <c r="G99">
        <v>4.2467199737412811E-4</v>
      </c>
      <c r="I99" t="s">
        <v>170</v>
      </c>
      <c r="J99" t="s">
        <v>4</v>
      </c>
      <c r="K99">
        <v>12.2</v>
      </c>
      <c r="L99">
        <v>-1</v>
      </c>
      <c r="M99">
        <v>2.2956206266152513E-4</v>
      </c>
      <c r="O99">
        <f t="shared" si="1"/>
        <v>1.3319989650769948</v>
      </c>
    </row>
    <row r="100" spans="1:15" x14ac:dyDescent="0.3">
      <c r="A100" t="s">
        <v>8</v>
      </c>
      <c r="B100">
        <v>23</v>
      </c>
      <c r="C100" t="s">
        <v>14</v>
      </c>
      <c r="D100" t="s">
        <v>6</v>
      </c>
      <c r="E100">
        <v>23.2</v>
      </c>
      <c r="F100">
        <v>0.63930210584323499</v>
      </c>
      <c r="G100">
        <v>6.7168647811235516E-4</v>
      </c>
      <c r="I100" t="s">
        <v>13</v>
      </c>
      <c r="J100" t="s">
        <v>4</v>
      </c>
      <c r="K100">
        <v>17.100000000000001</v>
      </c>
      <c r="L100">
        <v>-1</v>
      </c>
      <c r="M100">
        <v>5.0601512888871516E-7</v>
      </c>
      <c r="O100">
        <f t="shared" si="1"/>
        <v>1.6393021058432349</v>
      </c>
    </row>
    <row r="101" spans="1:15" x14ac:dyDescent="0.3">
      <c r="A101" t="s">
        <v>8</v>
      </c>
      <c r="B101">
        <v>23</v>
      </c>
      <c r="C101" t="s">
        <v>12</v>
      </c>
      <c r="D101" t="s">
        <v>6</v>
      </c>
      <c r="E101">
        <v>66</v>
      </c>
      <c r="F101">
        <v>0.16219505836346576</v>
      </c>
      <c r="G101">
        <v>8.1502921836121792E-3</v>
      </c>
      <c r="I101" t="s">
        <v>11</v>
      </c>
      <c r="J101" t="s">
        <v>4</v>
      </c>
      <c r="K101">
        <v>49.6</v>
      </c>
      <c r="L101">
        <v>-0.95974514402709654</v>
      </c>
      <c r="M101">
        <v>3.8134909172753607E-5</v>
      </c>
      <c r="O101">
        <f t="shared" si="1"/>
        <v>1.1219402023905622</v>
      </c>
    </row>
    <row r="102" spans="1:15" x14ac:dyDescent="0.3">
      <c r="A102" t="s">
        <v>8</v>
      </c>
      <c r="B102">
        <v>23</v>
      </c>
      <c r="C102" t="s">
        <v>10</v>
      </c>
      <c r="D102" t="s">
        <v>6</v>
      </c>
      <c r="E102">
        <v>51.7</v>
      </c>
      <c r="F102">
        <v>-0.25735662596427089</v>
      </c>
      <c r="G102">
        <v>1.097279064062918E-3</v>
      </c>
      <c r="I102" t="s">
        <v>9</v>
      </c>
      <c r="J102" t="s">
        <v>4</v>
      </c>
      <c r="K102">
        <v>2</v>
      </c>
      <c r="L102">
        <v>-1</v>
      </c>
      <c r="M102">
        <v>1.8695076007749281E-3</v>
      </c>
      <c r="O102">
        <f t="shared" si="1"/>
        <v>0.74264337403572911</v>
      </c>
    </row>
    <row r="103" spans="1:15" x14ac:dyDescent="0.3">
      <c r="A103" s="6" t="s">
        <v>21</v>
      </c>
      <c r="B103">
        <v>7.4</v>
      </c>
      <c r="C103" t="s">
        <v>27</v>
      </c>
      <c r="D103" t="s">
        <v>6</v>
      </c>
      <c r="E103">
        <v>19.899999999999999</v>
      </c>
      <c r="F103">
        <v>0.37429770271435636</v>
      </c>
      <c r="G103">
        <v>1.7190581972196365E-3</v>
      </c>
      <c r="I103" t="s">
        <v>26</v>
      </c>
      <c r="J103" t="s">
        <v>4</v>
      </c>
      <c r="K103">
        <v>21.2</v>
      </c>
      <c r="L103">
        <v>-1</v>
      </c>
      <c r="M103">
        <v>2.4027758991578361E-7</v>
      </c>
      <c r="O103">
        <f t="shared" si="1"/>
        <v>1.3742977027143564</v>
      </c>
    </row>
    <row r="104" spans="1:15" x14ac:dyDescent="0.3">
      <c r="A104" s="6" t="s">
        <v>21</v>
      </c>
      <c r="B104">
        <v>7.4</v>
      </c>
      <c r="C104" t="s">
        <v>25</v>
      </c>
      <c r="D104" t="s">
        <v>6</v>
      </c>
      <c r="E104">
        <v>36.200000000000003</v>
      </c>
      <c r="F104">
        <v>-0.10997815470589231</v>
      </c>
      <c r="G104">
        <v>9.69539792221214E-2</v>
      </c>
      <c r="I104" t="s">
        <v>24</v>
      </c>
      <c r="J104" t="s">
        <v>4</v>
      </c>
      <c r="K104">
        <v>3.3</v>
      </c>
      <c r="L104">
        <v>-1</v>
      </c>
      <c r="M104">
        <v>1.1780275312668795E-2</v>
      </c>
      <c r="O104">
        <f t="shared" si="1"/>
        <v>0.89002184529410766</v>
      </c>
    </row>
    <row r="105" spans="1:15" x14ac:dyDescent="0.3">
      <c r="A105" s="6" t="s">
        <v>21</v>
      </c>
      <c r="B105">
        <v>4.5</v>
      </c>
      <c r="C105" t="s">
        <v>23</v>
      </c>
      <c r="D105" t="s">
        <v>6</v>
      </c>
      <c r="E105">
        <v>48</v>
      </c>
      <c r="F105">
        <v>2.0270494065908946E-3</v>
      </c>
      <c r="G105">
        <v>0.87862880270349475</v>
      </c>
      <c r="I105" t="s">
        <v>22</v>
      </c>
      <c r="J105" t="s">
        <v>4</v>
      </c>
      <c r="K105">
        <v>40.200000000000003</v>
      </c>
      <c r="L105">
        <v>-0.62841390294033972</v>
      </c>
      <c r="M105">
        <v>8.181437018339902E-6</v>
      </c>
      <c r="O105">
        <f t="shared" si="1"/>
        <v>0.63044095234693065</v>
      </c>
    </row>
    <row r="106" spans="1:15" x14ac:dyDescent="0.3">
      <c r="A106" s="6" t="s">
        <v>21</v>
      </c>
      <c r="B106">
        <v>4.5</v>
      </c>
      <c r="C106" t="s">
        <v>20</v>
      </c>
      <c r="D106" t="s">
        <v>6</v>
      </c>
      <c r="E106">
        <v>55.2</v>
      </c>
      <c r="F106">
        <v>0.197859627520554</v>
      </c>
      <c r="G106">
        <v>7.372607431336187E-3</v>
      </c>
      <c r="I106" t="s">
        <v>19</v>
      </c>
      <c r="J106" t="s">
        <v>4</v>
      </c>
      <c r="K106">
        <v>12.625</v>
      </c>
      <c r="L106">
        <v>6.8256722765958774E-2</v>
      </c>
      <c r="M106">
        <v>0.4263114890986372</v>
      </c>
      <c r="O106">
        <f t="shared" si="1"/>
        <v>0.12960290475459524</v>
      </c>
    </row>
    <row r="107" spans="1:15" x14ac:dyDescent="0.3">
      <c r="A107" t="s">
        <v>8</v>
      </c>
      <c r="B107">
        <v>2</v>
      </c>
      <c r="C107" t="s">
        <v>47</v>
      </c>
      <c r="D107" t="s">
        <v>6</v>
      </c>
      <c r="E107">
        <v>43.6</v>
      </c>
      <c r="F107">
        <v>0.40771538124646722</v>
      </c>
      <c r="G107">
        <v>2.1436206987599641E-4</v>
      </c>
      <c r="I107" t="s">
        <v>46</v>
      </c>
      <c r="J107" t="s">
        <v>4</v>
      </c>
      <c r="K107">
        <v>18.100000000000001</v>
      </c>
      <c r="L107">
        <v>-1</v>
      </c>
      <c r="M107">
        <v>9.2175080740899051E-4</v>
      </c>
      <c r="O107">
        <f t="shared" si="1"/>
        <v>1.4077153812464673</v>
      </c>
    </row>
    <row r="108" spans="1:15" x14ac:dyDescent="0.3">
      <c r="A108" t="s">
        <v>8</v>
      </c>
      <c r="B108">
        <v>2</v>
      </c>
      <c r="C108" t="s">
        <v>45</v>
      </c>
      <c r="D108" t="s">
        <v>6</v>
      </c>
      <c r="E108">
        <v>29.4</v>
      </c>
      <c r="F108">
        <v>4.3677117739717733E-2</v>
      </c>
      <c r="G108">
        <v>3.7667520219061557E-2</v>
      </c>
      <c r="I108" t="s">
        <v>44</v>
      </c>
      <c r="J108" t="s">
        <v>4</v>
      </c>
      <c r="K108">
        <v>6.5</v>
      </c>
      <c r="L108">
        <v>-0.67236048067002741</v>
      </c>
      <c r="M108">
        <v>1.2515540350001705E-2</v>
      </c>
      <c r="O108">
        <f t="shared" si="1"/>
        <v>0.71603759840974512</v>
      </c>
    </row>
    <row r="109" spans="1:15" x14ac:dyDescent="0.3">
      <c r="A109" t="s">
        <v>8</v>
      </c>
      <c r="B109">
        <v>2</v>
      </c>
      <c r="C109" t="s">
        <v>43</v>
      </c>
      <c r="D109" t="s">
        <v>6</v>
      </c>
      <c r="E109">
        <v>96.2</v>
      </c>
      <c r="F109">
        <v>0.23263395589813732</v>
      </c>
      <c r="G109">
        <v>1.749314510281066E-3</v>
      </c>
      <c r="I109" t="s">
        <v>42</v>
      </c>
      <c r="J109" t="s">
        <v>4</v>
      </c>
      <c r="K109">
        <v>36.1</v>
      </c>
      <c r="L109">
        <v>-0.1596657215294611</v>
      </c>
      <c r="M109">
        <v>3.3507641422697743E-2</v>
      </c>
      <c r="O109">
        <f t="shared" si="1"/>
        <v>0.39229967742759841</v>
      </c>
    </row>
    <row r="110" spans="1:15" x14ac:dyDescent="0.3">
      <c r="C110" t="s">
        <v>181</v>
      </c>
      <c r="D110" t="s">
        <v>6</v>
      </c>
      <c r="E110">
        <v>42.2</v>
      </c>
      <c r="F110">
        <v>0.21170281477687336</v>
      </c>
      <c r="G110">
        <v>8.7311956521330823E-4</v>
      </c>
      <c r="I110" t="s">
        <v>187</v>
      </c>
      <c r="J110" t="s">
        <v>4</v>
      </c>
      <c r="K110">
        <v>7.8</v>
      </c>
      <c r="L110">
        <v>-0.67440880755764854</v>
      </c>
      <c r="M110">
        <v>1.7162707043639862E-2</v>
      </c>
      <c r="O110">
        <f t="shared" si="1"/>
        <v>0.8861116223345219</v>
      </c>
    </row>
    <row r="111" spans="1:15" x14ac:dyDescent="0.3">
      <c r="C111" t="s">
        <v>182</v>
      </c>
      <c r="D111" t="s">
        <v>6</v>
      </c>
      <c r="E111">
        <v>32.700000000000003</v>
      </c>
      <c r="F111">
        <v>-5.2116959924473981E-2</v>
      </c>
      <c r="G111">
        <v>0.37265212753841132</v>
      </c>
      <c r="I111" t="s">
        <v>188</v>
      </c>
      <c r="J111" t="s">
        <v>4</v>
      </c>
      <c r="K111">
        <v>19</v>
      </c>
      <c r="L111">
        <v>0.13928765278096819</v>
      </c>
      <c r="M111">
        <v>6.686314645985067E-2</v>
      </c>
      <c r="O111">
        <f t="shared" si="1"/>
        <v>-0.19140461270544218</v>
      </c>
    </row>
    <row r="112" spans="1:15" x14ac:dyDescent="0.3">
      <c r="C112" t="s">
        <v>183</v>
      </c>
      <c r="D112" t="s">
        <v>6</v>
      </c>
      <c r="E112">
        <v>24.6</v>
      </c>
      <c r="F112">
        <v>0.33032610528568962</v>
      </c>
      <c r="G112">
        <v>1.9105016861156914E-3</v>
      </c>
      <c r="I112" t="s">
        <v>189</v>
      </c>
      <c r="J112" t="s">
        <v>4</v>
      </c>
      <c r="K112">
        <v>6.7</v>
      </c>
      <c r="L112">
        <v>-0.41942872848684265</v>
      </c>
      <c r="M112">
        <v>0.19988034446317379</v>
      </c>
      <c r="O112">
        <f t="shared" si="1"/>
        <v>0.74975483377253227</v>
      </c>
    </row>
    <row r="113" spans="3:15" x14ac:dyDescent="0.3">
      <c r="C113" t="s">
        <v>184</v>
      </c>
      <c r="D113" t="s">
        <v>6</v>
      </c>
      <c r="E113">
        <v>22.8</v>
      </c>
      <c r="F113">
        <v>0.47666625459428796</v>
      </c>
      <c r="G113">
        <v>4.0207823806989279E-4</v>
      </c>
      <c r="I113" t="s">
        <v>190</v>
      </c>
      <c r="J113" t="s">
        <v>4</v>
      </c>
      <c r="K113">
        <v>3.7</v>
      </c>
      <c r="L113">
        <v>-1</v>
      </c>
      <c r="M113">
        <v>5.0240246044733768E-5</v>
      </c>
      <c r="O113">
        <f t="shared" si="1"/>
        <v>1.4766662545942879</v>
      </c>
    </row>
    <row r="114" spans="3:15" x14ac:dyDescent="0.3">
      <c r="C114" t="s">
        <v>185</v>
      </c>
      <c r="D114" t="s">
        <v>6</v>
      </c>
      <c r="E114">
        <v>31.3</v>
      </c>
      <c r="F114">
        <v>0.23344940612154153</v>
      </c>
      <c r="G114">
        <v>1.8822553189250365E-3</v>
      </c>
      <c r="I114" t="s">
        <v>191</v>
      </c>
      <c r="J114" t="s">
        <v>4</v>
      </c>
      <c r="K114">
        <v>15.5</v>
      </c>
      <c r="L114">
        <v>-1</v>
      </c>
      <c r="M114">
        <v>2.3184943258641499E-4</v>
      </c>
      <c r="O114">
        <f t="shared" si="1"/>
        <v>1.2334494061215415</v>
      </c>
    </row>
    <row r="115" spans="3:15" x14ac:dyDescent="0.3">
      <c r="C115" t="s">
        <v>186</v>
      </c>
      <c r="D115" t="s">
        <v>6</v>
      </c>
      <c r="E115">
        <v>33.4</v>
      </c>
      <c r="F115">
        <v>0.44168520830725366</v>
      </c>
      <c r="G115">
        <v>1.3656186850520946E-3</v>
      </c>
      <c r="I115" t="s">
        <v>192</v>
      </c>
      <c r="J115" t="s">
        <v>4</v>
      </c>
      <c r="K115">
        <v>13</v>
      </c>
      <c r="L115">
        <v>-0.66775206693617339</v>
      </c>
      <c r="M115">
        <v>1.7623791576573168E-3</v>
      </c>
      <c r="O115">
        <f t="shared" si="1"/>
        <v>1.1094372752434269</v>
      </c>
    </row>
    <row r="135" spans="1:15" x14ac:dyDescent="0.3">
      <c r="A135" t="s">
        <v>175</v>
      </c>
      <c r="D135" s="1" t="s">
        <v>3</v>
      </c>
      <c r="E135">
        <f>AVERAGE(E77:E108)</f>
        <v>40.268750000000011</v>
      </c>
      <c r="F135">
        <f>AVERAGE(F77:F108)</f>
        <v>0.23777758721569722</v>
      </c>
      <c r="J135" s="1" t="s">
        <v>3</v>
      </c>
      <c r="K135">
        <f>AVERAGE(K77:K108)</f>
        <v>17.353906250000001</v>
      </c>
      <c r="L135">
        <f>AVERAGE(L77:L108)</f>
        <v>-0.73934636996595504</v>
      </c>
      <c r="N135" s="1" t="s">
        <v>3</v>
      </c>
      <c r="O135">
        <f>AVERAGE(O77:O108)</f>
        <v>0.97712395718165213</v>
      </c>
    </row>
    <row r="136" spans="1:15" x14ac:dyDescent="0.3">
      <c r="D136" s="1" t="s">
        <v>2</v>
      </c>
      <c r="E136">
        <f>MEDIAN(E77:E108)</f>
        <v>38.900000000000006</v>
      </c>
      <c r="F136">
        <f>MEDIAN(F77:F108)</f>
        <v>0.25336286489369553</v>
      </c>
      <c r="J136" s="1" t="s">
        <v>2</v>
      </c>
      <c r="K136">
        <f>MEDIAN(K77:K108)</f>
        <v>16.649999999999999</v>
      </c>
      <c r="L136">
        <f>MEDIAN(L77:L108)</f>
        <v>-0.97987257201354827</v>
      </c>
      <c r="N136" s="1" t="s">
        <v>2</v>
      </c>
      <c r="O136">
        <f>MEDIAN(O77:O108)</f>
        <v>1.1444968793830954</v>
      </c>
    </row>
    <row r="137" spans="1:15" x14ac:dyDescent="0.3">
      <c r="D137" s="1" t="s">
        <v>1</v>
      </c>
      <c r="E137">
        <f>STDEV(E77:E108)</f>
        <v>17.863522708256244</v>
      </c>
      <c r="F137">
        <f>STDEV(F77:F108)</f>
        <v>0.28883605313783411</v>
      </c>
      <c r="J137" s="1" t="s">
        <v>1</v>
      </c>
      <c r="K137">
        <f>STDEV(K77:K108)</f>
        <v>10.814898082705843</v>
      </c>
      <c r="L137">
        <f>STDEV(L77:L108)</f>
        <v>0.4191159325523891</v>
      </c>
      <c r="N137" s="1" t="s">
        <v>1</v>
      </c>
      <c r="O137">
        <f>STDEV(O77:O108)</f>
        <v>0.5933429503092077</v>
      </c>
    </row>
    <row r="138" spans="1:15" x14ac:dyDescent="0.3">
      <c r="D138" s="1" t="s">
        <v>0</v>
      </c>
      <c r="E138">
        <f>E137/SQRT(COUNT(E77:E108))</f>
        <v>3.1578545107219678</v>
      </c>
      <c r="F138">
        <f>F137/SQRT(COUNT(F77:F108))</f>
        <v>5.1059482956230119E-2</v>
      </c>
      <c r="J138" s="1" t="s">
        <v>0</v>
      </c>
      <c r="K138">
        <f>K137/SQRT(COUNT(K77:K108))</f>
        <v>1.9118219430306731</v>
      </c>
      <c r="L138">
        <f>L137/SQRT(COUNT(L77:L108))</f>
        <v>7.4089929502779497E-2</v>
      </c>
      <c r="N138" s="1" t="s">
        <v>0</v>
      </c>
      <c r="O138">
        <f>O137/SQRT(COUNT(O77:O108))</f>
        <v>0.10488920593321836</v>
      </c>
    </row>
  </sheetData>
  <conditionalFormatting sqref="G9:G20 G68">
    <cfRule type="cellIs" dxfId="31" priority="11" operator="greaterThan">
      <formula>0.05</formula>
    </cfRule>
    <cfRule type="cellIs" dxfId="30" priority="15" operator="greaterThan">
      <formula>0.05</formula>
    </cfRule>
  </conditionalFormatting>
  <conditionalFormatting sqref="M9:M20 M68">
    <cfRule type="cellIs" dxfId="29" priority="10" operator="greaterThan">
      <formula>0.05</formula>
    </cfRule>
    <cfRule type="cellIs" dxfId="28" priority="14" operator="greaterThan">
      <formula>0.05</formula>
    </cfRule>
  </conditionalFormatting>
  <conditionalFormatting sqref="G77:G88">
    <cfRule type="cellIs" dxfId="27" priority="13" operator="greaterThan">
      <formula>0.05</formula>
    </cfRule>
  </conditionalFormatting>
  <conditionalFormatting sqref="M77:M88">
    <cfRule type="cellIs" dxfId="26" priority="12" operator="greaterThan">
      <formula>0.05</formula>
    </cfRule>
  </conditionalFormatting>
  <conditionalFormatting sqref="G1:G2 M1:M2 M68:M92 G68:G92 G103:G1048576 M104:M1048576 M7:M24 G7:G24">
    <cfRule type="cellIs" dxfId="25" priority="9" operator="greaterThan">
      <formula>0.05</formula>
    </cfRule>
  </conditionalFormatting>
  <conditionalFormatting sqref="M25:M67">
    <cfRule type="cellIs" dxfId="24" priority="6" operator="greaterThan">
      <formula>0.05</formula>
    </cfRule>
    <cfRule type="cellIs" dxfId="23" priority="8" operator="greaterThan">
      <formula>0.05</formula>
    </cfRule>
  </conditionalFormatting>
  <conditionalFormatting sqref="G25:G67">
    <cfRule type="cellIs" dxfId="22" priority="5" operator="greaterThan">
      <formula>0.05</formula>
    </cfRule>
    <cfRule type="cellIs" dxfId="21" priority="7" operator="greaterThan">
      <formula>0.05</formula>
    </cfRule>
  </conditionalFormatting>
  <conditionalFormatting sqref="M93:M102">
    <cfRule type="cellIs" dxfId="20" priority="4" operator="greaterThan">
      <formula>0.05</formula>
    </cfRule>
  </conditionalFormatting>
  <conditionalFormatting sqref="AB108:AB142">
    <cfRule type="cellIs" dxfId="19" priority="3" operator="greaterThan">
      <formula>0.05</formula>
    </cfRule>
  </conditionalFormatting>
  <conditionalFormatting sqref="G93:G102">
    <cfRule type="cellIs" dxfId="18" priority="2" operator="greaterThan">
      <formula>0.05</formula>
    </cfRule>
  </conditionalFormatting>
  <conditionalFormatting sqref="M3:M6 G3:G6">
    <cfRule type="cellIs" dxfId="17" priority="1" operator="greaterThan">
      <formula>0.05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A552A-C901-4CD9-AAEF-74C57108D0BB}">
  <dimension ref="A1:AD49"/>
  <sheetViews>
    <sheetView workbookViewId="0">
      <selection activeCell="O8" sqref="O8:O19"/>
    </sheetView>
  </sheetViews>
  <sheetFormatPr defaultRowHeight="14.4" x14ac:dyDescent="0.3"/>
  <cols>
    <col min="16" max="30" width="8.88671875" style="8"/>
  </cols>
  <sheetData>
    <row r="1" spans="1:30" x14ac:dyDescent="0.3">
      <c r="E1" s="1" t="s">
        <v>62</v>
      </c>
      <c r="F1" s="1" t="s">
        <v>194</v>
      </c>
      <c r="K1" s="1" t="s">
        <v>62</v>
      </c>
      <c r="L1" s="1" t="s">
        <v>194</v>
      </c>
      <c r="N1" s="1"/>
      <c r="O1" s="1" t="s">
        <v>68</v>
      </c>
    </row>
    <row r="2" spans="1:30" x14ac:dyDescent="0.3">
      <c r="A2" t="s">
        <v>176</v>
      </c>
      <c r="D2" s="1" t="s">
        <v>3</v>
      </c>
      <c r="E2" s="1">
        <f>AVERAGE(E8:E34)</f>
        <v>38.383734319397121</v>
      </c>
      <c r="F2" s="1">
        <f>AVERAGE(F8:F34)</f>
        <v>0.18765038114426502</v>
      </c>
      <c r="J2" s="1" t="s">
        <v>3</v>
      </c>
      <c r="K2" s="1">
        <f>AVERAGE(K8:K34)</f>
        <v>18.712873738587387</v>
      </c>
      <c r="L2" s="1">
        <f>AVERAGE(L8:L34)</f>
        <v>-0.75102917313900164</v>
      </c>
      <c r="N2" s="1" t="s">
        <v>3</v>
      </c>
      <c r="O2" s="1">
        <f>AVERAGE(O8:O34)</f>
        <v>0.96921017717840052</v>
      </c>
      <c r="R2" s="8" t="s">
        <v>195</v>
      </c>
      <c r="S2" s="8" t="s">
        <v>196</v>
      </c>
      <c r="T2" s="8" t="s">
        <v>197</v>
      </c>
      <c r="U2" s="8" t="s">
        <v>198</v>
      </c>
      <c r="V2" s="8" t="s">
        <v>199</v>
      </c>
      <c r="W2" s="8" t="s">
        <v>200</v>
      </c>
    </row>
    <row r="3" spans="1:30" x14ac:dyDescent="0.3">
      <c r="D3" s="1" t="s">
        <v>2</v>
      </c>
      <c r="E3" s="1">
        <f>MEDIAN(E8:E34)</f>
        <v>39.1</v>
      </c>
      <c r="F3" s="1">
        <f>MEDIAN(F8:F34)</f>
        <v>0.20471257805499263</v>
      </c>
      <c r="J3" s="1" t="s">
        <v>2</v>
      </c>
      <c r="K3" s="1">
        <f>MEDIAN(K8:K34)</f>
        <v>18.210416666666667</v>
      </c>
      <c r="L3" s="1">
        <f>MEDIAN(L8:L34)</f>
        <v>-0.9369342414630053</v>
      </c>
      <c r="N3" s="1" t="s">
        <v>2</v>
      </c>
      <c r="O3" s="1">
        <f>MEDIAN(O8:O34)</f>
        <v>1.0757066791053649</v>
      </c>
      <c r="R3" s="8">
        <f>F2</f>
        <v>0.18765038114426502</v>
      </c>
      <c r="S3" s="8">
        <f>F5</f>
        <v>6.0688158897016092E-2</v>
      </c>
      <c r="T3" s="8">
        <f>L2</f>
        <v>-0.75102917313900164</v>
      </c>
      <c r="U3" s="8">
        <f>L5</f>
        <v>0.11301456833211837</v>
      </c>
      <c r="V3" s="8">
        <f>O2</f>
        <v>0.96921017717840052</v>
      </c>
      <c r="W3" s="8">
        <f>O5</f>
        <v>0.10819077458570245</v>
      </c>
    </row>
    <row r="4" spans="1:30" x14ac:dyDescent="0.3">
      <c r="D4" s="1" t="s">
        <v>1</v>
      </c>
      <c r="E4" s="1">
        <f>STDEV(E8:E34)</f>
        <v>14.879037169083123</v>
      </c>
      <c r="F4" s="1">
        <f>STDEV(F8:F34)</f>
        <v>0.23504422872013281</v>
      </c>
      <c r="J4" s="1" t="s">
        <v>1</v>
      </c>
      <c r="K4" s="1">
        <f>STDEV(K8:K34)</f>
        <v>11.46562709806352</v>
      </c>
      <c r="L4" s="1">
        <f>STDEV(L8:L34)</f>
        <v>0.43770354102911457</v>
      </c>
      <c r="N4" s="1" t="s">
        <v>1</v>
      </c>
      <c r="O4" s="1">
        <f>STDEV(O8:O34)</f>
        <v>0.41902106818370621</v>
      </c>
    </row>
    <row r="5" spans="1:30" x14ac:dyDescent="0.3">
      <c r="D5" s="1" t="s">
        <v>0</v>
      </c>
      <c r="E5" s="1">
        <f>E4/SQRT(COUNT(E8:E34))</f>
        <v>3.8417508775640057</v>
      </c>
      <c r="F5" s="1">
        <f>F4/SQRT(COUNT(F8:F34))</f>
        <v>6.0688158897016092E-2</v>
      </c>
      <c r="J5" s="1" t="s">
        <v>0</v>
      </c>
      <c r="K5" s="1">
        <f>K4/SQRT(COUNT(K8:K34))</f>
        <v>2.9604121869749656</v>
      </c>
      <c r="L5" s="1">
        <f>L4/SQRT(COUNT(L8:L34))</f>
        <v>0.11301456833211837</v>
      </c>
      <c r="N5" s="1" t="s">
        <v>0</v>
      </c>
      <c r="O5" s="1">
        <f>O4/SQRT(COUNT(O8:O34))</f>
        <v>0.10819077458570245</v>
      </c>
    </row>
    <row r="6" spans="1:30" s="5" customFormat="1" x14ac:dyDescent="0.3">
      <c r="A6" s="4" t="s">
        <v>69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x14ac:dyDescent="0.3">
      <c r="A7" s="1" t="s">
        <v>66</v>
      </c>
      <c r="B7" s="1" t="s">
        <v>65</v>
      </c>
      <c r="C7" t="s">
        <v>64</v>
      </c>
      <c r="D7" t="s">
        <v>63</v>
      </c>
      <c r="E7" t="s">
        <v>62</v>
      </c>
      <c r="F7" t="s">
        <v>61</v>
      </c>
      <c r="G7" t="s">
        <v>60</v>
      </c>
      <c r="I7" t="s">
        <v>64</v>
      </c>
      <c r="J7" t="s">
        <v>63</v>
      </c>
      <c r="K7" t="s">
        <v>62</v>
      </c>
      <c r="L7" t="s">
        <v>61</v>
      </c>
      <c r="M7" t="s">
        <v>60</v>
      </c>
      <c r="O7" t="s">
        <v>68</v>
      </c>
      <c r="R7" s="8" t="s">
        <v>207</v>
      </c>
    </row>
    <row r="8" spans="1:30" x14ac:dyDescent="0.3">
      <c r="A8" t="s">
        <v>8</v>
      </c>
      <c r="B8">
        <v>27</v>
      </c>
      <c r="C8" t="s">
        <v>161</v>
      </c>
      <c r="D8" t="s">
        <v>6</v>
      </c>
      <c r="E8">
        <v>31.4</v>
      </c>
      <c r="F8">
        <v>0.54652674691357017</v>
      </c>
      <c r="G8">
        <v>3.150794867555894E-4</v>
      </c>
      <c r="I8" t="s">
        <v>168</v>
      </c>
      <c r="J8" t="s">
        <v>4</v>
      </c>
      <c r="K8">
        <v>8.5</v>
      </c>
      <c r="L8">
        <v>-1</v>
      </c>
      <c r="M8">
        <v>1.2601364318634322E-3</v>
      </c>
      <c r="O8">
        <v>1.5465267469135702</v>
      </c>
      <c r="R8" s="8" t="s">
        <v>208</v>
      </c>
    </row>
    <row r="9" spans="1:30" x14ac:dyDescent="0.3">
      <c r="A9" t="s">
        <v>8</v>
      </c>
      <c r="B9">
        <v>27</v>
      </c>
      <c r="C9" t="s">
        <v>162</v>
      </c>
      <c r="D9" t="s">
        <v>6</v>
      </c>
      <c r="E9">
        <v>41.4</v>
      </c>
      <c r="F9">
        <v>0.1168357360797343</v>
      </c>
      <c r="G9">
        <v>6.9841336612874042E-3</v>
      </c>
      <c r="I9" t="s">
        <v>169</v>
      </c>
      <c r="J9" t="s">
        <v>4</v>
      </c>
      <c r="K9">
        <v>18.399999999999999</v>
      </c>
      <c r="L9">
        <v>-1</v>
      </c>
      <c r="M9">
        <v>8.0744556432250827E-4</v>
      </c>
      <c r="O9">
        <v>1.1168357360797343</v>
      </c>
      <c r="R9" s="8" t="s">
        <v>4</v>
      </c>
      <c r="S9" s="8">
        <f>_xlfn.T.TEST(L8:L19,L38:L49,2,1)</f>
        <v>0.27969225965743566</v>
      </c>
    </row>
    <row r="10" spans="1:30" x14ac:dyDescent="0.3">
      <c r="A10" t="s">
        <v>8</v>
      </c>
      <c r="B10">
        <v>27</v>
      </c>
      <c r="C10" t="s">
        <v>163</v>
      </c>
      <c r="D10" t="s">
        <v>6</v>
      </c>
      <c r="E10">
        <v>29.8</v>
      </c>
      <c r="F10">
        <v>0.31817061932743873</v>
      </c>
      <c r="G10">
        <v>3.9002254996845545E-4</v>
      </c>
      <c r="I10" t="s">
        <v>170</v>
      </c>
      <c r="J10" t="s">
        <v>4</v>
      </c>
      <c r="K10">
        <v>20.2</v>
      </c>
      <c r="L10">
        <v>-0.9369342414630053</v>
      </c>
      <c r="M10">
        <v>2.6388501536280212E-4</v>
      </c>
      <c r="O10">
        <v>1.255104860790444</v>
      </c>
      <c r="R10" s="8" t="s">
        <v>6</v>
      </c>
      <c r="S10" s="8">
        <f>_xlfn.T.TEST(F8:F19,F38:F49,2,1)</f>
        <v>3.3799739205045844E-2</v>
      </c>
    </row>
    <row r="11" spans="1:30" x14ac:dyDescent="0.3">
      <c r="A11" t="s">
        <v>8</v>
      </c>
      <c r="B11">
        <v>23</v>
      </c>
      <c r="C11" t="s">
        <v>14</v>
      </c>
      <c r="D11" t="s">
        <v>6</v>
      </c>
      <c r="E11">
        <v>22.8</v>
      </c>
      <c r="F11">
        <v>0.61986214650529181</v>
      </c>
      <c r="G11">
        <v>7.4448187987164114E-5</v>
      </c>
      <c r="I11" t="s">
        <v>13</v>
      </c>
      <c r="J11" t="s">
        <v>4</v>
      </c>
      <c r="K11">
        <v>18.399999999999999</v>
      </c>
      <c r="L11">
        <v>-1</v>
      </c>
      <c r="M11">
        <v>1.0976705260119058E-5</v>
      </c>
      <c r="O11">
        <v>1.6198621465052918</v>
      </c>
      <c r="R11" s="8" t="s">
        <v>68</v>
      </c>
      <c r="S11" s="8">
        <f>_xlfn.T.TEST(O8:O19,O38:O49,2,1)</f>
        <v>4.147711319320601E-2</v>
      </c>
    </row>
    <row r="12" spans="1:30" x14ac:dyDescent="0.3">
      <c r="A12" t="s">
        <v>8</v>
      </c>
      <c r="B12">
        <v>23</v>
      </c>
      <c r="C12" t="s">
        <v>12</v>
      </c>
      <c r="D12" t="s">
        <v>6</v>
      </c>
      <c r="E12">
        <v>66.099999999999994</v>
      </c>
      <c r="F12">
        <v>9.8857301744304349E-2</v>
      </c>
      <c r="G12">
        <v>2.9774572411997619E-2</v>
      </c>
      <c r="I12" t="s">
        <v>11</v>
      </c>
      <c r="J12" t="s">
        <v>4</v>
      </c>
      <c r="K12">
        <v>35.200000000000003</v>
      </c>
      <c r="L12">
        <v>-1</v>
      </c>
      <c r="M12">
        <v>7.7659434760748466E-6</v>
      </c>
      <c r="O12">
        <v>1.0988573017443044</v>
      </c>
    </row>
    <row r="13" spans="1:30" x14ac:dyDescent="0.3">
      <c r="A13" t="s">
        <v>8</v>
      </c>
      <c r="B13">
        <v>23</v>
      </c>
      <c r="C13" t="s">
        <v>10</v>
      </c>
      <c r="D13" t="s">
        <v>6</v>
      </c>
      <c r="E13">
        <v>50.2</v>
      </c>
      <c r="F13">
        <v>-0.24597001564789839</v>
      </c>
      <c r="G13">
        <v>1.0256735286991932E-5</v>
      </c>
      <c r="I13" t="s">
        <v>9</v>
      </c>
      <c r="J13" t="s">
        <v>4</v>
      </c>
      <c r="K13">
        <v>4.5999999999999996</v>
      </c>
      <c r="L13">
        <v>-1</v>
      </c>
      <c r="M13">
        <v>4.0165431843335909E-2</v>
      </c>
      <c r="O13">
        <v>0.75402998435210167</v>
      </c>
    </row>
    <row r="14" spans="1:30" x14ac:dyDescent="0.3">
      <c r="A14" s="6" t="s">
        <v>21</v>
      </c>
      <c r="B14">
        <v>7.4</v>
      </c>
      <c r="C14" t="s">
        <v>27</v>
      </c>
      <c r="D14" t="s">
        <v>6</v>
      </c>
      <c r="E14">
        <v>39.9</v>
      </c>
      <c r="F14">
        <v>0.17382532874841544</v>
      </c>
      <c r="G14">
        <v>4.8154307466009488E-2</v>
      </c>
      <c r="I14" t="s">
        <v>26</v>
      </c>
      <c r="J14" t="s">
        <v>4</v>
      </c>
      <c r="K14">
        <v>31.3</v>
      </c>
      <c r="L14">
        <v>-0.7756964107703046</v>
      </c>
      <c r="M14">
        <v>8.8459051327818516E-5</v>
      </c>
      <c r="O14">
        <v>0.9495217395187201</v>
      </c>
    </row>
    <row r="15" spans="1:30" x14ac:dyDescent="0.3">
      <c r="A15" s="6" t="s">
        <v>21</v>
      </c>
      <c r="B15">
        <v>7.4</v>
      </c>
      <c r="C15" t="s">
        <v>25</v>
      </c>
      <c r="D15" t="s">
        <v>6</v>
      </c>
      <c r="E15">
        <v>30.6</v>
      </c>
      <c r="F15">
        <v>-0.1111490399114258</v>
      </c>
      <c r="G15">
        <v>4.9139380380382194E-2</v>
      </c>
      <c r="I15" t="s">
        <v>24</v>
      </c>
      <c r="J15" t="s">
        <v>4</v>
      </c>
      <c r="K15">
        <v>4.5999999999999996</v>
      </c>
      <c r="L15">
        <v>-1</v>
      </c>
      <c r="M15">
        <v>4.4711389883959262E-3</v>
      </c>
      <c r="O15">
        <v>0.88885096008857423</v>
      </c>
    </row>
    <row r="16" spans="1:30" x14ac:dyDescent="0.3">
      <c r="A16" s="6" t="s">
        <v>21</v>
      </c>
      <c r="B16">
        <v>4.5</v>
      </c>
      <c r="C16" t="s">
        <v>23</v>
      </c>
      <c r="D16" t="s">
        <v>6</v>
      </c>
      <c r="E16">
        <v>55.9</v>
      </c>
      <c r="F16">
        <v>5.8537328404816933E-3</v>
      </c>
      <c r="G16">
        <v>0.54064002185993787</v>
      </c>
      <c r="I16" t="s">
        <v>22</v>
      </c>
      <c r="J16" t="s">
        <v>4</v>
      </c>
      <c r="K16">
        <v>46.7</v>
      </c>
      <c r="L16">
        <v>-0.58736166033249781</v>
      </c>
      <c r="M16">
        <v>2.1065962177987184E-4</v>
      </c>
      <c r="O16">
        <v>0.59321539317297955</v>
      </c>
    </row>
    <row r="17" spans="1:23" x14ac:dyDescent="0.3">
      <c r="A17" s="6" t="s">
        <v>21</v>
      </c>
      <c r="B17">
        <v>4.5</v>
      </c>
      <c r="C17" t="s">
        <v>20</v>
      </c>
      <c r="D17" t="s">
        <v>6</v>
      </c>
      <c r="E17">
        <v>55</v>
      </c>
      <c r="F17">
        <v>0.22655060634295779</v>
      </c>
      <c r="G17">
        <v>7.3349410661491927E-4</v>
      </c>
      <c r="I17" t="s">
        <v>19</v>
      </c>
      <c r="J17" t="s">
        <v>4</v>
      </c>
      <c r="K17">
        <v>16.899999999999999</v>
      </c>
      <c r="L17">
        <v>0.25571678975513079</v>
      </c>
      <c r="M17">
        <v>7.7922073099489248E-3</v>
      </c>
      <c r="O17">
        <v>-2.9166183412173002E-2</v>
      </c>
    </row>
    <row r="18" spans="1:23" x14ac:dyDescent="0.3">
      <c r="A18" t="s">
        <v>8</v>
      </c>
      <c r="B18">
        <v>2</v>
      </c>
      <c r="C18" t="s">
        <v>47</v>
      </c>
      <c r="D18" t="s">
        <v>6</v>
      </c>
      <c r="E18">
        <v>45.2</v>
      </c>
      <c r="F18">
        <v>0.40110848330157867</v>
      </c>
      <c r="G18">
        <v>8.2279960159594942E-4</v>
      </c>
      <c r="I18" t="s">
        <v>46</v>
      </c>
      <c r="J18" t="s">
        <v>4</v>
      </c>
      <c r="K18">
        <v>18.8</v>
      </c>
      <c r="L18">
        <v>-0.81781949293301237</v>
      </c>
      <c r="M18">
        <v>8.951135843658321E-4</v>
      </c>
      <c r="O18">
        <v>1.218927976234591</v>
      </c>
    </row>
    <row r="19" spans="1:23" x14ac:dyDescent="0.3">
      <c r="A19" t="s">
        <v>8</v>
      </c>
      <c r="B19">
        <v>2</v>
      </c>
      <c r="C19" t="s">
        <v>45</v>
      </c>
      <c r="D19" t="s">
        <v>6</v>
      </c>
      <c r="E19">
        <v>14.9</v>
      </c>
      <c r="F19">
        <v>-5.4267854170450894E-2</v>
      </c>
      <c r="G19">
        <v>0.56169079903404373</v>
      </c>
      <c r="I19" t="s">
        <v>44</v>
      </c>
      <c r="J19" t="s">
        <v>4</v>
      </c>
      <c r="K19">
        <v>9.4</v>
      </c>
      <c r="L19">
        <v>-0.87249103876061151</v>
      </c>
      <c r="M19">
        <v>5.9435981849630343E-4</v>
      </c>
      <c r="O19">
        <v>0.81822318459016063</v>
      </c>
    </row>
    <row r="31" spans="1:23" x14ac:dyDescent="0.3">
      <c r="E31" s="1" t="s">
        <v>62</v>
      </c>
      <c r="F31" s="1" t="s">
        <v>194</v>
      </c>
      <c r="K31" s="1" t="s">
        <v>62</v>
      </c>
      <c r="L31" s="1" t="s">
        <v>194</v>
      </c>
      <c r="O31" s="1" t="s">
        <v>68</v>
      </c>
    </row>
    <row r="32" spans="1:23" x14ac:dyDescent="0.3">
      <c r="A32" t="s">
        <v>175</v>
      </c>
      <c r="D32" s="1" t="s">
        <v>3</v>
      </c>
      <c r="E32" s="1">
        <f>AVERAGE(E38:E64)</f>
        <v>39</v>
      </c>
      <c r="F32" s="1">
        <f>AVERAGE(F38:F64)</f>
        <v>0.22635144536607291</v>
      </c>
      <c r="J32" s="1" t="s">
        <v>3</v>
      </c>
      <c r="K32" s="1">
        <f>AVERAGE(K38:K64)</f>
        <v>18.210416666666667</v>
      </c>
      <c r="L32" s="1">
        <f>AVERAGE(L38:L64)</f>
        <v>-0.84935523373929211</v>
      </c>
      <c r="N32" s="1" t="s">
        <v>3</v>
      </c>
      <c r="O32" s="1">
        <f>AVERAGE(O38:O64)</f>
        <v>1.0757066791053649</v>
      </c>
      <c r="R32" s="8" t="s">
        <v>201</v>
      </c>
      <c r="S32" s="8" t="s">
        <v>202</v>
      </c>
      <c r="T32" s="8" t="s">
        <v>203</v>
      </c>
      <c r="U32" s="8" t="s">
        <v>204</v>
      </c>
      <c r="V32" s="8" t="s">
        <v>205</v>
      </c>
      <c r="W32" s="8" t="s">
        <v>206</v>
      </c>
    </row>
    <row r="33" spans="1:30" x14ac:dyDescent="0.3">
      <c r="D33" s="1" t="s">
        <v>2</v>
      </c>
      <c r="E33" s="1">
        <f>MEDIAN(E38:E64)</f>
        <v>39.1</v>
      </c>
      <c r="F33" s="1">
        <f>MEDIAN(F38:F64)</f>
        <v>0.20471257805499263</v>
      </c>
      <c r="J33" s="1" t="s">
        <v>2</v>
      </c>
      <c r="K33" s="1">
        <f>MEDIAN(K38:K64)</f>
        <v>14.862500000000001</v>
      </c>
      <c r="L33" s="1">
        <f>MEDIAN(L38:L64)</f>
        <v>-1</v>
      </c>
      <c r="N33" s="1" t="s">
        <v>2</v>
      </c>
      <c r="O33" s="1">
        <f>MEDIAN(O38:O64)</f>
        <v>1.1667528654899968</v>
      </c>
      <c r="R33" s="8">
        <f>F32</f>
        <v>0.22635144536607291</v>
      </c>
      <c r="S33" s="8">
        <f>F35</f>
        <v>8.2990608708653407E-2</v>
      </c>
      <c r="T33" s="8">
        <f>L32</f>
        <v>-0.84935523373929211</v>
      </c>
      <c r="U33" s="8">
        <f>L35</f>
        <v>9.1944095914144028E-2</v>
      </c>
      <c r="V33" s="8">
        <f>O32</f>
        <v>1.0757066791053649</v>
      </c>
      <c r="W33" s="8">
        <f>O35</f>
        <v>0.13420601303113391</v>
      </c>
    </row>
    <row r="34" spans="1:30" x14ac:dyDescent="0.3">
      <c r="D34" s="1" t="s">
        <v>1</v>
      </c>
      <c r="E34" s="1">
        <f>STDEV(E38:E64)</f>
        <v>14.456014790956869</v>
      </c>
      <c r="F34" s="1">
        <f>STDEV(F38:F64)</f>
        <v>0.28748790166891164</v>
      </c>
      <c r="J34" s="1" t="s">
        <v>1</v>
      </c>
      <c r="K34" s="1">
        <f>STDEV(K38:K64)</f>
        <v>14.620189412144073</v>
      </c>
      <c r="L34" s="1">
        <f>STDEV(L38:L64)</f>
        <v>0.31850369115856692</v>
      </c>
      <c r="N34" s="1" t="s">
        <v>1</v>
      </c>
      <c r="O34" s="1">
        <f>STDEV(O38:O64)</f>
        <v>0.46490326650234953</v>
      </c>
    </row>
    <row r="35" spans="1:30" x14ac:dyDescent="0.3">
      <c r="D35" s="1" t="s">
        <v>0</v>
      </c>
      <c r="E35" s="1">
        <f>E34/SQRT(COUNT(E38:E64))</f>
        <v>4.1730920154840803</v>
      </c>
      <c r="F35" s="1">
        <f>F34/SQRT(COUNT(F38:F64))</f>
        <v>8.2990608708653407E-2</v>
      </c>
      <c r="J35" s="1" t="s">
        <v>0</v>
      </c>
      <c r="K35" s="1">
        <f>K34/SQRT(COUNT(K38:K64))</f>
        <v>4.2204851463523489</v>
      </c>
      <c r="L35" s="1">
        <f>L34/SQRT(COUNT(L38:L64))</f>
        <v>9.1944095914144028E-2</v>
      </c>
      <c r="N35" s="1" t="s">
        <v>0</v>
      </c>
      <c r="O35" s="1">
        <f>O34/SQRT(COUNT(O38:O64))</f>
        <v>0.13420601303113391</v>
      </c>
    </row>
    <row r="36" spans="1:30" x14ac:dyDescent="0.3">
      <c r="A36" s="4" t="s">
        <v>67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</row>
    <row r="37" spans="1:30" x14ac:dyDescent="0.3">
      <c r="A37" s="1" t="s">
        <v>66</v>
      </c>
      <c r="B37" s="1" t="s">
        <v>65</v>
      </c>
      <c r="C37" t="s">
        <v>64</v>
      </c>
      <c r="D37" t="s">
        <v>63</v>
      </c>
      <c r="E37" t="s">
        <v>62</v>
      </c>
      <c r="F37" t="s">
        <v>61</v>
      </c>
      <c r="G37" t="s">
        <v>60</v>
      </c>
      <c r="I37" t="s">
        <v>64</v>
      </c>
      <c r="J37" t="s">
        <v>63</v>
      </c>
      <c r="K37" t="s">
        <v>62</v>
      </c>
      <c r="L37" t="s">
        <v>61</v>
      </c>
      <c r="M37" t="s">
        <v>60</v>
      </c>
    </row>
    <row r="38" spans="1:30" x14ac:dyDescent="0.3">
      <c r="A38" t="s">
        <v>8</v>
      </c>
      <c r="B38">
        <v>27</v>
      </c>
      <c r="C38" t="s">
        <v>161</v>
      </c>
      <c r="D38" t="s">
        <v>6</v>
      </c>
      <c r="E38">
        <v>27.6</v>
      </c>
      <c r="F38">
        <v>0.7129135885622252</v>
      </c>
      <c r="G38">
        <v>2.1712058000119957E-5</v>
      </c>
      <c r="I38" t="s">
        <v>168</v>
      </c>
      <c r="J38" t="s">
        <v>4</v>
      </c>
      <c r="K38">
        <v>8.3000000000000007</v>
      </c>
      <c r="L38">
        <v>-1</v>
      </c>
      <c r="M38">
        <v>6.8813797497682054E-4</v>
      </c>
      <c r="O38">
        <v>1.7129135885622251</v>
      </c>
    </row>
    <row r="39" spans="1:30" s="5" customFormat="1" x14ac:dyDescent="0.3">
      <c r="A39" t="s">
        <v>8</v>
      </c>
      <c r="B39">
        <v>27</v>
      </c>
      <c r="C39" t="s">
        <v>162</v>
      </c>
      <c r="D39" t="s">
        <v>6</v>
      </c>
      <c r="E39">
        <v>42</v>
      </c>
      <c r="F39">
        <v>0.21156552858943126</v>
      </c>
      <c r="G39">
        <v>9.528884731815336E-4</v>
      </c>
      <c r="H39"/>
      <c r="I39" t="s">
        <v>169</v>
      </c>
      <c r="J39" t="s">
        <v>4</v>
      </c>
      <c r="K39">
        <v>27.4</v>
      </c>
      <c r="L39">
        <v>-1</v>
      </c>
      <c r="M39">
        <v>1.7551708788204266E-4</v>
      </c>
      <c r="N39"/>
      <c r="O39">
        <v>1.2115655285894313</v>
      </c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 x14ac:dyDescent="0.3">
      <c r="A40" t="s">
        <v>8</v>
      </c>
      <c r="B40">
        <v>27</v>
      </c>
      <c r="C40" t="s">
        <v>163</v>
      </c>
      <c r="D40" t="s">
        <v>6</v>
      </c>
      <c r="E40">
        <v>25.2</v>
      </c>
      <c r="F40">
        <v>0.33199896507699472</v>
      </c>
      <c r="G40">
        <v>4.2467199737412811E-4</v>
      </c>
      <c r="I40" t="s">
        <v>170</v>
      </c>
      <c r="J40" t="s">
        <v>4</v>
      </c>
      <c r="K40">
        <v>12.2</v>
      </c>
      <c r="L40">
        <v>-1</v>
      </c>
      <c r="M40">
        <v>2.2956206266152513E-4</v>
      </c>
      <c r="O40">
        <v>1.3319989650769948</v>
      </c>
    </row>
    <row r="41" spans="1:30" x14ac:dyDescent="0.3">
      <c r="A41" t="s">
        <v>8</v>
      </c>
      <c r="B41">
        <v>23</v>
      </c>
      <c r="C41" t="s">
        <v>14</v>
      </c>
      <c r="D41" t="s">
        <v>6</v>
      </c>
      <c r="E41">
        <v>23.2</v>
      </c>
      <c r="F41">
        <v>0.63930210584323499</v>
      </c>
      <c r="G41">
        <v>6.7168647811235516E-4</v>
      </c>
      <c r="I41" t="s">
        <v>13</v>
      </c>
      <c r="J41" t="s">
        <v>4</v>
      </c>
      <c r="K41">
        <v>17.100000000000001</v>
      </c>
      <c r="L41">
        <v>-1</v>
      </c>
      <c r="M41">
        <v>5.0601512888871516E-7</v>
      </c>
      <c r="O41">
        <v>1.6393021058432349</v>
      </c>
    </row>
    <row r="42" spans="1:30" x14ac:dyDescent="0.3">
      <c r="A42" t="s">
        <v>8</v>
      </c>
      <c r="B42">
        <v>23</v>
      </c>
      <c r="C42" t="s">
        <v>12</v>
      </c>
      <c r="D42" t="s">
        <v>6</v>
      </c>
      <c r="E42">
        <v>66</v>
      </c>
      <c r="F42">
        <v>0.16219505836346576</v>
      </c>
      <c r="G42">
        <v>8.1502921836121792E-3</v>
      </c>
      <c r="I42" t="s">
        <v>11</v>
      </c>
      <c r="J42" t="s">
        <v>4</v>
      </c>
      <c r="K42">
        <v>49.6</v>
      </c>
      <c r="L42">
        <v>-0.95974514402709654</v>
      </c>
      <c r="M42">
        <v>3.8134909172753607E-5</v>
      </c>
      <c r="O42">
        <v>1.1219402023905622</v>
      </c>
    </row>
    <row r="43" spans="1:30" x14ac:dyDescent="0.3">
      <c r="A43" t="s">
        <v>8</v>
      </c>
      <c r="B43">
        <v>23</v>
      </c>
      <c r="C43" t="s">
        <v>10</v>
      </c>
      <c r="D43" t="s">
        <v>6</v>
      </c>
      <c r="E43">
        <v>51.7</v>
      </c>
      <c r="F43">
        <v>-0.25735662596427089</v>
      </c>
      <c r="G43">
        <v>1.097279064062918E-3</v>
      </c>
      <c r="I43" t="s">
        <v>9</v>
      </c>
      <c r="J43" t="s">
        <v>4</v>
      </c>
      <c r="K43">
        <v>2</v>
      </c>
      <c r="L43">
        <v>-1</v>
      </c>
      <c r="M43">
        <v>1.8695076007749281E-3</v>
      </c>
      <c r="O43">
        <v>0.74264337403572911</v>
      </c>
    </row>
    <row r="44" spans="1:30" x14ac:dyDescent="0.3">
      <c r="A44" s="6" t="s">
        <v>21</v>
      </c>
      <c r="B44">
        <v>7.4</v>
      </c>
      <c r="C44" t="s">
        <v>27</v>
      </c>
      <c r="D44" t="s">
        <v>6</v>
      </c>
      <c r="E44">
        <v>19.899999999999999</v>
      </c>
      <c r="F44">
        <v>0.37429770271435636</v>
      </c>
      <c r="G44">
        <v>1.7190581972196365E-3</v>
      </c>
      <c r="I44" t="s">
        <v>26</v>
      </c>
      <c r="J44" t="s">
        <v>4</v>
      </c>
      <c r="K44">
        <v>21.2</v>
      </c>
      <c r="L44">
        <v>-1</v>
      </c>
      <c r="M44">
        <v>2.4027758991578361E-7</v>
      </c>
      <c r="O44">
        <v>1.3742977027143564</v>
      </c>
    </row>
    <row r="45" spans="1:30" x14ac:dyDescent="0.3">
      <c r="A45" s="6" t="s">
        <v>21</v>
      </c>
      <c r="B45">
        <v>7.4</v>
      </c>
      <c r="C45" t="s">
        <v>25</v>
      </c>
      <c r="D45" t="s">
        <v>6</v>
      </c>
      <c r="E45">
        <v>36.200000000000003</v>
      </c>
      <c r="F45">
        <v>-0.10997815470589231</v>
      </c>
      <c r="G45">
        <v>9.69539792221214E-2</v>
      </c>
      <c r="I45" t="s">
        <v>24</v>
      </c>
      <c r="J45" t="s">
        <v>4</v>
      </c>
      <c r="K45">
        <v>3.3</v>
      </c>
      <c r="L45">
        <v>-1</v>
      </c>
      <c r="M45">
        <v>1.1780275312668795E-2</v>
      </c>
      <c r="O45">
        <v>0.89002184529410766</v>
      </c>
    </row>
    <row r="46" spans="1:30" x14ac:dyDescent="0.3">
      <c r="A46" s="6" t="s">
        <v>21</v>
      </c>
      <c r="B46">
        <v>4.5</v>
      </c>
      <c r="C46" t="s">
        <v>23</v>
      </c>
      <c r="D46" t="s">
        <v>6</v>
      </c>
      <c r="E46">
        <v>48</v>
      </c>
      <c r="F46">
        <v>2.0270494065908946E-3</v>
      </c>
      <c r="G46">
        <v>0.87862880270349475</v>
      </c>
      <c r="I46" t="s">
        <v>22</v>
      </c>
      <c r="J46" t="s">
        <v>4</v>
      </c>
      <c r="K46">
        <v>40.200000000000003</v>
      </c>
      <c r="L46">
        <v>-0.62841390294033972</v>
      </c>
      <c r="M46">
        <v>8.181437018339902E-6</v>
      </c>
      <c r="O46">
        <v>0.63044095234693065</v>
      </c>
    </row>
    <row r="47" spans="1:30" x14ac:dyDescent="0.3">
      <c r="A47" s="6" t="s">
        <v>21</v>
      </c>
      <c r="B47">
        <v>4.5</v>
      </c>
      <c r="C47" t="s">
        <v>20</v>
      </c>
      <c r="D47" t="s">
        <v>6</v>
      </c>
      <c r="E47">
        <v>55.2</v>
      </c>
      <c r="F47">
        <v>0.197859627520554</v>
      </c>
      <c r="G47">
        <v>7.372607431336187E-3</v>
      </c>
      <c r="I47" t="s">
        <v>19</v>
      </c>
      <c r="J47" t="s">
        <v>4</v>
      </c>
      <c r="K47">
        <v>12.625</v>
      </c>
      <c r="L47">
        <v>6.8256722765958774E-2</v>
      </c>
      <c r="M47">
        <v>0.4263114890986372</v>
      </c>
      <c r="O47">
        <v>0.12960290475459524</v>
      </c>
    </row>
    <row r="48" spans="1:30" x14ac:dyDescent="0.3">
      <c r="A48" t="s">
        <v>8</v>
      </c>
      <c r="B48">
        <v>2</v>
      </c>
      <c r="C48" t="s">
        <v>47</v>
      </c>
      <c r="D48" t="s">
        <v>6</v>
      </c>
      <c r="E48">
        <v>43.6</v>
      </c>
      <c r="F48">
        <v>0.40771538124646722</v>
      </c>
      <c r="G48">
        <v>2.1436206987599641E-4</v>
      </c>
      <c r="I48" t="s">
        <v>46</v>
      </c>
      <c r="J48" t="s">
        <v>4</v>
      </c>
      <c r="K48">
        <v>18.100000000000001</v>
      </c>
      <c r="L48">
        <v>-1</v>
      </c>
      <c r="M48">
        <v>9.2175080740899051E-4</v>
      </c>
      <c r="O48">
        <v>1.4077153812464673</v>
      </c>
    </row>
    <row r="49" spans="1:15" x14ac:dyDescent="0.3">
      <c r="A49" t="s">
        <v>8</v>
      </c>
      <c r="B49">
        <v>2</v>
      </c>
      <c r="C49" t="s">
        <v>45</v>
      </c>
      <c r="D49" t="s">
        <v>6</v>
      </c>
      <c r="E49">
        <v>29.4</v>
      </c>
      <c r="F49">
        <v>4.3677117739717733E-2</v>
      </c>
      <c r="G49">
        <v>3.7667520219061557E-2</v>
      </c>
      <c r="I49" t="s">
        <v>44</v>
      </c>
      <c r="J49" t="s">
        <v>4</v>
      </c>
      <c r="K49">
        <v>6.5</v>
      </c>
      <c r="L49">
        <v>-0.67236048067002741</v>
      </c>
      <c r="M49">
        <v>1.2515540350001705E-2</v>
      </c>
      <c r="O49">
        <v>0.71603759840974512</v>
      </c>
    </row>
  </sheetData>
  <conditionalFormatting sqref="M6:M7 G6:G7 M38:M43 G38:G43">
    <cfRule type="cellIs" dxfId="16" priority="11" operator="greaterThan">
      <formula>0.05</formula>
    </cfRule>
  </conditionalFormatting>
  <conditionalFormatting sqref="M8:M20 G8:G20">
    <cfRule type="cellIs" dxfId="15" priority="8" operator="greaterThan">
      <formula>0.05</formula>
    </cfRule>
    <cfRule type="cellIs" dxfId="14" priority="10" operator="greaterThan">
      <formula>0.05</formula>
    </cfRule>
  </conditionalFormatting>
  <conditionalFormatting sqref="G44:G56 M45:M56 M36:M37 G36:G37">
    <cfRule type="cellIs" dxfId="13" priority="6" operator="greaterThan">
      <formula>0.05</formula>
    </cfRule>
  </conditionalFormatting>
  <conditionalFormatting sqref="AB55:AB62">
    <cfRule type="cellIs" dxfId="12" priority="4" operator="greaterThan">
      <formula>0.05</formula>
    </cfRule>
  </conditionalFormatting>
  <conditionalFormatting sqref="M2:M5 G2:G5">
    <cfRule type="cellIs" dxfId="11" priority="2" operator="greaterThan">
      <formula>0.05</formula>
    </cfRule>
  </conditionalFormatting>
  <conditionalFormatting sqref="M32:M35 G32:G35">
    <cfRule type="cellIs" dxfId="10" priority="1" operator="greaterThan">
      <formula>0.05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030EC-3D3D-4BC0-96F0-150E6681AE60}">
  <dimension ref="A1"/>
  <sheetViews>
    <sheetView workbookViewId="0">
      <selection activeCell="H26" sqref="H26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5E897-76C6-49DA-943A-B0E9CE4E6230}">
  <dimension ref="A1:Y27"/>
  <sheetViews>
    <sheetView workbookViewId="0">
      <selection activeCell="A27" sqref="A27:XFD27"/>
    </sheetView>
  </sheetViews>
  <sheetFormatPr defaultRowHeight="14.4" x14ac:dyDescent="0.3"/>
  <sheetData>
    <row r="1" spans="1:25" s="1" customFormat="1" x14ac:dyDescent="0.3">
      <c r="A1" s="1" t="s">
        <v>126</v>
      </c>
      <c r="B1" s="1" t="s">
        <v>127</v>
      </c>
      <c r="C1" s="1" t="s">
        <v>128</v>
      </c>
      <c r="D1" s="1" t="s">
        <v>129</v>
      </c>
      <c r="E1" s="1" t="s">
        <v>130</v>
      </c>
      <c r="F1" s="1" t="s">
        <v>131</v>
      </c>
      <c r="I1" s="1" t="s">
        <v>132</v>
      </c>
      <c r="J1" s="1" t="s">
        <v>133</v>
      </c>
      <c r="K1" s="1" t="s">
        <v>134</v>
      </c>
      <c r="L1" s="1" t="s">
        <v>135</v>
      </c>
      <c r="M1" s="1" t="s">
        <v>136</v>
      </c>
      <c r="N1" s="1" t="s">
        <v>137</v>
      </c>
      <c r="R1" s="1" t="s">
        <v>138</v>
      </c>
      <c r="S1" s="1" t="s">
        <v>139</v>
      </c>
      <c r="T1" s="1" t="s">
        <v>140</v>
      </c>
      <c r="U1" s="1" t="s">
        <v>141</v>
      </c>
      <c r="V1" s="1" t="s">
        <v>142</v>
      </c>
      <c r="W1" s="1" t="s">
        <v>143</v>
      </c>
      <c r="X1" s="1" t="s">
        <v>144</v>
      </c>
      <c r="Y1" s="1" t="s">
        <v>145</v>
      </c>
    </row>
    <row r="15" spans="1:25" s="1" customFormat="1" x14ac:dyDescent="0.3"/>
    <row r="27" spans="1:14" s="1" customFormat="1" x14ac:dyDescent="0.3">
      <c r="A27" s="1" t="s">
        <v>146</v>
      </c>
      <c r="B27" s="1" t="s">
        <v>147</v>
      </c>
      <c r="C27" s="1" t="s">
        <v>148</v>
      </c>
      <c r="D27" s="1" t="s">
        <v>149</v>
      </c>
      <c r="E27" s="1" t="s">
        <v>150</v>
      </c>
      <c r="F27" s="1" t="s">
        <v>151</v>
      </c>
      <c r="I27" s="1" t="s">
        <v>152</v>
      </c>
      <c r="J27" s="1" t="s">
        <v>153</v>
      </c>
      <c r="K27" s="1" t="s">
        <v>154</v>
      </c>
      <c r="L27" s="1" t="s">
        <v>155</v>
      </c>
      <c r="M27" s="1" t="s">
        <v>156</v>
      </c>
      <c r="N27" s="1" t="s">
        <v>157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FA1EE-1916-430F-A948-0EE07C7108A4}">
  <dimension ref="A1:O58"/>
  <sheetViews>
    <sheetView topLeftCell="A19" workbookViewId="0">
      <selection activeCell="C49" sqref="C49"/>
    </sheetView>
  </sheetViews>
  <sheetFormatPr defaultRowHeight="14.4" x14ac:dyDescent="0.3"/>
  <sheetData>
    <row r="1" spans="1:15" s="5" customFormat="1" x14ac:dyDescent="0.3">
      <c r="A1" s="4" t="s">
        <v>69</v>
      </c>
    </row>
    <row r="2" spans="1:15" x14ac:dyDescent="0.3">
      <c r="A2" s="1" t="s">
        <v>66</v>
      </c>
      <c r="B2" s="1" t="s">
        <v>65</v>
      </c>
      <c r="C2" t="s">
        <v>64</v>
      </c>
      <c r="D2" t="s">
        <v>63</v>
      </c>
      <c r="E2" t="s">
        <v>62</v>
      </c>
      <c r="F2" t="s">
        <v>61</v>
      </c>
      <c r="G2" t="s">
        <v>60</v>
      </c>
      <c r="I2" t="s">
        <v>64</v>
      </c>
      <c r="J2" t="s">
        <v>63</v>
      </c>
      <c r="K2" t="s">
        <v>62</v>
      </c>
      <c r="L2" t="s">
        <v>61</v>
      </c>
      <c r="M2" t="s">
        <v>60</v>
      </c>
      <c r="O2" t="s">
        <v>68</v>
      </c>
    </row>
    <row r="3" spans="1:15" x14ac:dyDescent="0.3">
      <c r="A3" s="6" t="s">
        <v>21</v>
      </c>
      <c r="B3">
        <v>7.4</v>
      </c>
      <c r="C3" t="s">
        <v>27</v>
      </c>
      <c r="D3" t="s">
        <v>6</v>
      </c>
      <c r="E3">
        <v>39.9</v>
      </c>
      <c r="F3">
        <v>0.17382532874841544</v>
      </c>
      <c r="G3">
        <v>4.8154307466009488E-2</v>
      </c>
      <c r="I3" t="s">
        <v>26</v>
      </c>
      <c r="J3" t="s">
        <v>4</v>
      </c>
      <c r="K3">
        <v>31.3</v>
      </c>
      <c r="L3">
        <v>-0.7756964107703046</v>
      </c>
      <c r="M3">
        <v>8.8459051327818516E-5</v>
      </c>
      <c r="O3">
        <v>0.9495217395187201</v>
      </c>
    </row>
    <row r="4" spans="1:15" x14ac:dyDescent="0.3">
      <c r="A4" s="6" t="s">
        <v>21</v>
      </c>
      <c r="B4">
        <v>7.4</v>
      </c>
      <c r="C4" t="s">
        <v>25</v>
      </c>
      <c r="D4" t="s">
        <v>6</v>
      </c>
      <c r="E4">
        <v>30.6</v>
      </c>
      <c r="F4">
        <v>-0.1111490399114258</v>
      </c>
      <c r="G4">
        <v>4.9139380380382194E-2</v>
      </c>
      <c r="I4" t="s">
        <v>24</v>
      </c>
      <c r="J4" t="s">
        <v>4</v>
      </c>
      <c r="K4">
        <v>4.5999999999999996</v>
      </c>
      <c r="L4">
        <v>-1</v>
      </c>
      <c r="M4">
        <v>4.4711389883959262E-3</v>
      </c>
      <c r="O4">
        <v>0.88885096008857423</v>
      </c>
    </row>
    <row r="5" spans="1:15" x14ac:dyDescent="0.3">
      <c r="A5" s="6" t="s">
        <v>21</v>
      </c>
      <c r="B5">
        <v>4.5</v>
      </c>
      <c r="C5" t="s">
        <v>23</v>
      </c>
      <c r="D5" t="s">
        <v>6</v>
      </c>
      <c r="E5">
        <v>55.9</v>
      </c>
      <c r="F5">
        <v>5.8537328404816933E-3</v>
      </c>
      <c r="G5">
        <v>0.54064002185993787</v>
      </c>
      <c r="I5" t="s">
        <v>22</v>
      </c>
      <c r="J5" t="s">
        <v>4</v>
      </c>
      <c r="K5">
        <v>46.7</v>
      </c>
      <c r="L5">
        <v>-0.58736166033249781</v>
      </c>
      <c r="M5">
        <v>2.1065962177987184E-4</v>
      </c>
      <c r="O5">
        <v>0.59321539317297955</v>
      </c>
    </row>
    <row r="6" spans="1:15" x14ac:dyDescent="0.3">
      <c r="A6" s="6" t="s">
        <v>21</v>
      </c>
      <c r="B6">
        <v>4.5</v>
      </c>
      <c r="C6" t="s">
        <v>20</v>
      </c>
      <c r="D6" t="s">
        <v>6</v>
      </c>
      <c r="E6">
        <v>55</v>
      </c>
      <c r="F6">
        <v>0.22655060634295779</v>
      </c>
      <c r="G6">
        <v>7.3349410661491927E-4</v>
      </c>
      <c r="I6" t="s">
        <v>19</v>
      </c>
      <c r="J6" t="s">
        <v>4</v>
      </c>
      <c r="K6">
        <v>16.899999999999999</v>
      </c>
      <c r="L6">
        <v>0.25571678975513079</v>
      </c>
      <c r="M6">
        <v>7.7922073099489248E-3</v>
      </c>
      <c r="O6">
        <v>-2.9166183412173002E-2</v>
      </c>
    </row>
    <row r="25" spans="1:15" x14ac:dyDescent="0.3">
      <c r="D25" s="1" t="s">
        <v>3</v>
      </c>
      <c r="E25">
        <f>AVERAGE(E3:E23)</f>
        <v>45.35</v>
      </c>
      <c r="F25">
        <f>AVERAGE(F3:F23)</f>
        <v>7.3770157005107279E-2</v>
      </c>
      <c r="J25" s="1" t="s">
        <v>3</v>
      </c>
      <c r="K25">
        <f>AVERAGE(K3:K23)</f>
        <v>24.875</v>
      </c>
      <c r="L25">
        <f>AVERAGE(L3:L23)</f>
        <v>-0.52683532033691793</v>
      </c>
      <c r="N25" s="1" t="s">
        <v>3</v>
      </c>
      <c r="O25">
        <f>AVERAGE(O3:O23)</f>
        <v>0.60060547734202518</v>
      </c>
    </row>
    <row r="26" spans="1:15" x14ac:dyDescent="0.3">
      <c r="D26" s="1" t="s">
        <v>2</v>
      </c>
      <c r="E26">
        <f>MEDIAN(E3:E23)</f>
        <v>47.45</v>
      </c>
      <c r="F26">
        <f>MEDIAN(F3:F23)</f>
        <v>8.9839530794448577E-2</v>
      </c>
      <c r="J26" s="1" t="s">
        <v>2</v>
      </c>
      <c r="K26">
        <f>MEDIAN(K3:K23)</f>
        <v>24.1</v>
      </c>
      <c r="L26">
        <f>MEDIAN(L3:L23)</f>
        <v>-0.68152903555140121</v>
      </c>
      <c r="N26" s="1" t="s">
        <v>2</v>
      </c>
      <c r="O26">
        <f>MEDIAN(O3:O23)</f>
        <v>0.74103317663077695</v>
      </c>
    </row>
    <row r="27" spans="1:15" x14ac:dyDescent="0.3">
      <c r="D27" s="1" t="s">
        <v>1</v>
      </c>
      <c r="E27">
        <f>STDEV(E3:E23)</f>
        <v>12.270425148841971</v>
      </c>
      <c r="F27">
        <f>STDEV(F3:F23)</f>
        <v>0.15509207281700257</v>
      </c>
      <c r="J27" s="1" t="s">
        <v>1</v>
      </c>
      <c r="K27">
        <f>STDEV(K3:K23)</f>
        <v>18.186877137100808</v>
      </c>
      <c r="L27">
        <f>STDEV(L3:L23)</f>
        <v>0.54829064654163728</v>
      </c>
      <c r="N27" s="1" t="s">
        <v>1</v>
      </c>
      <c r="O27">
        <f>STDEV(O3:O23)</f>
        <v>0.44777039293529075</v>
      </c>
    </row>
    <row r="28" spans="1:15" x14ac:dyDescent="0.3">
      <c r="D28" s="1" t="s">
        <v>0</v>
      </c>
      <c r="E28">
        <f>E27/SQRT(COUNT(E3:E23))</f>
        <v>6.1352125744209856</v>
      </c>
      <c r="F28">
        <f>F27/SQRT(COUNT(F3:F23))</f>
        <v>7.7546036408501287E-2</v>
      </c>
      <c r="J28" s="1" t="s">
        <v>0</v>
      </c>
      <c r="K28">
        <f>K27/SQRT(COUNT(K3:K23))</f>
        <v>9.093438568550404</v>
      </c>
      <c r="L28">
        <f>L27/SQRT(COUNT(L3:L23))</f>
        <v>0.27414532327081864</v>
      </c>
      <c r="N28" s="1" t="s">
        <v>0</v>
      </c>
      <c r="O28">
        <f>O27/SQRT(COUNT(O3:O23))</f>
        <v>0.22388519646764538</v>
      </c>
    </row>
    <row r="31" spans="1:15" s="5" customFormat="1" x14ac:dyDescent="0.3">
      <c r="A31" s="4" t="s">
        <v>67</v>
      </c>
    </row>
    <row r="32" spans="1:15" x14ac:dyDescent="0.3">
      <c r="A32" s="1" t="s">
        <v>66</v>
      </c>
      <c r="B32" s="1" t="s">
        <v>65</v>
      </c>
      <c r="C32" t="s">
        <v>64</v>
      </c>
      <c r="D32" t="s">
        <v>63</v>
      </c>
      <c r="E32" t="s">
        <v>62</v>
      </c>
      <c r="F32" t="s">
        <v>61</v>
      </c>
      <c r="G32" t="s">
        <v>60</v>
      </c>
      <c r="I32" t="s">
        <v>64</v>
      </c>
      <c r="J32" t="s">
        <v>63</v>
      </c>
      <c r="K32" t="s">
        <v>62</v>
      </c>
      <c r="L32" t="s">
        <v>61</v>
      </c>
      <c r="M32" t="s">
        <v>60</v>
      </c>
    </row>
    <row r="33" spans="1:15" x14ac:dyDescent="0.3">
      <c r="A33" s="6" t="s">
        <v>21</v>
      </c>
      <c r="B33">
        <v>7.4</v>
      </c>
      <c r="C33" t="s">
        <v>27</v>
      </c>
      <c r="D33" t="s">
        <v>6</v>
      </c>
      <c r="E33">
        <v>19.899999999999999</v>
      </c>
      <c r="F33">
        <v>0.37429770271435636</v>
      </c>
      <c r="G33">
        <v>1.7190581972196365E-3</v>
      </c>
      <c r="I33" t="s">
        <v>26</v>
      </c>
      <c r="J33" t="s">
        <v>4</v>
      </c>
      <c r="K33">
        <v>21.2</v>
      </c>
      <c r="L33">
        <v>-1</v>
      </c>
      <c r="M33">
        <v>2.4027758991578361E-7</v>
      </c>
      <c r="O33">
        <f>AA47-L33</f>
        <v>1</v>
      </c>
    </row>
    <row r="34" spans="1:15" x14ac:dyDescent="0.3">
      <c r="A34" s="6" t="s">
        <v>21</v>
      </c>
      <c r="B34">
        <v>7.4</v>
      </c>
      <c r="C34" t="s">
        <v>25</v>
      </c>
      <c r="D34" t="s">
        <v>6</v>
      </c>
      <c r="E34">
        <v>36.200000000000003</v>
      </c>
      <c r="F34">
        <v>-0.10997815470589231</v>
      </c>
      <c r="G34">
        <v>9.69539792221214E-2</v>
      </c>
      <c r="I34" t="s">
        <v>24</v>
      </c>
      <c r="J34" t="s">
        <v>4</v>
      </c>
      <c r="K34">
        <v>3.3</v>
      </c>
      <c r="L34">
        <v>-1</v>
      </c>
      <c r="M34">
        <v>1.1780275312668795E-2</v>
      </c>
      <c r="O34">
        <f>AA48-L34</f>
        <v>1</v>
      </c>
    </row>
    <row r="35" spans="1:15" x14ac:dyDescent="0.3">
      <c r="A35" s="6" t="s">
        <v>21</v>
      </c>
      <c r="B35">
        <v>4.5</v>
      </c>
      <c r="C35" t="s">
        <v>23</v>
      </c>
      <c r="D35" t="s">
        <v>6</v>
      </c>
      <c r="E35">
        <v>48</v>
      </c>
      <c r="F35">
        <v>2.0270494065908946E-3</v>
      </c>
      <c r="G35">
        <v>0.87862880270349475</v>
      </c>
      <c r="I35" t="s">
        <v>22</v>
      </c>
      <c r="J35" t="s">
        <v>4</v>
      </c>
      <c r="K35">
        <v>40.200000000000003</v>
      </c>
      <c r="L35">
        <v>-0.62841390294033972</v>
      </c>
      <c r="M35">
        <v>8.181437018339902E-6</v>
      </c>
      <c r="O35">
        <f>AA49-L35</f>
        <v>0.62841390294033972</v>
      </c>
    </row>
    <row r="36" spans="1:15" x14ac:dyDescent="0.3">
      <c r="A36" s="6" t="s">
        <v>21</v>
      </c>
      <c r="B36">
        <v>4.5</v>
      </c>
      <c r="C36" t="s">
        <v>20</v>
      </c>
      <c r="D36" t="s">
        <v>6</v>
      </c>
      <c r="E36">
        <v>55.2</v>
      </c>
      <c r="F36">
        <v>0.197859627520554</v>
      </c>
      <c r="G36">
        <v>7.372607431336187E-3</v>
      </c>
      <c r="I36" t="s">
        <v>19</v>
      </c>
      <c r="J36" t="s">
        <v>4</v>
      </c>
      <c r="K36">
        <v>12.625</v>
      </c>
      <c r="L36">
        <v>6.8256722765958774E-2</v>
      </c>
      <c r="M36">
        <v>0.4263114890986372</v>
      </c>
      <c r="O36">
        <f>AA50-L36</f>
        <v>-6.8256722765958774E-2</v>
      </c>
    </row>
    <row r="55" spans="4:15" x14ac:dyDescent="0.3">
      <c r="D55" s="1" t="s">
        <v>3</v>
      </c>
      <c r="E55">
        <f>AVERAGE(E33:E53)</f>
        <v>39.825000000000003</v>
      </c>
      <c r="F55">
        <f>AVERAGE(F33:F53)</f>
        <v>0.11605155623390223</v>
      </c>
      <c r="J55" s="1" t="s">
        <v>3</v>
      </c>
      <c r="K55">
        <f>AVERAGE(K33:K53)</f>
        <v>19.331250000000001</v>
      </c>
      <c r="L55">
        <f>AVERAGE(L33:L53)</f>
        <v>-0.64003929504359514</v>
      </c>
      <c r="N55" s="1" t="s">
        <v>3</v>
      </c>
      <c r="O55">
        <f>AVERAGE(O33:O53)</f>
        <v>0.64003929504359514</v>
      </c>
    </row>
    <row r="56" spans="4:15" x14ac:dyDescent="0.3">
      <c r="D56" s="1" t="s">
        <v>2</v>
      </c>
      <c r="E56">
        <f>MEDIAN(E33:E53)</f>
        <v>42.1</v>
      </c>
      <c r="F56">
        <f>MEDIAN(F33:F53)</f>
        <v>9.9943338463572437E-2</v>
      </c>
      <c r="J56" s="1" t="s">
        <v>2</v>
      </c>
      <c r="K56">
        <f>MEDIAN(K33:K53)</f>
        <v>16.912500000000001</v>
      </c>
      <c r="L56">
        <f>MEDIAN(L33:L53)</f>
        <v>-0.81420695147016986</v>
      </c>
      <c r="N56" s="1" t="s">
        <v>2</v>
      </c>
      <c r="O56">
        <f>MEDIAN(O33:O53)</f>
        <v>0.81420695147016986</v>
      </c>
    </row>
    <row r="57" spans="4:15" x14ac:dyDescent="0.3">
      <c r="D57" s="1" t="s">
        <v>1</v>
      </c>
      <c r="E57">
        <f>STDEV(E33:E53)</f>
        <v>15.420413958991713</v>
      </c>
      <c r="F57">
        <f>STDEV(F33:F53)</f>
        <v>0.21406747463076894</v>
      </c>
      <c r="J57" s="1" t="s">
        <v>1</v>
      </c>
      <c r="K57">
        <f>STDEV(K33:K53)</f>
        <v>15.715933727165776</v>
      </c>
      <c r="L57">
        <f>STDEV(L33:L53)</f>
        <v>0.50364068435471299</v>
      </c>
      <c r="N57" s="1" t="s">
        <v>1</v>
      </c>
      <c r="O57">
        <f>STDEV(O33:O53)</f>
        <v>0.50364068435471299</v>
      </c>
    </row>
    <row r="58" spans="4:15" x14ac:dyDescent="0.3">
      <c r="D58" s="1" t="s">
        <v>0</v>
      </c>
      <c r="E58">
        <f>E57/SQRT(COUNT(E33:E53))</f>
        <v>7.7102069794958563</v>
      </c>
      <c r="F58">
        <f>F57/SQRT(COUNT(F33:F53))</f>
        <v>0.10703373731538447</v>
      </c>
      <c r="J58" s="1" t="s">
        <v>0</v>
      </c>
      <c r="K58">
        <f>K57/SQRT(COUNT(K33:K53))</f>
        <v>7.8579668635828881</v>
      </c>
      <c r="L58">
        <f>L57/SQRT(COUNT(L33:L53))</f>
        <v>0.25182034217735649</v>
      </c>
      <c r="N58" s="1" t="s">
        <v>0</v>
      </c>
      <c r="O58">
        <f>O57/SQRT(COUNT(O33:O53))</f>
        <v>0.25182034217735649</v>
      </c>
    </row>
  </sheetData>
  <conditionalFormatting sqref="G1:G2 M1:M2">
    <cfRule type="cellIs" dxfId="9" priority="10" operator="greaterThan">
      <formula>0.05</formula>
    </cfRule>
  </conditionalFormatting>
  <conditionalFormatting sqref="M3:M6">
    <cfRule type="cellIs" dxfId="8" priority="7" operator="greaterThan">
      <formula>0.05</formula>
    </cfRule>
    <cfRule type="cellIs" dxfId="7" priority="9" operator="greaterThan">
      <formula>0.05</formula>
    </cfRule>
  </conditionalFormatting>
  <conditionalFormatting sqref="G3:G6">
    <cfRule type="cellIs" dxfId="6" priority="6" operator="greaterThan">
      <formula>0.05</formula>
    </cfRule>
    <cfRule type="cellIs" dxfId="5" priority="8" operator="greaterThan">
      <formula>0.05</formula>
    </cfRule>
  </conditionalFormatting>
  <conditionalFormatting sqref="M33:M36">
    <cfRule type="cellIs" dxfId="4" priority="5" operator="greaterThan">
      <formula>0.05</formula>
    </cfRule>
  </conditionalFormatting>
  <conditionalFormatting sqref="G33:G36">
    <cfRule type="cellIs" dxfId="3" priority="4" operator="greaterThan">
      <formula>0.05</formula>
    </cfRule>
  </conditionalFormatting>
  <conditionalFormatting sqref="M31:M32 G31:G32">
    <cfRule type="cellIs" dxfId="2" priority="3" operator="greaterThan">
      <formula>0.05</formula>
    </cfRule>
  </conditionalFormatting>
  <conditionalFormatting sqref="M25:M28 G25:G28">
    <cfRule type="cellIs" dxfId="1" priority="2" operator="greaterThan">
      <formula>0.05</formula>
    </cfRule>
  </conditionalFormatting>
  <conditionalFormatting sqref="M55:M58 G55:G58">
    <cfRule type="cellIs" dxfId="0" priority="1" operator="greater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All data</vt:lpstr>
      <vt:lpstr>Filtered under 30</vt:lpstr>
      <vt:lpstr>scratch</vt:lpstr>
      <vt:lpstr>for IGOR</vt:lpstr>
      <vt:lpstr>Good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Spix</dc:creator>
  <cp:lastModifiedBy>Teresa Spix</cp:lastModifiedBy>
  <dcterms:created xsi:type="dcterms:W3CDTF">2020-11-21T13:19:15Z</dcterms:created>
  <dcterms:modified xsi:type="dcterms:W3CDTF">2021-03-24T15:06:53Z</dcterms:modified>
</cp:coreProperties>
</file>