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0\Data files\Fig 3 - Binned stim train data excel and spss\"/>
    </mc:Choice>
  </mc:AlternateContent>
  <xr:revisionPtr revIDLastSave="0" documentId="13_ncr:1_{1673B505-0E61-4ABC-904C-2955590F797E}" xr6:coauthVersionLast="45" xr6:coauthVersionMax="45" xr10:uidLastSave="{00000000-0000-0000-0000-000000000000}"/>
  <bookViews>
    <workbookView xWindow="-108" yWindow="-108" windowWidth="23256" windowHeight="13176" activeTab="4" xr2:uid="{13C096DB-8AA6-4447-B68B-55509305AD51}"/>
  </bookViews>
  <sheets>
    <sheet name="1sec 100hz" sheetId="2" r:id="rId1"/>
    <sheet name="3 sec 100hz" sheetId="10" r:id="rId2"/>
    <sheet name="Binned 100hz" sheetId="6" r:id="rId3"/>
    <sheet name="for SPSS" sheetId="15" r:id="rId4"/>
    <sheet name="Stats across bin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2" i="2" l="1"/>
  <c r="AD22" i="2"/>
  <c r="AE22" i="2"/>
  <c r="AF22" i="2"/>
  <c r="AG22" i="2"/>
  <c r="AH22" i="2"/>
  <c r="AI22" i="2"/>
  <c r="AB22" i="2"/>
  <c r="AC21" i="2"/>
  <c r="AD21" i="2"/>
  <c r="AE21" i="2"/>
  <c r="AF21" i="2"/>
  <c r="AG21" i="2"/>
  <c r="AH21" i="2"/>
  <c r="AI21" i="2"/>
  <c r="AB21" i="2"/>
  <c r="AC20" i="2"/>
  <c r="AD20" i="2"/>
  <c r="AE20" i="2"/>
  <c r="AF20" i="2"/>
  <c r="AG20" i="2"/>
  <c r="AH20" i="2"/>
  <c r="AI20" i="2"/>
  <c r="AC19" i="2"/>
  <c r="AD19" i="2"/>
  <c r="AE19" i="2"/>
  <c r="AF19" i="2"/>
  <c r="AG19" i="2"/>
  <c r="AH19" i="2"/>
  <c r="AI19" i="2"/>
  <c r="X171" i="6" l="1"/>
  <c r="Y171" i="6"/>
  <c r="O171" i="6"/>
  <c r="P171" i="6"/>
  <c r="Q171" i="6"/>
  <c r="R171" i="6"/>
  <c r="S171" i="6"/>
  <c r="T171" i="6"/>
  <c r="U171" i="6"/>
  <c r="V171" i="6"/>
  <c r="W171" i="6"/>
  <c r="N171" i="6"/>
  <c r="C171" i="6"/>
  <c r="D171" i="6"/>
  <c r="E171" i="6"/>
  <c r="F171" i="6"/>
  <c r="G171" i="6"/>
  <c r="H171" i="6"/>
  <c r="I171" i="6"/>
  <c r="J171" i="6"/>
  <c r="K171" i="6"/>
  <c r="L171" i="6"/>
  <c r="M171" i="6"/>
  <c r="AJ146" i="6"/>
  <c r="AD146" i="6"/>
  <c r="X146" i="6"/>
  <c r="AJ145" i="6"/>
  <c r="AD145" i="6"/>
  <c r="X145" i="6"/>
  <c r="AJ144" i="6"/>
  <c r="AD144" i="6"/>
  <c r="X144" i="6"/>
  <c r="AJ143" i="6"/>
  <c r="AD143" i="6"/>
  <c r="X143" i="6"/>
  <c r="AJ142" i="6"/>
  <c r="AD142" i="6"/>
  <c r="X142" i="6"/>
  <c r="AJ141" i="6"/>
  <c r="AD141" i="6"/>
  <c r="X141" i="6"/>
  <c r="AJ140" i="6"/>
  <c r="AD140" i="6"/>
  <c r="X140" i="6"/>
  <c r="AJ139" i="6"/>
  <c r="AD139" i="6"/>
  <c r="X139" i="6"/>
  <c r="AJ138" i="6"/>
  <c r="AD138" i="6"/>
  <c r="X138" i="6"/>
  <c r="AJ137" i="6"/>
  <c r="AD137" i="6"/>
  <c r="X137" i="6"/>
  <c r="AJ136" i="6"/>
  <c r="AD136" i="6"/>
  <c r="X136" i="6"/>
  <c r="AJ135" i="6"/>
  <c r="AD135" i="6"/>
  <c r="X135" i="6"/>
  <c r="AJ134" i="6"/>
  <c r="AD134" i="6"/>
  <c r="X134" i="6"/>
  <c r="AJ133" i="6"/>
  <c r="AD133" i="6"/>
  <c r="X133" i="6"/>
  <c r="AJ122" i="6"/>
  <c r="AJ121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26" i="6" s="1"/>
  <c r="AJ127" i="6" s="1"/>
  <c r="AI124" i="6"/>
  <c r="AI125" i="6"/>
  <c r="AI126" i="6"/>
  <c r="AI127" i="6" s="1"/>
  <c r="AD109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26" i="6"/>
  <c r="AD127" i="6" s="1"/>
  <c r="X124" i="6"/>
  <c r="X125" i="6"/>
  <c r="X126" i="6"/>
  <c r="X127" i="6" s="1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09" i="6"/>
  <c r="AH126" i="6"/>
  <c r="AH127" i="6" s="1"/>
  <c r="AG126" i="6"/>
  <c r="AG127" i="6" s="1"/>
  <c r="AF126" i="6"/>
  <c r="AF127" i="6" s="1"/>
  <c r="AH125" i="6"/>
  <c r="AG125" i="6"/>
  <c r="AF125" i="6"/>
  <c r="AH124" i="6"/>
  <c r="AG124" i="6"/>
  <c r="AF124" i="6"/>
  <c r="AC127" i="6"/>
  <c r="AC126" i="6"/>
  <c r="AB126" i="6"/>
  <c r="AB127" i="6" s="1"/>
  <c r="AA126" i="6"/>
  <c r="AA127" i="6" s="1"/>
  <c r="Z126" i="6"/>
  <c r="Z127" i="6" s="1"/>
  <c r="AC125" i="6"/>
  <c r="AB125" i="6"/>
  <c r="AA125" i="6"/>
  <c r="Z125" i="6"/>
  <c r="AC124" i="6"/>
  <c r="AB124" i="6"/>
  <c r="AA124" i="6"/>
  <c r="Z124" i="6"/>
  <c r="W126" i="6"/>
  <c r="W127" i="6" s="1"/>
  <c r="V126" i="6"/>
  <c r="V127" i="6" s="1"/>
  <c r="U126" i="6"/>
  <c r="U127" i="6" s="1"/>
  <c r="T126" i="6"/>
  <c r="T127" i="6" s="1"/>
  <c r="W125" i="6"/>
  <c r="V125" i="6"/>
  <c r="U125" i="6"/>
  <c r="T125" i="6"/>
  <c r="W124" i="6"/>
  <c r="V124" i="6"/>
  <c r="U124" i="6"/>
  <c r="T124" i="6"/>
  <c r="Q127" i="6"/>
  <c r="P127" i="6"/>
  <c r="Q126" i="6"/>
  <c r="P126" i="6"/>
  <c r="O126" i="6"/>
  <c r="O127" i="6" s="1"/>
  <c r="N126" i="6"/>
  <c r="N127" i="6" s="1"/>
  <c r="Q125" i="6"/>
  <c r="P125" i="6"/>
  <c r="O125" i="6"/>
  <c r="N125" i="6"/>
  <c r="Q124" i="6"/>
  <c r="P124" i="6"/>
  <c r="O124" i="6"/>
  <c r="N124" i="6"/>
  <c r="K126" i="6"/>
  <c r="K127" i="6" s="1"/>
  <c r="J126" i="6"/>
  <c r="J127" i="6" s="1"/>
  <c r="I126" i="6"/>
  <c r="I127" i="6" s="1"/>
  <c r="H126" i="6"/>
  <c r="H127" i="6" s="1"/>
  <c r="K125" i="6"/>
  <c r="J125" i="6"/>
  <c r="I125" i="6"/>
  <c r="H125" i="6"/>
  <c r="K124" i="6"/>
  <c r="J124" i="6"/>
  <c r="I124" i="6"/>
  <c r="H124" i="6"/>
  <c r="C124" i="6"/>
  <c r="D124" i="6"/>
  <c r="E124" i="6"/>
  <c r="C125" i="6"/>
  <c r="D125" i="6"/>
  <c r="E125" i="6"/>
  <c r="C126" i="6"/>
  <c r="D126" i="6"/>
  <c r="D127" i="6" s="1"/>
  <c r="E126" i="6"/>
  <c r="E127" i="6" s="1"/>
  <c r="C127" i="6"/>
  <c r="B127" i="6"/>
  <c r="B126" i="6"/>
  <c r="B125" i="6"/>
  <c r="B124" i="6"/>
  <c r="AF101" i="6"/>
  <c r="AF100" i="6"/>
  <c r="AI102" i="6" s="1"/>
  <c r="AF99" i="6"/>
  <c r="AF98" i="6"/>
  <c r="AF97" i="6"/>
  <c r="AF94" i="6"/>
  <c r="AF93" i="6"/>
  <c r="AH93" i="6" s="1"/>
  <c r="AF92" i="6"/>
  <c r="AF91" i="6"/>
  <c r="AH91" i="6" s="1"/>
  <c r="AF90" i="6"/>
  <c r="AH90" i="6" s="1"/>
  <c r="AF87" i="6"/>
  <c r="AH87" i="6" s="1"/>
  <c r="AF86" i="6"/>
  <c r="AH86" i="6" s="1"/>
  <c r="AF85" i="6"/>
  <c r="AF84" i="6"/>
  <c r="AF83" i="6"/>
  <c r="AH83" i="6" s="1"/>
  <c r="AF80" i="6"/>
  <c r="AF81" i="6" s="1"/>
  <c r="AF79" i="6"/>
  <c r="AH79" i="6" s="1"/>
  <c r="AF78" i="6"/>
  <c r="AF77" i="6"/>
  <c r="AF76" i="6"/>
  <c r="AF73" i="6"/>
  <c r="AH73" i="6" s="1"/>
  <c r="AF72" i="6"/>
  <c r="AF71" i="6"/>
  <c r="AF70" i="6"/>
  <c r="AF74" i="6" s="1"/>
  <c r="AF69" i="6"/>
  <c r="AH69" i="6" s="1"/>
  <c r="AF66" i="6"/>
  <c r="AH66" i="6" s="1"/>
  <c r="AF65" i="6"/>
  <c r="AI67" i="6" s="1"/>
  <c r="AF64" i="6"/>
  <c r="AF63" i="6"/>
  <c r="AF62" i="6"/>
  <c r="AF59" i="6"/>
  <c r="AF58" i="6"/>
  <c r="AH58" i="6" s="1"/>
  <c r="AF57" i="6"/>
  <c r="AF56" i="6"/>
  <c r="AH56" i="6" s="1"/>
  <c r="AF55" i="6"/>
  <c r="AH55" i="6" s="1"/>
  <c r="AF52" i="6"/>
  <c r="AH52" i="6" s="1"/>
  <c r="AF51" i="6"/>
  <c r="AH51" i="6" s="1"/>
  <c r="AF50" i="6"/>
  <c r="AF49" i="6"/>
  <c r="AI53" i="6" s="1"/>
  <c r="AF48" i="6"/>
  <c r="AH48" i="6" s="1"/>
  <c r="AF45" i="6"/>
  <c r="AF44" i="6"/>
  <c r="AF46" i="6" s="1"/>
  <c r="AF43" i="6"/>
  <c r="AF42" i="6"/>
  <c r="AF41" i="6"/>
  <c r="AF38" i="6"/>
  <c r="AF37" i="6"/>
  <c r="AF36" i="6"/>
  <c r="AH36" i="6" s="1"/>
  <c r="AF35" i="6"/>
  <c r="AH35" i="6" s="1"/>
  <c r="AF34" i="6"/>
  <c r="AF31" i="6"/>
  <c r="AH31" i="6" s="1"/>
  <c r="AF30" i="6"/>
  <c r="AF29" i="6"/>
  <c r="AH29" i="6" s="1"/>
  <c r="AF28" i="6"/>
  <c r="AF27" i="6"/>
  <c r="AF24" i="6"/>
  <c r="AH24" i="6" s="1"/>
  <c r="AF23" i="6"/>
  <c r="AH23" i="6" s="1"/>
  <c r="AF22" i="6"/>
  <c r="AF21" i="6"/>
  <c r="AH21" i="6" s="1"/>
  <c r="AF20" i="6"/>
  <c r="AH20" i="6" s="1"/>
  <c r="AF17" i="6"/>
  <c r="AH17" i="6" s="1"/>
  <c r="AF16" i="6"/>
  <c r="AH16" i="6" s="1"/>
  <c r="AF15" i="6"/>
  <c r="AF14" i="6"/>
  <c r="AH14" i="6" s="1"/>
  <c r="AF13" i="6"/>
  <c r="AH13" i="6" s="1"/>
  <c r="AF7" i="6"/>
  <c r="AF11" i="6" s="1"/>
  <c r="AF8" i="6"/>
  <c r="AH8" i="6" s="1"/>
  <c r="AF9" i="6"/>
  <c r="AF10" i="6"/>
  <c r="AF6" i="6"/>
  <c r="Z101" i="6"/>
  <c r="Z100" i="6"/>
  <c r="AB100" i="6" s="1"/>
  <c r="Z99" i="6"/>
  <c r="Z98" i="6"/>
  <c r="Z102" i="6" s="1"/>
  <c r="Z97" i="6"/>
  <c r="Z94" i="6"/>
  <c r="Z93" i="6"/>
  <c r="Z92" i="6"/>
  <c r="Z91" i="6"/>
  <c r="AB91" i="6" s="1"/>
  <c r="Z90" i="6"/>
  <c r="Z87" i="6"/>
  <c r="AB87" i="6" s="1"/>
  <c r="Z86" i="6"/>
  <c r="Z85" i="6"/>
  <c r="Z84" i="6"/>
  <c r="AB84" i="6" s="1"/>
  <c r="Z83" i="6"/>
  <c r="AB83" i="6" s="1"/>
  <c r="Z80" i="6"/>
  <c r="Z79" i="6"/>
  <c r="AB79" i="6" s="1"/>
  <c r="Z78" i="6"/>
  <c r="AC81" i="6" s="1"/>
  <c r="Z77" i="6"/>
  <c r="Z76" i="6"/>
  <c r="Z73" i="6"/>
  <c r="Z72" i="6"/>
  <c r="Z71" i="6"/>
  <c r="AB71" i="6" s="1"/>
  <c r="Z70" i="6"/>
  <c r="Z69" i="6"/>
  <c r="Z66" i="6"/>
  <c r="Z65" i="6"/>
  <c r="AB65" i="6" s="1"/>
  <c r="Z64" i="6"/>
  <c r="AB64" i="6" s="1"/>
  <c r="Z63" i="6"/>
  <c r="AB63" i="6" s="1"/>
  <c r="Z62" i="6"/>
  <c r="Z59" i="6"/>
  <c r="Z58" i="6"/>
  <c r="Z57" i="6"/>
  <c r="Z56" i="6"/>
  <c r="AC60" i="6" s="1"/>
  <c r="Z55" i="6"/>
  <c r="Z52" i="6"/>
  <c r="AC53" i="6" s="1"/>
  <c r="Z51" i="6"/>
  <c r="Z50" i="6"/>
  <c r="Z49" i="6"/>
  <c r="Z48" i="6"/>
  <c r="Z45" i="6"/>
  <c r="Z44" i="6"/>
  <c r="AB44" i="6" s="1"/>
  <c r="Z43" i="6"/>
  <c r="Z42" i="6"/>
  <c r="AC46" i="6" s="1"/>
  <c r="Z41" i="6"/>
  <c r="Z38" i="6"/>
  <c r="Z37" i="6"/>
  <c r="Z36" i="6"/>
  <c r="Z35" i="6"/>
  <c r="Z34" i="6"/>
  <c r="AB34" i="6" s="1"/>
  <c r="Z31" i="6"/>
  <c r="AB31" i="6" s="1"/>
  <c r="Z30" i="6"/>
  <c r="Z32" i="6" s="1"/>
  <c r="Z29" i="6"/>
  <c r="Z28" i="6"/>
  <c r="Z27" i="6"/>
  <c r="AB27" i="6" s="1"/>
  <c r="Z24" i="6"/>
  <c r="AB24" i="6" s="1"/>
  <c r="Z23" i="6"/>
  <c r="Z22" i="6"/>
  <c r="AB22" i="6" s="1"/>
  <c r="Z21" i="6"/>
  <c r="AB21" i="6" s="1"/>
  <c r="Z20" i="6"/>
  <c r="Z17" i="6"/>
  <c r="Z16" i="6"/>
  <c r="Z15" i="6"/>
  <c r="AB15" i="6" s="1"/>
  <c r="Z14" i="6"/>
  <c r="Z13" i="6"/>
  <c r="AB13" i="6" s="1"/>
  <c r="Z7" i="6"/>
  <c r="Z11" i="6" s="1"/>
  <c r="Z8" i="6"/>
  <c r="AB8" i="6" s="1"/>
  <c r="Z9" i="6"/>
  <c r="Z10" i="6"/>
  <c r="Z6" i="6"/>
  <c r="N101" i="6"/>
  <c r="N100" i="6"/>
  <c r="N99" i="6"/>
  <c r="N98" i="6"/>
  <c r="N97" i="6"/>
  <c r="P97" i="6" s="1"/>
  <c r="N94" i="6"/>
  <c r="P94" i="6" s="1"/>
  <c r="N93" i="6"/>
  <c r="N92" i="6"/>
  <c r="N91" i="6"/>
  <c r="N90" i="6"/>
  <c r="N95" i="6" s="1"/>
  <c r="N87" i="6"/>
  <c r="N86" i="6"/>
  <c r="P86" i="6" s="1"/>
  <c r="N85" i="6"/>
  <c r="N84" i="6"/>
  <c r="P84" i="6" s="1"/>
  <c r="N83" i="6"/>
  <c r="N80" i="6"/>
  <c r="N79" i="6"/>
  <c r="N78" i="6"/>
  <c r="P78" i="6" s="1"/>
  <c r="N77" i="6"/>
  <c r="N76" i="6"/>
  <c r="N81" i="6" s="1"/>
  <c r="N73" i="6"/>
  <c r="P73" i="6" s="1"/>
  <c r="N72" i="6"/>
  <c r="N71" i="6"/>
  <c r="N70" i="6"/>
  <c r="N69" i="6"/>
  <c r="P69" i="6" s="1"/>
  <c r="N66" i="6"/>
  <c r="P66" i="6" s="1"/>
  <c r="N65" i="6"/>
  <c r="P65" i="6" s="1"/>
  <c r="N64" i="6"/>
  <c r="P64" i="6" s="1"/>
  <c r="N63" i="6"/>
  <c r="N62" i="6"/>
  <c r="N67" i="6" s="1"/>
  <c r="N59" i="6"/>
  <c r="N58" i="6"/>
  <c r="N57" i="6"/>
  <c r="P57" i="6" s="1"/>
  <c r="N56" i="6"/>
  <c r="N55" i="6"/>
  <c r="N52" i="6"/>
  <c r="N53" i="6" s="1"/>
  <c r="N51" i="6"/>
  <c r="N50" i="6"/>
  <c r="Q53" i="6" s="1"/>
  <c r="N49" i="6"/>
  <c r="N48" i="6"/>
  <c r="N45" i="6"/>
  <c r="P45" i="6" s="1"/>
  <c r="N44" i="6"/>
  <c r="P44" i="6" s="1"/>
  <c r="N43" i="6"/>
  <c r="N42" i="6"/>
  <c r="P42" i="6" s="1"/>
  <c r="N41" i="6"/>
  <c r="P41" i="6" s="1"/>
  <c r="N38" i="6"/>
  <c r="P38" i="6" s="1"/>
  <c r="N37" i="6"/>
  <c r="N36" i="6"/>
  <c r="N35" i="6"/>
  <c r="N34" i="6"/>
  <c r="P34" i="6" s="1"/>
  <c r="N31" i="6"/>
  <c r="P31" i="6" s="1"/>
  <c r="N30" i="6"/>
  <c r="P30" i="6" s="1"/>
  <c r="N29" i="6"/>
  <c r="N28" i="6"/>
  <c r="N32" i="6" s="1"/>
  <c r="N27" i="6"/>
  <c r="N24" i="6"/>
  <c r="N23" i="6"/>
  <c r="N22" i="6"/>
  <c r="P22" i="6" s="1"/>
  <c r="N21" i="6"/>
  <c r="N20" i="6"/>
  <c r="Q25" i="6" s="1"/>
  <c r="N17" i="6"/>
  <c r="N16" i="6"/>
  <c r="N15" i="6"/>
  <c r="N14" i="6"/>
  <c r="N13" i="6"/>
  <c r="P13" i="6" s="1"/>
  <c r="N7" i="6"/>
  <c r="N8" i="6"/>
  <c r="N9" i="6"/>
  <c r="Q11" i="6" s="1"/>
  <c r="N10" i="6"/>
  <c r="N6" i="6"/>
  <c r="P6" i="6" s="1"/>
  <c r="H101" i="6"/>
  <c r="H100" i="6"/>
  <c r="H99" i="6"/>
  <c r="H98" i="6"/>
  <c r="J98" i="6" s="1"/>
  <c r="H97" i="6"/>
  <c r="J97" i="6" s="1"/>
  <c r="H94" i="6"/>
  <c r="J94" i="6" s="1"/>
  <c r="H93" i="6"/>
  <c r="J93" i="6" s="1"/>
  <c r="H92" i="6"/>
  <c r="H91" i="6"/>
  <c r="H90" i="6"/>
  <c r="J90" i="6" s="1"/>
  <c r="H87" i="6"/>
  <c r="H86" i="6"/>
  <c r="H85" i="6"/>
  <c r="H84" i="6"/>
  <c r="J84" i="6" s="1"/>
  <c r="H83" i="6"/>
  <c r="H80" i="6"/>
  <c r="H79" i="6"/>
  <c r="H78" i="6"/>
  <c r="H77" i="6"/>
  <c r="J77" i="6" s="1"/>
  <c r="H76" i="6"/>
  <c r="H81" i="6" s="1"/>
  <c r="H73" i="6"/>
  <c r="J73" i="6" s="1"/>
  <c r="H72" i="6"/>
  <c r="H71" i="6"/>
  <c r="H70" i="6"/>
  <c r="H69" i="6"/>
  <c r="H66" i="6"/>
  <c r="H65" i="6"/>
  <c r="H64" i="6"/>
  <c r="H63" i="6"/>
  <c r="H62" i="6"/>
  <c r="H67" i="6" s="1"/>
  <c r="H59" i="6"/>
  <c r="H58" i="6"/>
  <c r="H57" i="6"/>
  <c r="H56" i="6"/>
  <c r="H55" i="6"/>
  <c r="H52" i="6"/>
  <c r="H51" i="6"/>
  <c r="H50" i="6"/>
  <c r="J50" i="6" s="1"/>
  <c r="H49" i="6"/>
  <c r="H48" i="6"/>
  <c r="H45" i="6"/>
  <c r="J45" i="6" s="1"/>
  <c r="H44" i="6"/>
  <c r="H43" i="6"/>
  <c r="J43" i="6" s="1"/>
  <c r="H42" i="6"/>
  <c r="J42" i="6" s="1"/>
  <c r="H41" i="6"/>
  <c r="H38" i="6"/>
  <c r="H37" i="6"/>
  <c r="J37" i="6" s="1"/>
  <c r="H36" i="6"/>
  <c r="H35" i="6"/>
  <c r="H34" i="6"/>
  <c r="H31" i="6"/>
  <c r="J31" i="6" s="1"/>
  <c r="H30" i="6"/>
  <c r="H29" i="6"/>
  <c r="J29" i="6" s="1"/>
  <c r="H28" i="6"/>
  <c r="H27" i="6"/>
  <c r="H24" i="6"/>
  <c r="H23" i="6"/>
  <c r="H22" i="6"/>
  <c r="H21" i="6"/>
  <c r="J21" i="6" s="1"/>
  <c r="H20" i="6"/>
  <c r="H17" i="6"/>
  <c r="H16" i="6"/>
  <c r="H15" i="6"/>
  <c r="H14" i="6"/>
  <c r="H13" i="6"/>
  <c r="H7" i="6"/>
  <c r="J7" i="6" s="1"/>
  <c r="H8" i="6"/>
  <c r="J8" i="6" s="1"/>
  <c r="H9" i="6"/>
  <c r="H10" i="6"/>
  <c r="J10" i="6" s="1"/>
  <c r="H6" i="6"/>
  <c r="AG102" i="6"/>
  <c r="AH101" i="6"/>
  <c r="AH99" i="6"/>
  <c r="AH98" i="6"/>
  <c r="AH97" i="6"/>
  <c r="AG95" i="6"/>
  <c r="AH92" i="6"/>
  <c r="AH95" i="6" s="1"/>
  <c r="AG88" i="6"/>
  <c r="AH85" i="6"/>
  <c r="AH84" i="6"/>
  <c r="AG81" i="6"/>
  <c r="AH78" i="6"/>
  <c r="AH77" i="6"/>
  <c r="AH76" i="6"/>
  <c r="AG74" i="6"/>
  <c r="AH72" i="6"/>
  <c r="AH71" i="6"/>
  <c r="AG67" i="6"/>
  <c r="AH65" i="6"/>
  <c r="AH64" i="6"/>
  <c r="AH63" i="6"/>
  <c r="AG60" i="6"/>
  <c r="AH59" i="6"/>
  <c r="AH57" i="6"/>
  <c r="AG53" i="6"/>
  <c r="AH50" i="6"/>
  <c r="AG46" i="6"/>
  <c r="AH45" i="6"/>
  <c r="AH43" i="6"/>
  <c r="AH42" i="6"/>
  <c r="AH41" i="6"/>
  <c r="AG39" i="6"/>
  <c r="AF39" i="6"/>
  <c r="AH38" i="6"/>
  <c r="AH37" i="6"/>
  <c r="AH34" i="6"/>
  <c r="AG32" i="6"/>
  <c r="AH28" i="6"/>
  <c r="AH27" i="6"/>
  <c r="AG25" i="6"/>
  <c r="AH22" i="6"/>
  <c r="AH15" i="6"/>
  <c r="AI11" i="6"/>
  <c r="AG11" i="6"/>
  <c r="AH10" i="6"/>
  <c r="AH9" i="6"/>
  <c r="AH7" i="6"/>
  <c r="AH6" i="6"/>
  <c r="AA102" i="6"/>
  <c r="AB101" i="6"/>
  <c r="AB99" i="6"/>
  <c r="AB97" i="6"/>
  <c r="AA95" i="6"/>
  <c r="AB93" i="6"/>
  <c r="AB92" i="6"/>
  <c r="AB90" i="6"/>
  <c r="AA88" i="6"/>
  <c r="AB86" i="6"/>
  <c r="AB85" i="6"/>
  <c r="AA81" i="6"/>
  <c r="AB78" i="6"/>
  <c r="AB77" i="6"/>
  <c r="AB76" i="6"/>
  <c r="AA74" i="6"/>
  <c r="AB73" i="6"/>
  <c r="AB70" i="6"/>
  <c r="AB69" i="6"/>
  <c r="AA67" i="6"/>
  <c r="Z67" i="6"/>
  <c r="AB66" i="6"/>
  <c r="AB62" i="6"/>
  <c r="AA60" i="6"/>
  <c r="AB59" i="6"/>
  <c r="AB58" i="6"/>
  <c r="AB57" i="6"/>
  <c r="AB55" i="6"/>
  <c r="AA53" i="6"/>
  <c r="AB52" i="6"/>
  <c r="AB51" i="6"/>
  <c r="AB50" i="6"/>
  <c r="AB49" i="6"/>
  <c r="AB48" i="6"/>
  <c r="AA46" i="6"/>
  <c r="AB45" i="6"/>
  <c r="AB43" i="6"/>
  <c r="AB42" i="6"/>
  <c r="AB41" i="6"/>
  <c r="AA39" i="6"/>
  <c r="AB38" i="6"/>
  <c r="AB36" i="6"/>
  <c r="AB35" i="6"/>
  <c r="AA32" i="6"/>
  <c r="AB30" i="6"/>
  <c r="AB29" i="6"/>
  <c r="AB28" i="6"/>
  <c r="AA25" i="6"/>
  <c r="AB23" i="6"/>
  <c r="AB20" i="6"/>
  <c r="AB17" i="6"/>
  <c r="AB16" i="6"/>
  <c r="AB14" i="6"/>
  <c r="AA11" i="6"/>
  <c r="AB10" i="6"/>
  <c r="AB9" i="6"/>
  <c r="AB6" i="6"/>
  <c r="V73" i="6"/>
  <c r="O102" i="6"/>
  <c r="P100" i="6"/>
  <c r="P99" i="6"/>
  <c r="P98" i="6"/>
  <c r="Q95" i="6"/>
  <c r="O95" i="6"/>
  <c r="P93" i="6"/>
  <c r="P92" i="6"/>
  <c r="P91" i="6"/>
  <c r="P90" i="6"/>
  <c r="O88" i="6"/>
  <c r="P85" i="6"/>
  <c r="Q81" i="6"/>
  <c r="O81" i="6"/>
  <c r="P79" i="6"/>
  <c r="P77" i="6"/>
  <c r="O74" i="6"/>
  <c r="N74" i="6"/>
  <c r="P72" i="6"/>
  <c r="P71" i="6"/>
  <c r="P70" i="6"/>
  <c r="O67" i="6"/>
  <c r="P63" i="6"/>
  <c r="O60" i="6"/>
  <c r="P58" i="6"/>
  <c r="P56" i="6"/>
  <c r="P55" i="6"/>
  <c r="O53" i="6"/>
  <c r="P52" i="6"/>
  <c r="P51" i="6"/>
  <c r="P50" i="6"/>
  <c r="P49" i="6"/>
  <c r="P48" i="6"/>
  <c r="O46" i="6"/>
  <c r="P43" i="6"/>
  <c r="O39" i="6"/>
  <c r="N39" i="6"/>
  <c r="P37" i="6"/>
  <c r="P36" i="6"/>
  <c r="P35" i="6"/>
  <c r="O32" i="6"/>
  <c r="P29" i="6"/>
  <c r="O25" i="6"/>
  <c r="P23" i="6"/>
  <c r="P21" i="6"/>
  <c r="O18" i="6"/>
  <c r="P16" i="6"/>
  <c r="P15" i="6"/>
  <c r="O11" i="6"/>
  <c r="P10" i="6"/>
  <c r="P8" i="6"/>
  <c r="P7" i="6"/>
  <c r="I102" i="6"/>
  <c r="J100" i="6"/>
  <c r="J99" i="6"/>
  <c r="I95" i="6"/>
  <c r="J92" i="6"/>
  <c r="J91" i="6"/>
  <c r="I88" i="6"/>
  <c r="J85" i="6"/>
  <c r="J83" i="6"/>
  <c r="I81" i="6"/>
  <c r="J79" i="6"/>
  <c r="J78" i="6"/>
  <c r="J76" i="6"/>
  <c r="I74" i="6"/>
  <c r="J72" i="6"/>
  <c r="J71" i="6"/>
  <c r="J70" i="6"/>
  <c r="J69" i="6"/>
  <c r="I67" i="6"/>
  <c r="J66" i="6"/>
  <c r="J64" i="6"/>
  <c r="J63" i="6"/>
  <c r="J62" i="6"/>
  <c r="K60" i="6"/>
  <c r="I60" i="6"/>
  <c r="H60" i="6"/>
  <c r="J59" i="6"/>
  <c r="J58" i="6"/>
  <c r="J57" i="6"/>
  <c r="J56" i="6"/>
  <c r="J55" i="6"/>
  <c r="I53" i="6"/>
  <c r="J52" i="6"/>
  <c r="J49" i="6"/>
  <c r="J48" i="6"/>
  <c r="K46" i="6"/>
  <c r="I46" i="6"/>
  <c r="H46" i="6"/>
  <c r="J44" i="6"/>
  <c r="J41" i="6"/>
  <c r="I39" i="6"/>
  <c r="J38" i="6"/>
  <c r="J36" i="6"/>
  <c r="J35" i="6"/>
  <c r="J34" i="6"/>
  <c r="J39" i="6" s="1"/>
  <c r="I32" i="6"/>
  <c r="J30" i="6"/>
  <c r="J28" i="6"/>
  <c r="J27" i="6"/>
  <c r="I25" i="6"/>
  <c r="J23" i="6"/>
  <c r="J22" i="6"/>
  <c r="J20" i="6"/>
  <c r="I18" i="6"/>
  <c r="J16" i="6"/>
  <c r="J15" i="6"/>
  <c r="J14" i="6"/>
  <c r="J13" i="6"/>
  <c r="I11" i="6"/>
  <c r="J9" i="6"/>
  <c r="J6" i="6"/>
  <c r="D38" i="6"/>
  <c r="W102" i="6"/>
  <c r="U102" i="6"/>
  <c r="T102" i="6"/>
  <c r="E102" i="6"/>
  <c r="C102" i="6"/>
  <c r="B102" i="6"/>
  <c r="V101" i="6"/>
  <c r="V100" i="6"/>
  <c r="D100" i="6"/>
  <c r="V99" i="6"/>
  <c r="D99" i="6"/>
  <c r="V98" i="6"/>
  <c r="D98" i="6"/>
  <c r="V97" i="6"/>
  <c r="D97" i="6"/>
  <c r="W95" i="6"/>
  <c r="U95" i="6"/>
  <c r="T95" i="6"/>
  <c r="E95" i="6"/>
  <c r="C95" i="6"/>
  <c r="B95" i="6"/>
  <c r="D94" i="6"/>
  <c r="V93" i="6"/>
  <c r="D93" i="6"/>
  <c r="V92" i="6"/>
  <c r="D92" i="6"/>
  <c r="V91" i="6"/>
  <c r="D91" i="6"/>
  <c r="V90" i="6"/>
  <c r="D90" i="6"/>
  <c r="W88" i="6"/>
  <c r="U88" i="6"/>
  <c r="T88" i="6"/>
  <c r="E88" i="6"/>
  <c r="C88" i="6"/>
  <c r="B88" i="6"/>
  <c r="V87" i="6"/>
  <c r="V86" i="6"/>
  <c r="D86" i="6"/>
  <c r="V85" i="6"/>
  <c r="D85" i="6"/>
  <c r="V84" i="6"/>
  <c r="D84" i="6"/>
  <c r="V83" i="6"/>
  <c r="D83" i="6"/>
  <c r="W81" i="6"/>
  <c r="U81" i="6"/>
  <c r="T81" i="6"/>
  <c r="E81" i="6"/>
  <c r="C81" i="6"/>
  <c r="B81" i="6"/>
  <c r="V79" i="6"/>
  <c r="D79" i="6"/>
  <c r="V78" i="6"/>
  <c r="D78" i="6"/>
  <c r="V77" i="6"/>
  <c r="D77" i="6"/>
  <c r="V76" i="6"/>
  <c r="D76" i="6"/>
  <c r="W74" i="6"/>
  <c r="U74" i="6"/>
  <c r="T74" i="6"/>
  <c r="E74" i="6"/>
  <c r="C74" i="6"/>
  <c r="B74" i="6"/>
  <c r="D73" i="6"/>
  <c r="V72" i="6"/>
  <c r="D72" i="6"/>
  <c r="V71" i="6"/>
  <c r="D71" i="6"/>
  <c r="V70" i="6"/>
  <c r="D70" i="6"/>
  <c r="V69" i="6"/>
  <c r="D69" i="6"/>
  <c r="W67" i="6"/>
  <c r="U67" i="6"/>
  <c r="T67" i="6"/>
  <c r="E67" i="6"/>
  <c r="C67" i="6"/>
  <c r="B67" i="6"/>
  <c r="V66" i="6"/>
  <c r="D66" i="6"/>
  <c r="V65" i="6"/>
  <c r="D65" i="6"/>
  <c r="V64" i="6"/>
  <c r="D64" i="6"/>
  <c r="V63" i="6"/>
  <c r="D63" i="6"/>
  <c r="V62" i="6"/>
  <c r="D62" i="6"/>
  <c r="W60" i="6"/>
  <c r="U60" i="6"/>
  <c r="T60" i="6"/>
  <c r="E60" i="6"/>
  <c r="C60" i="6"/>
  <c r="B60" i="6"/>
  <c r="V59" i="6"/>
  <c r="D59" i="6"/>
  <c r="V58" i="6"/>
  <c r="D58" i="6"/>
  <c r="V57" i="6"/>
  <c r="D57" i="6"/>
  <c r="V56" i="6"/>
  <c r="D56" i="6"/>
  <c r="V55" i="6"/>
  <c r="D55" i="6"/>
  <c r="W53" i="6"/>
  <c r="U53" i="6"/>
  <c r="T53" i="6"/>
  <c r="E53" i="6"/>
  <c r="C53" i="6"/>
  <c r="B53" i="6"/>
  <c r="V52" i="6"/>
  <c r="D52" i="6"/>
  <c r="V51" i="6"/>
  <c r="D51" i="6"/>
  <c r="V50" i="6"/>
  <c r="D50" i="6"/>
  <c r="V49" i="6"/>
  <c r="D49" i="6"/>
  <c r="V48" i="6"/>
  <c r="D48" i="6"/>
  <c r="W46" i="6"/>
  <c r="U46" i="6"/>
  <c r="T46" i="6"/>
  <c r="E46" i="6"/>
  <c r="C46" i="6"/>
  <c r="B46" i="6"/>
  <c r="V45" i="6"/>
  <c r="D45" i="6"/>
  <c r="V44" i="6"/>
  <c r="D44" i="6"/>
  <c r="V43" i="6"/>
  <c r="D43" i="6"/>
  <c r="V42" i="6"/>
  <c r="D42" i="6"/>
  <c r="V41" i="6"/>
  <c r="D41" i="6"/>
  <c r="W39" i="6"/>
  <c r="U39" i="6"/>
  <c r="T39" i="6"/>
  <c r="E39" i="6"/>
  <c r="C39" i="6"/>
  <c r="B39" i="6"/>
  <c r="V38" i="6"/>
  <c r="V37" i="6"/>
  <c r="D37" i="6"/>
  <c r="V36" i="6"/>
  <c r="D36" i="6"/>
  <c r="V35" i="6"/>
  <c r="D35" i="6"/>
  <c r="V34" i="6"/>
  <c r="D34" i="6"/>
  <c r="W32" i="6"/>
  <c r="U32" i="6"/>
  <c r="T32" i="6"/>
  <c r="E32" i="6"/>
  <c r="C32" i="6"/>
  <c r="B32" i="6"/>
  <c r="V31" i="6"/>
  <c r="D31" i="6"/>
  <c r="V30" i="6"/>
  <c r="D30" i="6"/>
  <c r="V29" i="6"/>
  <c r="D29" i="6"/>
  <c r="V28" i="6"/>
  <c r="D28" i="6"/>
  <c r="V27" i="6"/>
  <c r="D27" i="6"/>
  <c r="W25" i="6"/>
  <c r="U25" i="6"/>
  <c r="T25" i="6"/>
  <c r="E25" i="6"/>
  <c r="C25" i="6"/>
  <c r="B25" i="6"/>
  <c r="V24" i="6"/>
  <c r="V23" i="6"/>
  <c r="D23" i="6"/>
  <c r="V22" i="6"/>
  <c r="D22" i="6"/>
  <c r="V21" i="6"/>
  <c r="D21" i="6"/>
  <c r="V20" i="6"/>
  <c r="D20" i="6"/>
  <c r="W18" i="6"/>
  <c r="U18" i="6"/>
  <c r="T18" i="6"/>
  <c r="E18" i="6"/>
  <c r="C18" i="6"/>
  <c r="B18" i="6"/>
  <c r="V17" i="6"/>
  <c r="V16" i="6"/>
  <c r="D16" i="6"/>
  <c r="V15" i="6"/>
  <c r="D15" i="6"/>
  <c r="V14" i="6"/>
  <c r="D14" i="6"/>
  <c r="V13" i="6"/>
  <c r="D13" i="6"/>
  <c r="W11" i="6"/>
  <c r="U11" i="6"/>
  <c r="T11" i="6"/>
  <c r="E11" i="6"/>
  <c r="C11" i="6"/>
  <c r="B11" i="6"/>
  <c r="V10" i="6"/>
  <c r="D10" i="6"/>
  <c r="V9" i="6"/>
  <c r="D9" i="6"/>
  <c r="V8" i="6"/>
  <c r="D8" i="6"/>
  <c r="V7" i="6"/>
  <c r="D7" i="6"/>
  <c r="V6" i="6"/>
  <c r="V11" i="6" s="1"/>
  <c r="D6" i="6"/>
  <c r="AI17" i="10"/>
  <c r="AB17" i="10"/>
  <c r="AB20" i="2"/>
  <c r="AL19" i="2"/>
  <c r="AB19" i="2"/>
  <c r="J102" i="6" l="1"/>
  <c r="AJ124" i="6"/>
  <c r="AJ125" i="6"/>
  <c r="AD124" i="6"/>
  <c r="AD125" i="6"/>
  <c r="AF102" i="6"/>
  <c r="AH100" i="6"/>
  <c r="AH102" i="6" s="1"/>
  <c r="AC102" i="6"/>
  <c r="AB98" i="6"/>
  <c r="AB102" i="6" s="1"/>
  <c r="AI95" i="6"/>
  <c r="Z95" i="6"/>
  <c r="AC95" i="6"/>
  <c r="AB95" i="6"/>
  <c r="AF88" i="6"/>
  <c r="AH88" i="6"/>
  <c r="Z88" i="6"/>
  <c r="AI88" i="6"/>
  <c r="AB88" i="6"/>
  <c r="AH81" i="6"/>
  <c r="Z81" i="6"/>
  <c r="AI81" i="6"/>
  <c r="AB81" i="6"/>
  <c r="AC74" i="6"/>
  <c r="AH70" i="6"/>
  <c r="AH74" i="6" s="1"/>
  <c r="Z74" i="6"/>
  <c r="AI74" i="6"/>
  <c r="AC67" i="6"/>
  <c r="AB67" i="6"/>
  <c r="AF67" i="6"/>
  <c r="AH62" i="6"/>
  <c r="AH67" i="6" s="1"/>
  <c r="AB56" i="6"/>
  <c r="AB60" i="6" s="1"/>
  <c r="AI60" i="6"/>
  <c r="AH60" i="6"/>
  <c r="Z60" i="6"/>
  <c r="AH49" i="6"/>
  <c r="AH53" i="6"/>
  <c r="Z53" i="6"/>
  <c r="AF53" i="6"/>
  <c r="AB53" i="6"/>
  <c r="Z46" i="6"/>
  <c r="AI46" i="6"/>
  <c r="AB46" i="6"/>
  <c r="AI39" i="6"/>
  <c r="AH39" i="6"/>
  <c r="AC39" i="6"/>
  <c r="AB32" i="6"/>
  <c r="AF32" i="6"/>
  <c r="AC32" i="6"/>
  <c r="AI32" i="6"/>
  <c r="AC25" i="6"/>
  <c r="AH25" i="6"/>
  <c r="AB25" i="6"/>
  <c r="V25" i="6"/>
  <c r="Z25" i="6"/>
  <c r="AB18" i="6"/>
  <c r="Z18" i="6"/>
  <c r="AF18" i="6"/>
  <c r="AC18" i="6"/>
  <c r="AH18" i="6"/>
  <c r="AH11" i="6"/>
  <c r="AC11" i="6"/>
  <c r="P102" i="6"/>
  <c r="N102" i="6"/>
  <c r="K102" i="6"/>
  <c r="Q102" i="6"/>
  <c r="H95" i="6"/>
  <c r="K95" i="6"/>
  <c r="J95" i="6"/>
  <c r="P95" i="6"/>
  <c r="H88" i="6"/>
  <c r="Q88" i="6"/>
  <c r="K88" i="6"/>
  <c r="J81" i="6"/>
  <c r="P76" i="6"/>
  <c r="P81" i="6" s="1"/>
  <c r="K81" i="6"/>
  <c r="J74" i="6"/>
  <c r="P74" i="6"/>
  <c r="K74" i="6"/>
  <c r="J60" i="6"/>
  <c r="D60" i="6"/>
  <c r="Q60" i="6"/>
  <c r="P62" i="6"/>
  <c r="P67" i="6" s="1"/>
  <c r="K67" i="6"/>
  <c r="K53" i="6"/>
  <c r="P53" i="6"/>
  <c r="N46" i="6"/>
  <c r="Q46" i="6"/>
  <c r="J46" i="6"/>
  <c r="P46" i="6"/>
  <c r="P39" i="6"/>
  <c r="H39" i="6"/>
  <c r="J32" i="6"/>
  <c r="K32" i="6"/>
  <c r="D32" i="6"/>
  <c r="P28" i="6"/>
  <c r="Q32" i="6"/>
  <c r="H25" i="6"/>
  <c r="N25" i="6"/>
  <c r="K25" i="6"/>
  <c r="J25" i="6"/>
  <c r="J18" i="6"/>
  <c r="H18" i="6"/>
  <c r="N18" i="6"/>
  <c r="K18" i="6"/>
  <c r="D18" i="6"/>
  <c r="P9" i="6"/>
  <c r="P11" i="6" s="1"/>
  <c r="K11" i="6"/>
  <c r="J11" i="6"/>
  <c r="AF95" i="6"/>
  <c r="AF60" i="6"/>
  <c r="AH44" i="6"/>
  <c r="AH46" i="6" s="1"/>
  <c r="AH30" i="6"/>
  <c r="AH32" i="6" s="1"/>
  <c r="AF25" i="6"/>
  <c r="AI25" i="6"/>
  <c r="AI18" i="6"/>
  <c r="AC88" i="6"/>
  <c r="AB72" i="6"/>
  <c r="AB74" i="6" s="1"/>
  <c r="AB37" i="6"/>
  <c r="AB39" i="6" s="1"/>
  <c r="Z39" i="6"/>
  <c r="AB7" i="6"/>
  <c r="AB11" i="6" s="1"/>
  <c r="N88" i="6"/>
  <c r="P83" i="6"/>
  <c r="P88" i="6" s="1"/>
  <c r="Q74" i="6"/>
  <c r="Q67" i="6"/>
  <c r="P59" i="6"/>
  <c r="P60" i="6" s="1"/>
  <c r="N60" i="6"/>
  <c r="Q39" i="6"/>
  <c r="P27" i="6"/>
  <c r="P20" i="6"/>
  <c r="P25" i="6" s="1"/>
  <c r="Q18" i="6"/>
  <c r="P14" i="6"/>
  <c r="P18" i="6" s="1"/>
  <c r="N11" i="6"/>
  <c r="H102" i="6"/>
  <c r="J86" i="6"/>
  <c r="J88" i="6" s="1"/>
  <c r="H74" i="6"/>
  <c r="J65" i="6"/>
  <c r="J67" i="6" s="1"/>
  <c r="J51" i="6"/>
  <c r="J53" i="6" s="1"/>
  <c r="H53" i="6"/>
  <c r="K39" i="6"/>
  <c r="H32" i="6"/>
  <c r="H11" i="6"/>
  <c r="V39" i="6"/>
  <c r="V32" i="6"/>
  <c r="D53" i="6"/>
  <c r="V81" i="6"/>
  <c r="D81" i="6"/>
  <c r="D102" i="6"/>
  <c r="D25" i="6"/>
  <c r="V46" i="6"/>
  <c r="V53" i="6"/>
  <c r="V102" i="6"/>
  <c r="D46" i="6"/>
  <c r="D74" i="6"/>
  <c r="D95" i="6"/>
  <c r="D11" i="6"/>
  <c r="V18" i="6"/>
  <c r="V60" i="6"/>
  <c r="V74" i="6"/>
  <c r="V95" i="6"/>
  <c r="D67" i="6"/>
  <c r="D88" i="6"/>
  <c r="D39" i="6"/>
  <c r="V67" i="6"/>
  <c r="V88" i="6"/>
  <c r="J55" i="10"/>
  <c r="J54" i="10"/>
  <c r="J53" i="10"/>
  <c r="J52" i="10"/>
  <c r="J51" i="10"/>
  <c r="D55" i="10"/>
  <c r="D54" i="10"/>
  <c r="D53" i="10"/>
  <c r="D52" i="10"/>
  <c r="D51" i="10"/>
  <c r="J9" i="10"/>
  <c r="J10" i="10"/>
  <c r="K98" i="10"/>
  <c r="V93" i="10" s="1"/>
  <c r="I98" i="10"/>
  <c r="H98" i="10"/>
  <c r="T93" i="10" s="1"/>
  <c r="E98" i="10"/>
  <c r="Q93" i="10" s="1"/>
  <c r="C98" i="10"/>
  <c r="B98" i="10"/>
  <c r="O93" i="10" s="1"/>
  <c r="J97" i="10"/>
  <c r="D97" i="10"/>
  <c r="J96" i="10"/>
  <c r="D96" i="10"/>
  <c r="J95" i="10"/>
  <c r="D95" i="10"/>
  <c r="J94" i="10"/>
  <c r="D94" i="10"/>
  <c r="S93" i="10"/>
  <c r="R93" i="10"/>
  <c r="N93" i="10"/>
  <c r="M93" i="10"/>
  <c r="J93" i="10"/>
  <c r="D93" i="10"/>
  <c r="K91" i="10"/>
  <c r="V86" i="10" s="1"/>
  <c r="I91" i="10"/>
  <c r="H91" i="10"/>
  <c r="T86" i="10" s="1"/>
  <c r="E91" i="10"/>
  <c r="Q86" i="10" s="1"/>
  <c r="C91" i="10"/>
  <c r="B91" i="10"/>
  <c r="O86" i="10" s="1"/>
  <c r="D90" i="10"/>
  <c r="J89" i="10"/>
  <c r="D89" i="10"/>
  <c r="J88" i="10"/>
  <c r="D88" i="10"/>
  <c r="J87" i="10"/>
  <c r="D87" i="10"/>
  <c r="S86" i="10"/>
  <c r="R86" i="10"/>
  <c r="N86" i="10"/>
  <c r="M86" i="10"/>
  <c r="J86" i="10"/>
  <c r="D86" i="10"/>
  <c r="K84" i="10"/>
  <c r="V79" i="10" s="1"/>
  <c r="I84" i="10"/>
  <c r="H84" i="10"/>
  <c r="T79" i="10" s="1"/>
  <c r="E84" i="10"/>
  <c r="Q79" i="10" s="1"/>
  <c r="C84" i="10"/>
  <c r="B84" i="10"/>
  <c r="O79" i="10" s="1"/>
  <c r="J83" i="10"/>
  <c r="J82" i="10"/>
  <c r="D82" i="10"/>
  <c r="J81" i="10"/>
  <c r="D81" i="10"/>
  <c r="J80" i="10"/>
  <c r="D80" i="10"/>
  <c r="S79" i="10"/>
  <c r="R79" i="10"/>
  <c r="N79" i="10"/>
  <c r="M79" i="10"/>
  <c r="J79" i="10"/>
  <c r="D79" i="10"/>
  <c r="K77" i="10"/>
  <c r="V72" i="10" s="1"/>
  <c r="I77" i="10"/>
  <c r="H77" i="10"/>
  <c r="T72" i="10" s="1"/>
  <c r="E77" i="10"/>
  <c r="Q72" i="10" s="1"/>
  <c r="C77" i="10"/>
  <c r="B77" i="10"/>
  <c r="O72" i="10" s="1"/>
  <c r="J75" i="10"/>
  <c r="D75" i="10"/>
  <c r="J74" i="10"/>
  <c r="D74" i="10"/>
  <c r="J73" i="10"/>
  <c r="D73" i="10"/>
  <c r="S72" i="10"/>
  <c r="R72" i="10"/>
  <c r="N72" i="10"/>
  <c r="M72" i="10"/>
  <c r="J72" i="10"/>
  <c r="D72" i="10"/>
  <c r="K70" i="10"/>
  <c r="V65" i="10" s="1"/>
  <c r="I70" i="10"/>
  <c r="H70" i="10"/>
  <c r="T65" i="10" s="1"/>
  <c r="E70" i="10"/>
  <c r="Q65" i="10" s="1"/>
  <c r="C70" i="10"/>
  <c r="B70" i="10"/>
  <c r="O65" i="10" s="1"/>
  <c r="D69" i="10"/>
  <c r="J68" i="10"/>
  <c r="D68" i="10"/>
  <c r="J67" i="10"/>
  <c r="D67" i="10"/>
  <c r="J66" i="10"/>
  <c r="D66" i="10"/>
  <c r="S65" i="10"/>
  <c r="R65" i="10"/>
  <c r="N65" i="10"/>
  <c r="M65" i="10"/>
  <c r="J65" i="10"/>
  <c r="D65" i="10"/>
  <c r="K63" i="10"/>
  <c r="V58" i="10" s="1"/>
  <c r="I63" i="10"/>
  <c r="H63" i="10"/>
  <c r="T58" i="10" s="1"/>
  <c r="E63" i="10"/>
  <c r="Q58" i="10" s="1"/>
  <c r="C63" i="10"/>
  <c r="B63" i="10"/>
  <c r="O58" i="10" s="1"/>
  <c r="J62" i="10"/>
  <c r="D62" i="10"/>
  <c r="J61" i="10"/>
  <c r="D61" i="10"/>
  <c r="J60" i="10"/>
  <c r="D60" i="10"/>
  <c r="J59" i="10"/>
  <c r="D59" i="10"/>
  <c r="S58" i="10"/>
  <c r="R58" i="10"/>
  <c r="N58" i="10"/>
  <c r="M58" i="10"/>
  <c r="J58" i="10"/>
  <c r="D58" i="10"/>
  <c r="K56" i="10"/>
  <c r="V51" i="10" s="1"/>
  <c r="I56" i="10"/>
  <c r="H56" i="10"/>
  <c r="T51" i="10" s="1"/>
  <c r="E56" i="10"/>
  <c r="Q51" i="10" s="1"/>
  <c r="C56" i="10"/>
  <c r="B56" i="10"/>
  <c r="O51" i="10" s="1"/>
  <c r="S51" i="10"/>
  <c r="R51" i="10"/>
  <c r="N51" i="10"/>
  <c r="M51" i="10"/>
  <c r="K49" i="10"/>
  <c r="V44" i="10" s="1"/>
  <c r="I49" i="10"/>
  <c r="H49" i="10"/>
  <c r="T44" i="10" s="1"/>
  <c r="E49" i="10"/>
  <c r="Q44" i="10" s="1"/>
  <c r="C49" i="10"/>
  <c r="B49" i="10"/>
  <c r="O44" i="10" s="1"/>
  <c r="J48" i="10"/>
  <c r="D48" i="10"/>
  <c r="J47" i="10"/>
  <c r="D47" i="10"/>
  <c r="J46" i="10"/>
  <c r="D46" i="10"/>
  <c r="J45" i="10"/>
  <c r="D45" i="10"/>
  <c r="S44" i="10"/>
  <c r="R44" i="10"/>
  <c r="N44" i="10"/>
  <c r="M44" i="10"/>
  <c r="J44" i="10"/>
  <c r="D44" i="10"/>
  <c r="K42" i="10"/>
  <c r="V37" i="10" s="1"/>
  <c r="I42" i="10"/>
  <c r="H42" i="10"/>
  <c r="T37" i="10" s="1"/>
  <c r="E42" i="10"/>
  <c r="Q37" i="10" s="1"/>
  <c r="C42" i="10"/>
  <c r="B42" i="10"/>
  <c r="O37" i="10" s="1"/>
  <c r="J41" i="10"/>
  <c r="J40" i="10"/>
  <c r="D40" i="10"/>
  <c r="J39" i="10"/>
  <c r="D39" i="10"/>
  <c r="J38" i="10"/>
  <c r="D38" i="10"/>
  <c r="S37" i="10"/>
  <c r="R37" i="10"/>
  <c r="N37" i="10"/>
  <c r="M37" i="10"/>
  <c r="J37" i="10"/>
  <c r="D37" i="10"/>
  <c r="K35" i="10"/>
  <c r="V30" i="10" s="1"/>
  <c r="I35" i="10"/>
  <c r="H35" i="10"/>
  <c r="T30" i="10" s="1"/>
  <c r="E35" i="10"/>
  <c r="Q30" i="10" s="1"/>
  <c r="C35" i="10"/>
  <c r="B35" i="10"/>
  <c r="O30" i="10" s="1"/>
  <c r="J34" i="10"/>
  <c r="D34" i="10"/>
  <c r="J33" i="10"/>
  <c r="D33" i="10"/>
  <c r="J32" i="10"/>
  <c r="D32" i="10"/>
  <c r="J31" i="10"/>
  <c r="D31" i="10"/>
  <c r="S30" i="10"/>
  <c r="R30" i="10"/>
  <c r="N30" i="10"/>
  <c r="M30" i="10"/>
  <c r="J30" i="10"/>
  <c r="D30" i="10"/>
  <c r="K28" i="10"/>
  <c r="V23" i="10" s="1"/>
  <c r="I28" i="10"/>
  <c r="H28" i="10"/>
  <c r="T23" i="10" s="1"/>
  <c r="E28" i="10"/>
  <c r="Q23" i="10" s="1"/>
  <c r="C28" i="10"/>
  <c r="B28" i="10"/>
  <c r="O23" i="10" s="1"/>
  <c r="J27" i="10"/>
  <c r="D27" i="10"/>
  <c r="J26" i="10"/>
  <c r="D26" i="10"/>
  <c r="J25" i="10"/>
  <c r="D25" i="10"/>
  <c r="J24" i="10"/>
  <c r="D24" i="10"/>
  <c r="S23" i="10"/>
  <c r="R23" i="10"/>
  <c r="N23" i="10"/>
  <c r="M23" i="10"/>
  <c r="J23" i="10"/>
  <c r="D23" i="10"/>
  <c r="K21" i="10"/>
  <c r="V16" i="10" s="1"/>
  <c r="I21" i="10"/>
  <c r="H21" i="10"/>
  <c r="T16" i="10" s="1"/>
  <c r="E21" i="10"/>
  <c r="Q16" i="10" s="1"/>
  <c r="C21" i="10"/>
  <c r="B21" i="10"/>
  <c r="O16" i="10" s="1"/>
  <c r="J20" i="10"/>
  <c r="D20" i="10"/>
  <c r="J19" i="10"/>
  <c r="D19" i="10"/>
  <c r="J18" i="10"/>
  <c r="D18" i="10"/>
  <c r="J17" i="10"/>
  <c r="D17" i="10"/>
  <c r="S16" i="10"/>
  <c r="R16" i="10"/>
  <c r="N16" i="10"/>
  <c r="M16" i="10"/>
  <c r="J16" i="10"/>
  <c r="D16" i="10"/>
  <c r="K14" i="10"/>
  <c r="V9" i="10" s="1"/>
  <c r="I14" i="10"/>
  <c r="H14" i="10"/>
  <c r="T9" i="10" s="1"/>
  <c r="E14" i="10"/>
  <c r="Q9" i="10" s="1"/>
  <c r="C14" i="10"/>
  <c r="B14" i="10"/>
  <c r="O9" i="10" s="1"/>
  <c r="J13" i="10"/>
  <c r="D13" i="10"/>
  <c r="J12" i="10"/>
  <c r="D12" i="10"/>
  <c r="J11" i="10"/>
  <c r="D11" i="10"/>
  <c r="D10" i="10"/>
  <c r="S9" i="10"/>
  <c r="R9" i="10"/>
  <c r="N9" i="10"/>
  <c r="M9" i="10"/>
  <c r="D9" i="10"/>
  <c r="K7" i="10"/>
  <c r="V2" i="10" s="1"/>
  <c r="I7" i="10"/>
  <c r="H7" i="10"/>
  <c r="T2" i="10" s="1"/>
  <c r="E7" i="10"/>
  <c r="Q2" i="10" s="1"/>
  <c r="C7" i="10"/>
  <c r="B7" i="10"/>
  <c r="O2" i="10" s="1"/>
  <c r="J6" i="10"/>
  <c r="D6" i="10"/>
  <c r="J5" i="10"/>
  <c r="D5" i="10"/>
  <c r="J4" i="10"/>
  <c r="D4" i="10"/>
  <c r="J3" i="10"/>
  <c r="D3" i="10"/>
  <c r="S2" i="10"/>
  <c r="R2" i="10"/>
  <c r="N2" i="10"/>
  <c r="M2" i="10"/>
  <c r="J2" i="10"/>
  <c r="D2" i="10"/>
  <c r="P32" i="6" l="1"/>
  <c r="D63" i="10"/>
  <c r="P58" i="10" s="1"/>
  <c r="J70" i="10"/>
  <c r="U65" i="10" s="1"/>
  <c r="W65" i="10" s="1"/>
  <c r="D42" i="10"/>
  <c r="P37" i="10" s="1"/>
  <c r="J91" i="10"/>
  <c r="U86" i="10" s="1"/>
  <c r="J77" i="10"/>
  <c r="U72" i="10" s="1"/>
  <c r="D77" i="10"/>
  <c r="P72" i="10" s="1"/>
  <c r="W72" i="10" s="1"/>
  <c r="D91" i="10"/>
  <c r="P86" i="10" s="1"/>
  <c r="D56" i="10"/>
  <c r="P51" i="10" s="1"/>
  <c r="D70" i="10"/>
  <c r="P65" i="10" s="1"/>
  <c r="J14" i="10"/>
  <c r="U9" i="10" s="1"/>
  <c r="D98" i="10"/>
  <c r="P93" i="10" s="1"/>
  <c r="J28" i="10"/>
  <c r="U23" i="10" s="1"/>
  <c r="D21" i="10"/>
  <c r="P16" i="10" s="1"/>
  <c r="D84" i="10"/>
  <c r="P79" i="10" s="1"/>
  <c r="J98" i="10"/>
  <c r="U93" i="10" s="1"/>
  <c r="W93" i="10" s="1"/>
  <c r="D35" i="10"/>
  <c r="P30" i="10" s="1"/>
  <c r="J35" i="10"/>
  <c r="U30" i="10" s="1"/>
  <c r="W30" i="10" s="1"/>
  <c r="J49" i="10"/>
  <c r="U44" i="10" s="1"/>
  <c r="W44" i="10" s="1"/>
  <c r="J84" i="10"/>
  <c r="U79" i="10" s="1"/>
  <c r="J63" i="10"/>
  <c r="U58" i="10" s="1"/>
  <c r="J56" i="10"/>
  <c r="U51" i="10" s="1"/>
  <c r="D49" i="10"/>
  <c r="P44" i="10" s="1"/>
  <c r="J42" i="10"/>
  <c r="U37" i="10" s="1"/>
  <c r="D28" i="10"/>
  <c r="P23" i="10" s="1"/>
  <c r="J21" i="10"/>
  <c r="U16" i="10" s="1"/>
  <c r="D14" i="10"/>
  <c r="P9" i="10" s="1"/>
  <c r="J7" i="10"/>
  <c r="U2" i="10" s="1"/>
  <c r="D7" i="10"/>
  <c r="P2" i="10" s="1"/>
  <c r="W58" i="10" l="1"/>
  <c r="W86" i="10"/>
  <c r="W37" i="10"/>
  <c r="W51" i="10"/>
  <c r="W23" i="10"/>
  <c r="W9" i="10"/>
  <c r="W79" i="10"/>
  <c r="W16" i="10"/>
  <c r="W2" i="10"/>
  <c r="S93" i="2"/>
  <c r="R93" i="2"/>
  <c r="N93" i="2"/>
  <c r="M93" i="2"/>
  <c r="S86" i="2"/>
  <c r="R86" i="2"/>
  <c r="N86" i="2"/>
  <c r="M86" i="2"/>
  <c r="S79" i="2"/>
  <c r="R79" i="2"/>
  <c r="N79" i="2"/>
  <c r="M79" i="2"/>
  <c r="S72" i="2"/>
  <c r="R72" i="2"/>
  <c r="N72" i="2"/>
  <c r="M72" i="2"/>
  <c r="S65" i="2"/>
  <c r="R65" i="2"/>
  <c r="N65" i="2"/>
  <c r="M65" i="2"/>
  <c r="S58" i="2"/>
  <c r="R58" i="2"/>
  <c r="N58" i="2"/>
  <c r="M58" i="2"/>
  <c r="S51" i="2"/>
  <c r="R51" i="2"/>
  <c r="N51" i="2"/>
  <c r="M51" i="2"/>
  <c r="S44" i="2"/>
  <c r="R44" i="2"/>
  <c r="N44" i="2"/>
  <c r="M44" i="2"/>
  <c r="S37" i="2"/>
  <c r="R37" i="2"/>
  <c r="N37" i="2"/>
  <c r="M37" i="2"/>
  <c r="S30" i="2"/>
  <c r="R30" i="2"/>
  <c r="N30" i="2"/>
  <c r="M30" i="2"/>
  <c r="S23" i="2"/>
  <c r="R23" i="2"/>
  <c r="N23" i="2"/>
  <c r="M23" i="2"/>
  <c r="S16" i="2"/>
  <c r="R16" i="2"/>
  <c r="N16" i="2"/>
  <c r="M16" i="2"/>
  <c r="S9" i="2"/>
  <c r="R9" i="2"/>
  <c r="N9" i="2"/>
  <c r="M9" i="2"/>
  <c r="S2" i="2"/>
  <c r="R2" i="2"/>
  <c r="N2" i="2"/>
  <c r="M2" i="2"/>
  <c r="K98" i="2"/>
  <c r="V93" i="2" s="1"/>
  <c r="I98" i="2"/>
  <c r="H98" i="2"/>
  <c r="T93" i="2" s="1"/>
  <c r="E98" i="2"/>
  <c r="Q93" i="2" s="1"/>
  <c r="C98" i="2"/>
  <c r="B98" i="2"/>
  <c r="O93" i="2" s="1"/>
  <c r="D97" i="2"/>
  <c r="J96" i="2"/>
  <c r="D96" i="2"/>
  <c r="J95" i="2"/>
  <c r="D95" i="2"/>
  <c r="J94" i="2"/>
  <c r="D94" i="2"/>
  <c r="J93" i="2"/>
  <c r="J98" i="2" s="1"/>
  <c r="U93" i="2" s="1"/>
  <c r="D93" i="2"/>
  <c r="D86" i="2"/>
  <c r="D87" i="2"/>
  <c r="W93" i="2" l="1"/>
  <c r="D98" i="2"/>
  <c r="P93" i="2" s="1"/>
  <c r="K91" i="2" l="1"/>
  <c r="V86" i="2" s="1"/>
  <c r="I91" i="2"/>
  <c r="H91" i="2"/>
  <c r="T86" i="2" s="1"/>
  <c r="E91" i="2"/>
  <c r="Q86" i="2" s="1"/>
  <c r="C91" i="2"/>
  <c r="B91" i="2"/>
  <c r="O86" i="2" s="1"/>
  <c r="J90" i="2"/>
  <c r="D90" i="2"/>
  <c r="J89" i="2"/>
  <c r="D89" i="2"/>
  <c r="J88" i="2"/>
  <c r="D88" i="2"/>
  <c r="D91" i="2" s="1"/>
  <c r="P86" i="2" s="1"/>
  <c r="J87" i="2"/>
  <c r="J86" i="2"/>
  <c r="K84" i="2"/>
  <c r="V79" i="2" s="1"/>
  <c r="I84" i="2"/>
  <c r="H84" i="2"/>
  <c r="T79" i="2" s="1"/>
  <c r="E84" i="2"/>
  <c r="Q79" i="2" s="1"/>
  <c r="C84" i="2"/>
  <c r="B84" i="2"/>
  <c r="O79" i="2" s="1"/>
  <c r="J82" i="2"/>
  <c r="D82" i="2"/>
  <c r="J81" i="2"/>
  <c r="D81" i="2"/>
  <c r="J80" i="2"/>
  <c r="D80" i="2"/>
  <c r="J79" i="2"/>
  <c r="J84" i="2" s="1"/>
  <c r="U79" i="2" s="1"/>
  <c r="D79" i="2"/>
  <c r="K77" i="2"/>
  <c r="V72" i="2" s="1"/>
  <c r="I77" i="2"/>
  <c r="H77" i="2"/>
  <c r="T72" i="2" s="1"/>
  <c r="E77" i="2"/>
  <c r="Q72" i="2" s="1"/>
  <c r="C77" i="2"/>
  <c r="B77" i="2"/>
  <c r="O72" i="2" s="1"/>
  <c r="J76" i="2"/>
  <c r="D76" i="2"/>
  <c r="J75" i="2"/>
  <c r="D75" i="2"/>
  <c r="J74" i="2"/>
  <c r="D74" i="2"/>
  <c r="J73" i="2"/>
  <c r="D73" i="2"/>
  <c r="J72" i="2"/>
  <c r="D72" i="2"/>
  <c r="K70" i="2"/>
  <c r="V65" i="2" s="1"/>
  <c r="I70" i="2"/>
  <c r="H70" i="2"/>
  <c r="T65" i="2" s="1"/>
  <c r="E70" i="2"/>
  <c r="Q65" i="2" s="1"/>
  <c r="C70" i="2"/>
  <c r="B70" i="2"/>
  <c r="O65" i="2" s="1"/>
  <c r="J69" i="2"/>
  <c r="J68" i="2"/>
  <c r="D68" i="2"/>
  <c r="J67" i="2"/>
  <c r="D67" i="2"/>
  <c r="J66" i="2"/>
  <c r="D66" i="2"/>
  <c r="J65" i="2"/>
  <c r="D65" i="2"/>
  <c r="K63" i="2"/>
  <c r="V58" i="2" s="1"/>
  <c r="I63" i="2"/>
  <c r="H63" i="2"/>
  <c r="T58" i="2" s="1"/>
  <c r="E63" i="2"/>
  <c r="Q58" i="2" s="1"/>
  <c r="C63" i="2"/>
  <c r="B63" i="2"/>
  <c r="O58" i="2" s="1"/>
  <c r="J62" i="2"/>
  <c r="J61" i="2"/>
  <c r="D61" i="2"/>
  <c r="J60" i="2"/>
  <c r="D60" i="2"/>
  <c r="J59" i="2"/>
  <c r="D59" i="2"/>
  <c r="J58" i="2"/>
  <c r="D58" i="2"/>
  <c r="K56" i="2"/>
  <c r="V51" i="2" s="1"/>
  <c r="I56" i="2"/>
  <c r="H56" i="2"/>
  <c r="T51" i="2" s="1"/>
  <c r="E56" i="2"/>
  <c r="Q51" i="2" s="1"/>
  <c r="C56" i="2"/>
  <c r="B56" i="2"/>
  <c r="O51" i="2" s="1"/>
  <c r="J55" i="2"/>
  <c r="D55" i="2"/>
  <c r="J54" i="2"/>
  <c r="D54" i="2"/>
  <c r="J53" i="2"/>
  <c r="D53" i="2"/>
  <c r="J52" i="2"/>
  <c r="D52" i="2"/>
  <c r="J51" i="2"/>
  <c r="D51" i="2"/>
  <c r="K49" i="2"/>
  <c r="V44" i="2" s="1"/>
  <c r="I49" i="2"/>
  <c r="H49" i="2"/>
  <c r="T44" i="2" s="1"/>
  <c r="E49" i="2"/>
  <c r="Q44" i="2" s="1"/>
  <c r="C49" i="2"/>
  <c r="B49" i="2"/>
  <c r="O44" i="2" s="1"/>
  <c r="J48" i="2"/>
  <c r="J47" i="2"/>
  <c r="D47" i="2"/>
  <c r="J46" i="2"/>
  <c r="D46" i="2"/>
  <c r="J45" i="2"/>
  <c r="D45" i="2"/>
  <c r="J44" i="2"/>
  <c r="J49" i="2" s="1"/>
  <c r="U44" i="2" s="1"/>
  <c r="D44" i="2"/>
  <c r="K42" i="2"/>
  <c r="V37" i="2" s="1"/>
  <c r="I42" i="2"/>
  <c r="H42" i="2"/>
  <c r="T37" i="2" s="1"/>
  <c r="E42" i="2"/>
  <c r="Q37" i="2" s="1"/>
  <c r="C42" i="2"/>
  <c r="B42" i="2"/>
  <c r="O37" i="2" s="1"/>
  <c r="D41" i="2"/>
  <c r="J40" i="2"/>
  <c r="D40" i="2"/>
  <c r="J39" i="2"/>
  <c r="D39" i="2"/>
  <c r="J38" i="2"/>
  <c r="D38" i="2"/>
  <c r="J37" i="2"/>
  <c r="D37" i="2"/>
  <c r="K35" i="2"/>
  <c r="V30" i="2" s="1"/>
  <c r="I35" i="2"/>
  <c r="H35" i="2"/>
  <c r="T30" i="2" s="1"/>
  <c r="E35" i="2"/>
  <c r="Q30" i="2" s="1"/>
  <c r="C35" i="2"/>
  <c r="B35" i="2"/>
  <c r="O30" i="2" s="1"/>
  <c r="D34" i="2"/>
  <c r="J33" i="2"/>
  <c r="D33" i="2"/>
  <c r="J32" i="2"/>
  <c r="D32" i="2"/>
  <c r="J31" i="2"/>
  <c r="D31" i="2"/>
  <c r="J30" i="2"/>
  <c r="D30" i="2"/>
  <c r="K28" i="2"/>
  <c r="V23" i="2" s="1"/>
  <c r="I28" i="2"/>
  <c r="H28" i="2"/>
  <c r="T23" i="2" s="1"/>
  <c r="E28" i="2"/>
  <c r="Q23" i="2" s="1"/>
  <c r="C28" i="2"/>
  <c r="B28" i="2"/>
  <c r="O23" i="2" s="1"/>
  <c r="J27" i="2"/>
  <c r="D27" i="2"/>
  <c r="J26" i="2"/>
  <c r="D26" i="2"/>
  <c r="J25" i="2"/>
  <c r="D25" i="2"/>
  <c r="J24" i="2"/>
  <c r="D24" i="2"/>
  <c r="J23" i="2"/>
  <c r="D23" i="2"/>
  <c r="K21" i="2"/>
  <c r="V16" i="2" s="1"/>
  <c r="I21" i="2"/>
  <c r="H21" i="2"/>
  <c r="T16" i="2" s="1"/>
  <c r="E21" i="2"/>
  <c r="Q16" i="2" s="1"/>
  <c r="C21" i="2"/>
  <c r="B21" i="2"/>
  <c r="O16" i="2" s="1"/>
  <c r="D20" i="2"/>
  <c r="J19" i="2"/>
  <c r="D19" i="2"/>
  <c r="J18" i="2"/>
  <c r="D18" i="2"/>
  <c r="J17" i="2"/>
  <c r="D17" i="2"/>
  <c r="J16" i="2"/>
  <c r="D16" i="2"/>
  <c r="K14" i="2"/>
  <c r="V9" i="2" s="1"/>
  <c r="I14" i="2"/>
  <c r="H14" i="2"/>
  <c r="T9" i="2" s="1"/>
  <c r="E14" i="2"/>
  <c r="Q9" i="2" s="1"/>
  <c r="C14" i="2"/>
  <c r="B14" i="2"/>
  <c r="O9" i="2" s="1"/>
  <c r="J12" i="2"/>
  <c r="J11" i="2"/>
  <c r="D11" i="2"/>
  <c r="J10" i="2"/>
  <c r="D10" i="2"/>
  <c r="J9" i="2"/>
  <c r="D9" i="2"/>
  <c r="K7" i="2"/>
  <c r="V2" i="2" s="1"/>
  <c r="I7" i="2"/>
  <c r="H7" i="2"/>
  <c r="T2" i="2" s="1"/>
  <c r="E7" i="2"/>
  <c r="Q2" i="2" s="1"/>
  <c r="C7" i="2"/>
  <c r="B7" i="2"/>
  <c r="O2" i="2" s="1"/>
  <c r="J5" i="2"/>
  <c r="D5" i="2"/>
  <c r="J4" i="2"/>
  <c r="D4" i="2"/>
  <c r="J3" i="2"/>
  <c r="D3" i="2"/>
  <c r="J2" i="2"/>
  <c r="D2" i="2"/>
  <c r="D14" i="2" l="1"/>
  <c r="P9" i="2" s="1"/>
  <c r="D70" i="2"/>
  <c r="P65" i="2" s="1"/>
  <c r="D7" i="2"/>
  <c r="P2" i="2" s="1"/>
  <c r="J77" i="2"/>
  <c r="U72" i="2" s="1"/>
  <c r="W72" i="2" s="1"/>
  <c r="J28" i="2"/>
  <c r="U23" i="2" s="1"/>
  <c r="W23" i="2" s="1"/>
  <c r="J35" i="2"/>
  <c r="U30" i="2" s="1"/>
  <c r="W30" i="2" s="1"/>
  <c r="J91" i="2"/>
  <c r="U86" i="2" s="1"/>
  <c r="W86" i="2" s="1"/>
  <c r="D84" i="2"/>
  <c r="P79" i="2" s="1"/>
  <c r="W79" i="2" s="1"/>
  <c r="D77" i="2"/>
  <c r="P72" i="2" s="1"/>
  <c r="J70" i="2"/>
  <c r="U65" i="2" s="1"/>
  <c r="W65" i="2" s="1"/>
  <c r="J63" i="2"/>
  <c r="U58" i="2" s="1"/>
  <c r="W58" i="2" s="1"/>
  <c r="D63" i="2"/>
  <c r="P58" i="2" s="1"/>
  <c r="J56" i="2"/>
  <c r="U51" i="2" s="1"/>
  <c r="D56" i="2"/>
  <c r="P51" i="2" s="1"/>
  <c r="D49" i="2"/>
  <c r="P44" i="2" s="1"/>
  <c r="W44" i="2" s="1"/>
  <c r="J42" i="2"/>
  <c r="U37" i="2" s="1"/>
  <c r="D42" i="2"/>
  <c r="P37" i="2" s="1"/>
  <c r="D35" i="2"/>
  <c r="P30" i="2" s="1"/>
  <c r="D28" i="2"/>
  <c r="P23" i="2" s="1"/>
  <c r="J21" i="2"/>
  <c r="U16" i="2" s="1"/>
  <c r="W16" i="2" s="1"/>
  <c r="J14" i="2"/>
  <c r="U9" i="2" s="1"/>
  <c r="W9" i="2" s="1"/>
  <c r="D21" i="2"/>
  <c r="P16" i="2" s="1"/>
  <c r="J7" i="2"/>
  <c r="U2" i="2" s="1"/>
  <c r="W2" i="2" s="1"/>
  <c r="W37" i="2" l="1"/>
  <c r="W51" i="2"/>
</calcChain>
</file>

<file path=xl/sharedStrings.xml><?xml version="1.0" encoding="utf-8"?>
<sst xmlns="http://schemas.openxmlformats.org/spreadsheetml/2006/main" count="1535" uniqueCount="159">
  <si>
    <t>Cell ID</t>
  </si>
  <si>
    <t>BL</t>
  </si>
  <si>
    <t>Stim</t>
  </si>
  <si>
    <t>MI</t>
  </si>
  <si>
    <t>t.test</t>
  </si>
  <si>
    <t>Cell Type</t>
  </si>
  <si>
    <t>PV</t>
  </si>
  <si>
    <t>TS012520e</t>
  </si>
  <si>
    <t>TS012520f</t>
  </si>
  <si>
    <t>Lhx6</t>
  </si>
  <si>
    <t>TS012520g</t>
  </si>
  <si>
    <t>TS012520i</t>
  </si>
  <si>
    <t>TS012520h</t>
  </si>
  <si>
    <t>TS012520j</t>
  </si>
  <si>
    <t>TS013020a1</t>
  </si>
  <si>
    <t>TS013020a2</t>
  </si>
  <si>
    <t>TS013020b1</t>
  </si>
  <si>
    <t>TS013020b2</t>
  </si>
  <si>
    <t>TS013020c1</t>
  </si>
  <si>
    <t>TS013020c2</t>
  </si>
  <si>
    <t>TS013020d1</t>
  </si>
  <si>
    <t>TS013020d2</t>
  </si>
  <si>
    <t>TS013020e1</t>
  </si>
  <si>
    <t>TS013020e2</t>
  </si>
  <si>
    <t>TS013020f1</t>
  </si>
  <si>
    <t>TS013020f2</t>
  </si>
  <si>
    <t>TS013120a1</t>
  </si>
  <si>
    <t>TS013120a2</t>
  </si>
  <si>
    <t>TS013120b1</t>
  </si>
  <si>
    <t>TS013120b2</t>
  </si>
  <si>
    <t>TS013120c1</t>
  </si>
  <si>
    <t>TS013120c2</t>
  </si>
  <si>
    <t>TS013120d1</t>
  </si>
  <si>
    <t>TS013120d2</t>
  </si>
  <si>
    <t>TS013120e1</t>
  </si>
  <si>
    <t>TS013120e2</t>
  </si>
  <si>
    <t>Celltype_Lhx6_1s10hz</t>
  </si>
  <si>
    <t>BLFR_Lhx6_1s10hz</t>
  </si>
  <si>
    <t>MF_Lhx6_1s10hz</t>
  </si>
  <si>
    <t>t.test_Lhx6_1s10hz</t>
  </si>
  <si>
    <t>File_Lhx6_1s10hz</t>
  </si>
  <si>
    <t>File_PV_1s10hz</t>
  </si>
  <si>
    <t>Celltype_PV_1s10hz</t>
  </si>
  <si>
    <t>BLFR_PV_1s10hz</t>
  </si>
  <si>
    <t>MF_PV_1s10hz</t>
  </si>
  <si>
    <t>t.test_PV_1s10hz</t>
  </si>
  <si>
    <t>Mfdiff_1s10hz</t>
  </si>
  <si>
    <t>Average</t>
  </si>
  <si>
    <t>Median</t>
  </si>
  <si>
    <t>SEM</t>
  </si>
  <si>
    <t>Bin 0-1</t>
  </si>
  <si>
    <t>Bin 1-2</t>
  </si>
  <si>
    <t>Bin 2-3</t>
  </si>
  <si>
    <t>Lhx6_100hz_BLFR</t>
  </si>
  <si>
    <t>Lhx6_MF_Bin0</t>
  </si>
  <si>
    <t>PV_100hz_BLFR</t>
  </si>
  <si>
    <t>PV_MF_Bin0</t>
  </si>
  <si>
    <t>Stdev</t>
  </si>
  <si>
    <t>Bin0_Mfdiff</t>
  </si>
  <si>
    <t>ID insig</t>
  </si>
  <si>
    <t>Lhx6_Bin0_BLFR_sig</t>
  </si>
  <si>
    <t>Lhx6_Bin0_MF_sig</t>
  </si>
  <si>
    <t>Lhx6_Bin0_BLFR_insig</t>
  </si>
  <si>
    <t>Lhx6_Bin0_MF_insig</t>
  </si>
  <si>
    <t>Lhx6_Bin1_BLFR_sig</t>
  </si>
  <si>
    <t>Lhx6_Bin1_MF_sig</t>
  </si>
  <si>
    <t>Lhx6_Bin1_BLFR_insig</t>
  </si>
  <si>
    <t>Lhx6_Bin1_MF_insig</t>
  </si>
  <si>
    <t>Lhx6_Bin2_BLFR_sig</t>
  </si>
  <si>
    <t>Lhx6_Bin2_MF_sig</t>
  </si>
  <si>
    <t>Lhx6_Bin2_BLFR_insig</t>
  </si>
  <si>
    <t>Lhx6_Bin2_MF_insig</t>
  </si>
  <si>
    <t>PV_Bin0_BLFR_sig</t>
  </si>
  <si>
    <t>PV_Bin0_MF_sig</t>
  </si>
  <si>
    <t>PV_Bin0_BLFR_insig</t>
  </si>
  <si>
    <t>PV_Bin0_MF_insig</t>
  </si>
  <si>
    <t>PV_Bin1_BLFR_sig</t>
  </si>
  <si>
    <t>PV_Bin1_MF_sig</t>
  </si>
  <si>
    <t>PV_Bin1_BLFR_insig</t>
  </si>
  <si>
    <t>PV_Bin1_MF_insig</t>
  </si>
  <si>
    <t>PV_Bin2_BLFR_sig</t>
  </si>
  <si>
    <t>PV_Bin2_MF_sig</t>
  </si>
  <si>
    <t>PV_Bin2_BLFR_insig</t>
  </si>
  <si>
    <t>PV_Bin2_MF_insig</t>
  </si>
  <si>
    <t>Bin0_Avg</t>
  </si>
  <si>
    <t>Bin0_Med</t>
  </si>
  <si>
    <t>Bin0_SD</t>
  </si>
  <si>
    <t>Bin0_SEM</t>
  </si>
  <si>
    <t>Bin1_Avg</t>
  </si>
  <si>
    <t>Bin1_Med</t>
  </si>
  <si>
    <t>Bin1_SD</t>
  </si>
  <si>
    <t>Bin1_SEM</t>
  </si>
  <si>
    <t>Bin2_Avg</t>
  </si>
  <si>
    <t>Bin2_Med</t>
  </si>
  <si>
    <t>Bin2_SD</t>
  </si>
  <si>
    <t>Bin2_SEM</t>
  </si>
  <si>
    <t>PV_MF_Bin1</t>
  </si>
  <si>
    <t>Bin1_Mfdiff</t>
  </si>
  <si>
    <t>PV_MF_Bin2</t>
  </si>
  <si>
    <t>Bin2_Mfdiff</t>
  </si>
  <si>
    <t>1.270.55</t>
  </si>
  <si>
    <t>Lhx6_MF_Bin1</t>
  </si>
  <si>
    <t>Lhx6_MF_Bin2</t>
  </si>
  <si>
    <t>Hypothesis Test Summary</t>
  </si>
  <si>
    <t>Null Hypothesis</t>
  </si>
  <si>
    <t>Test</t>
  </si>
  <si>
    <t>Sig.</t>
  </si>
  <si>
    <t>Decision</t>
  </si>
  <si>
    <t>Reject the null hypothesis.</t>
  </si>
  <si>
    <t>Asymptotic significances are displayed. The significance level is .050.</t>
  </si>
  <si>
    <t>avg</t>
  </si>
  <si>
    <t>sd</t>
  </si>
  <si>
    <t>median</t>
  </si>
  <si>
    <t>sem</t>
  </si>
  <si>
    <t>mann Whitney online</t>
  </si>
  <si>
    <t>Bin 0 vs Bin 1</t>
  </si>
  <si>
    <t>Bin 0 vs Bin 2</t>
  </si>
  <si>
    <t>p=.007</t>
  </si>
  <si>
    <t>p = 0,.03</t>
  </si>
  <si>
    <t>p = 0.004</t>
  </si>
  <si>
    <t>Bin1 vs Bin 2</t>
  </si>
  <si>
    <t>p = 0.242 (ns)</t>
  </si>
  <si>
    <t>p = 0.077</t>
  </si>
  <si>
    <t>Bin 1 vs Bin2</t>
  </si>
  <si>
    <t>p = 0.28</t>
  </si>
  <si>
    <t>The distribution of Lhx6_MF is the same across categories of Bin.</t>
  </si>
  <si>
    <t>Independent-Samples Kruskal-Wallis Test</t>
  </si>
  <si>
    <t>The distribution of PV_MF is the same across categories of Bin.</t>
  </si>
  <si>
    <t>The distribution of MF_Diff is the same across categories of Bin.</t>
  </si>
  <si>
    <t>Independent-Samples Kruskal-Wallis Test Summary</t>
  </si>
  <si>
    <t>Total N</t>
  </si>
  <si>
    <t>Test Statistic</t>
  </si>
  <si>
    <t>7.947a</t>
  </si>
  <si>
    <t>Degree Of Freedom</t>
  </si>
  <si>
    <t>Asymptotic Sig.(2-sided test)</t>
  </si>
  <si>
    <t>a The test statistic is adjusted for ties.</t>
  </si>
  <si>
    <t>Pairwise Comparisons of Bin</t>
  </si>
  <si>
    <t>Sample 1-Sample 2</t>
  </si>
  <si>
    <t>Std. Error</t>
  </si>
  <si>
    <t>Std. Test Statistic</t>
  </si>
  <si>
    <t>Adj. Sig.a</t>
  </si>
  <si>
    <t>bin0-bin1</t>
  </si>
  <si>
    <t>bin0-bin2</t>
  </si>
  <si>
    <t>bin1-bin2</t>
  </si>
  <si>
    <t>Each row tests the null hypothesis that the Sample 1 and Sample 2 distributions are the same.</t>
  </si>
  <si>
    <t xml:space="preserve"> Asymptotic significances (2-sided tests) are displayed. The significance level is .05.</t>
  </si>
  <si>
    <t>a Significance values have been adjusted by the Bonferroni correction for multiple tests.</t>
  </si>
  <si>
    <t>9.589a</t>
  </si>
  <si>
    <t>bin2-bin1</t>
  </si>
  <si>
    <t>bin2-bin0</t>
  </si>
  <si>
    <t>bin1-bin0</t>
  </si>
  <si>
    <t>11.967a</t>
  </si>
  <si>
    <t>MF diff</t>
  </si>
  <si>
    <t>Lhx6_MF</t>
  </si>
  <si>
    <t>PV_MF</t>
  </si>
  <si>
    <t>PSI</t>
  </si>
  <si>
    <t>bin0</t>
  </si>
  <si>
    <t>bin1</t>
  </si>
  <si>
    <t>bin2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</si>
</sst>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D07-0B0E-41DC-B751-B9BA9C2CD137}">
  <dimension ref="A1:AL280"/>
  <sheetViews>
    <sheetView topLeftCell="P7" workbookViewId="0">
      <selection activeCell="Z2" sqref="Z2:Z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5" max="25" width="14.777343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40</v>
      </c>
      <c r="N1" t="s">
        <v>36</v>
      </c>
      <c r="O1" t="s">
        <v>37</v>
      </c>
      <c r="P1" t="s">
        <v>38</v>
      </c>
      <c r="Q1" t="s">
        <v>39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Y1" t="s">
        <v>40</v>
      </c>
      <c r="Z1" t="s">
        <v>36</v>
      </c>
      <c r="AA1" t="s">
        <v>37</v>
      </c>
      <c r="AB1" t="s">
        <v>38</v>
      </c>
      <c r="AC1" t="s">
        <v>39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</row>
    <row r="2" spans="1:35" x14ac:dyDescent="0.3">
      <c r="A2" t="s">
        <v>8</v>
      </c>
      <c r="B2">
        <v>13.5</v>
      </c>
      <c r="C2">
        <v>1.0101</v>
      </c>
      <c r="D2">
        <f>(C2-B2)/(C2+B2)</f>
        <v>-0.86077284098662321</v>
      </c>
      <c r="G2" t="s">
        <v>7</v>
      </c>
      <c r="H2">
        <v>31</v>
      </c>
      <c r="I2">
        <v>63.636400000000002</v>
      </c>
      <c r="J2">
        <f>(I2-H2)/(I2+H2)</f>
        <v>0.34486096258944759</v>
      </c>
      <c r="M2" t="str">
        <f>A2</f>
        <v>TS012520f</v>
      </c>
      <c r="N2" t="str">
        <f>A4</f>
        <v>Lhx6</v>
      </c>
      <c r="O2">
        <f>B7</f>
        <v>11.375</v>
      </c>
      <c r="P2">
        <f>D7</f>
        <v>-0.83507145812808947</v>
      </c>
      <c r="Q2">
        <f>E7</f>
        <v>8.9995664569854545E-4</v>
      </c>
      <c r="R2" t="str">
        <f>G2</f>
        <v>TS012520e</v>
      </c>
      <c r="S2" t="str">
        <f>G4</f>
        <v>PV</v>
      </c>
      <c r="T2">
        <f>H7</f>
        <v>28.75</v>
      </c>
      <c r="U2">
        <f>J7</f>
        <v>0.43907538234318017</v>
      </c>
      <c r="V2">
        <f>K7</f>
        <v>2.7947727835851807E-3</v>
      </c>
      <c r="W2">
        <f>U2-P2</f>
        <v>1.2741468404712697</v>
      </c>
      <c r="Y2" t="s">
        <v>8</v>
      </c>
      <c r="Z2" t="s">
        <v>9</v>
      </c>
      <c r="AA2">
        <v>11.375</v>
      </c>
      <c r="AB2">
        <v>-0.83507145812808947</v>
      </c>
      <c r="AC2">
        <v>8.9995664569854545E-4</v>
      </c>
      <c r="AD2" t="s">
        <v>7</v>
      </c>
      <c r="AE2" t="s">
        <v>6</v>
      </c>
      <c r="AF2">
        <v>28.75</v>
      </c>
      <c r="AG2">
        <v>0.43907538234318017</v>
      </c>
      <c r="AH2">
        <v>2.7947727835851807E-3</v>
      </c>
      <c r="AI2">
        <v>1.2741468404712697</v>
      </c>
    </row>
    <row r="3" spans="1:35" x14ac:dyDescent="0.3">
      <c r="A3" t="s">
        <v>5</v>
      </c>
      <c r="B3">
        <v>11.5</v>
      </c>
      <c r="C3">
        <v>1.0101</v>
      </c>
      <c r="D3">
        <f>(C3-B3)/(C3+B3)</f>
        <v>-0.83851448029991771</v>
      </c>
      <c r="G3" t="s">
        <v>5</v>
      </c>
      <c r="H3">
        <v>31</v>
      </c>
      <c r="I3">
        <v>75.757599999999996</v>
      </c>
      <c r="J3">
        <f t="shared" ref="J3:J5" si="0">(I3-H3)/(I3+H3)</f>
        <v>0.41924509355774203</v>
      </c>
      <c r="Y3" t="s">
        <v>10</v>
      </c>
      <c r="Z3" t="s">
        <v>9</v>
      </c>
      <c r="AA3">
        <v>24.166666666666668</v>
      </c>
      <c r="AB3">
        <v>-0.57230954437222759</v>
      </c>
      <c r="AC3">
        <v>2.1243289541973721E-2</v>
      </c>
      <c r="AD3" t="s">
        <v>12</v>
      </c>
      <c r="AE3" t="s">
        <v>6</v>
      </c>
      <c r="AF3">
        <v>14.75</v>
      </c>
      <c r="AG3">
        <v>0.44949019176379579</v>
      </c>
      <c r="AH3">
        <v>5.9660183450886599E-3</v>
      </c>
      <c r="AI3">
        <v>1.0217997361360234</v>
      </c>
    </row>
    <row r="4" spans="1:35" x14ac:dyDescent="0.3">
      <c r="A4" t="s">
        <v>9</v>
      </c>
      <c r="B4">
        <v>10.5</v>
      </c>
      <c r="C4">
        <v>1.0101</v>
      </c>
      <c r="D4">
        <f>(C4-B4)/(C4+B4)</f>
        <v>-0.82448458310527284</v>
      </c>
      <c r="G4" t="s">
        <v>6</v>
      </c>
      <c r="H4">
        <v>28</v>
      </c>
      <c r="I4">
        <v>75.757599999999996</v>
      </c>
      <c r="J4">
        <f t="shared" si="0"/>
        <v>0.46028049993446263</v>
      </c>
      <c r="Y4" t="s">
        <v>11</v>
      </c>
      <c r="Z4" t="s">
        <v>9</v>
      </c>
      <c r="AA4">
        <v>10.6</v>
      </c>
      <c r="AB4">
        <v>-0.97308212470270017</v>
      </c>
      <c r="AC4">
        <v>1.6800748402586848E-4</v>
      </c>
      <c r="AD4" t="s">
        <v>13</v>
      </c>
      <c r="AE4" t="s">
        <v>6</v>
      </c>
      <c r="AF4">
        <v>30.125</v>
      </c>
      <c r="AG4">
        <v>0.43896308251418026</v>
      </c>
      <c r="AH4">
        <v>7.3253017848768189E-4</v>
      </c>
      <c r="AI4">
        <v>1.4120452072168805</v>
      </c>
    </row>
    <row r="5" spans="1:35" x14ac:dyDescent="0.3">
      <c r="B5">
        <v>10</v>
      </c>
      <c r="C5">
        <v>1.0101</v>
      </c>
      <c r="D5">
        <f>(C5-B5)/(C5+B5)</f>
        <v>-0.81651392812054391</v>
      </c>
      <c r="H5">
        <v>25</v>
      </c>
      <c r="I5">
        <v>81.818200000000004</v>
      </c>
      <c r="J5">
        <f t="shared" si="0"/>
        <v>0.5319149732910684</v>
      </c>
      <c r="Y5" t="s">
        <v>14</v>
      </c>
      <c r="Z5" t="s">
        <v>9</v>
      </c>
      <c r="AA5">
        <v>12.8</v>
      </c>
      <c r="AB5">
        <v>-0.83386369767308344</v>
      </c>
      <c r="AC5">
        <v>6.2155932501200238E-6</v>
      </c>
      <c r="AD5" t="s">
        <v>15</v>
      </c>
      <c r="AE5" t="s">
        <v>6</v>
      </c>
      <c r="AF5">
        <v>22.6</v>
      </c>
      <c r="AG5">
        <v>0.50379269407808791</v>
      </c>
      <c r="AH5">
        <v>2.0581360434332961E-6</v>
      </c>
      <c r="AI5">
        <v>1.3376563917511715</v>
      </c>
    </row>
    <row r="6" spans="1:35" x14ac:dyDescent="0.3">
      <c r="Y6" t="s">
        <v>16</v>
      </c>
      <c r="Z6" t="s">
        <v>9</v>
      </c>
      <c r="AA6">
        <v>5.2</v>
      </c>
      <c r="AB6">
        <v>-0.91935490309574663</v>
      </c>
      <c r="AC6">
        <v>6.8637734824536088E-4</v>
      </c>
      <c r="AD6" t="s">
        <v>17</v>
      </c>
      <c r="AE6" t="s">
        <v>6</v>
      </c>
      <c r="AF6">
        <v>20.875</v>
      </c>
      <c r="AG6">
        <v>0.66984096566669082</v>
      </c>
      <c r="AH6">
        <v>1.9162071749257394E-5</v>
      </c>
      <c r="AI6">
        <v>1.5891958687624375</v>
      </c>
    </row>
    <row r="7" spans="1:35" x14ac:dyDescent="0.3">
      <c r="A7" s="1"/>
      <c r="B7" s="1">
        <f>AVERAGE(B2:B6)</f>
        <v>11.375</v>
      </c>
      <c r="C7" s="1">
        <f>AVERAGE(C2:C6)</f>
        <v>1.0101</v>
      </c>
      <c r="D7" s="1">
        <f>AVERAGE(D2:D6)</f>
        <v>-0.83507145812808947</v>
      </c>
      <c r="E7" s="1">
        <f>_xlfn.T.TEST(B2:B6,C2:C6,2,1)</f>
        <v>8.9995664569854545E-4</v>
      </c>
      <c r="F7" s="1"/>
      <c r="G7" s="1"/>
      <c r="H7" s="1">
        <f>AVERAGE(H2:H6)</f>
        <v>28.75</v>
      </c>
      <c r="I7" s="1">
        <f t="shared" ref="I7" si="1">AVERAGE(I2:I6)</f>
        <v>74.242450000000005</v>
      </c>
      <c r="J7" s="1">
        <f>AVERAGE(J2:J6)</f>
        <v>0.43907538234318017</v>
      </c>
      <c r="K7" s="1">
        <f>_xlfn.T.TEST(H2:H6,I2:I6,2,1)</f>
        <v>2.7947727835851807E-3</v>
      </c>
      <c r="Y7" t="s">
        <v>18</v>
      </c>
      <c r="Z7" t="s">
        <v>9</v>
      </c>
      <c r="AA7">
        <v>7.3</v>
      </c>
      <c r="AB7">
        <v>-0.89192184388756668</v>
      </c>
      <c r="AC7">
        <v>1.0647958888850642E-3</v>
      </c>
      <c r="AD7" t="s">
        <v>19</v>
      </c>
      <c r="AE7" t="s">
        <v>6</v>
      </c>
      <c r="AF7">
        <v>13.25</v>
      </c>
      <c r="AG7">
        <v>0.76401450216305289</v>
      </c>
      <c r="AH7">
        <v>1.1356230822442783E-4</v>
      </c>
      <c r="AI7">
        <v>1.6559363460506196</v>
      </c>
    </row>
    <row r="8" spans="1:35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G8" t="s">
        <v>0</v>
      </c>
      <c r="H8" t="s">
        <v>1</v>
      </c>
      <c r="I8" t="s">
        <v>2</v>
      </c>
      <c r="J8" t="s">
        <v>3</v>
      </c>
      <c r="K8" t="s">
        <v>4</v>
      </c>
      <c r="Y8" t="s">
        <v>20</v>
      </c>
      <c r="Z8" t="s">
        <v>9</v>
      </c>
      <c r="AA8">
        <v>26.25</v>
      </c>
      <c r="AB8">
        <v>-0.75751330542436945</v>
      </c>
      <c r="AC8">
        <v>7.1135736632073397E-4</v>
      </c>
      <c r="AD8" t="s">
        <v>21</v>
      </c>
      <c r="AE8" t="s">
        <v>6</v>
      </c>
      <c r="AF8">
        <v>54.1</v>
      </c>
      <c r="AG8">
        <v>0.3811147774088891</v>
      </c>
      <c r="AH8">
        <v>6.5846891667677935E-4</v>
      </c>
      <c r="AI8">
        <v>1.1386280828332587</v>
      </c>
    </row>
    <row r="9" spans="1:35" x14ac:dyDescent="0.3">
      <c r="A9" t="s">
        <v>10</v>
      </c>
      <c r="B9">
        <v>10</v>
      </c>
      <c r="C9">
        <v>0</v>
      </c>
      <c r="D9">
        <f>(C9-B9)/(C9+B9)</f>
        <v>-1</v>
      </c>
      <c r="G9" t="s">
        <v>12</v>
      </c>
      <c r="H9">
        <v>20.5</v>
      </c>
      <c r="I9">
        <v>36.363599999999998</v>
      </c>
      <c r="J9">
        <f>(I9-H9)/(I9+H9)</f>
        <v>0.27897635745890165</v>
      </c>
      <c r="M9" t="str">
        <f>A9</f>
        <v>TS012520g</v>
      </c>
      <c r="N9" t="str">
        <f>A11</f>
        <v>Lhx6</v>
      </c>
      <c r="O9">
        <f>B14</f>
        <v>24.166666666666668</v>
      </c>
      <c r="P9">
        <f>D14</f>
        <v>-0.57230954437222759</v>
      </c>
      <c r="Q9">
        <f>E14</f>
        <v>2.1243289541973721E-2</v>
      </c>
      <c r="R9" t="str">
        <f>G9</f>
        <v>TS012520h</v>
      </c>
      <c r="S9" t="str">
        <f>G11</f>
        <v>PV</v>
      </c>
      <c r="T9">
        <f>H14</f>
        <v>14.75</v>
      </c>
      <c r="U9">
        <f>J14</f>
        <v>0.44949019176379579</v>
      </c>
      <c r="V9">
        <f>K14</f>
        <v>5.9660183450886599E-3</v>
      </c>
      <c r="W9">
        <f>U9-P9</f>
        <v>1.0217997361360234</v>
      </c>
      <c r="Y9" t="s">
        <v>22</v>
      </c>
      <c r="Z9" t="s">
        <v>9</v>
      </c>
      <c r="AA9">
        <v>2.8</v>
      </c>
      <c r="AB9">
        <v>-1</v>
      </c>
      <c r="AC9">
        <v>1.705157484727564E-3</v>
      </c>
      <c r="AD9" t="s">
        <v>23</v>
      </c>
      <c r="AE9" t="s">
        <v>6</v>
      </c>
      <c r="AF9">
        <v>25.8</v>
      </c>
      <c r="AG9">
        <v>0.54009866057122657</v>
      </c>
      <c r="AH9">
        <v>1.5216788673943449E-4</v>
      </c>
      <c r="AI9">
        <v>1.5400986605712266</v>
      </c>
    </row>
    <row r="10" spans="1:35" x14ac:dyDescent="0.3">
      <c r="A10" t="s">
        <v>5</v>
      </c>
      <c r="B10">
        <v>28</v>
      </c>
      <c r="C10">
        <v>11.1111</v>
      </c>
      <c r="D10">
        <f t="shared" ref="D10:D11" si="2">(C10-B10)/(C10+B10)</f>
        <v>-0.4318185885848263</v>
      </c>
      <c r="G10" t="s">
        <v>5</v>
      </c>
      <c r="H10">
        <v>8</v>
      </c>
      <c r="I10">
        <v>27.2727</v>
      </c>
      <c r="J10">
        <f t="shared" ref="J10:J12" si="3">(I10-H10)/(I10+H10)</f>
        <v>0.54639140184902202</v>
      </c>
      <c r="Y10" t="s">
        <v>24</v>
      </c>
      <c r="Z10" t="s">
        <v>9</v>
      </c>
      <c r="AA10">
        <v>6.625</v>
      </c>
      <c r="AB10">
        <v>-1</v>
      </c>
      <c r="AC10">
        <v>2.6936736251897487E-3</v>
      </c>
      <c r="AD10" t="s">
        <v>25</v>
      </c>
      <c r="AE10" t="s">
        <v>6</v>
      </c>
      <c r="AF10">
        <v>39.1</v>
      </c>
      <c r="AG10">
        <v>0.51787279109987849</v>
      </c>
      <c r="AH10">
        <v>8.4500470485239629E-5</v>
      </c>
      <c r="AI10">
        <v>1.5178727910998786</v>
      </c>
    </row>
    <row r="11" spans="1:35" x14ac:dyDescent="0.3">
      <c r="A11" t="s">
        <v>9</v>
      </c>
      <c r="B11">
        <v>34.5</v>
      </c>
      <c r="C11">
        <v>19.1919</v>
      </c>
      <c r="D11">
        <f t="shared" si="2"/>
        <v>-0.28511004453185673</v>
      </c>
      <c r="G11" t="s">
        <v>6</v>
      </c>
      <c r="H11">
        <v>17</v>
      </c>
      <c r="I11">
        <v>46.464700000000001</v>
      </c>
      <c r="J11">
        <f t="shared" si="3"/>
        <v>0.46426911338113946</v>
      </c>
      <c r="Y11" t="s">
        <v>26</v>
      </c>
      <c r="Z11" t="s">
        <v>9</v>
      </c>
      <c r="AA11">
        <v>14.375</v>
      </c>
      <c r="AB11">
        <v>-0.84132976195734854</v>
      </c>
      <c r="AC11">
        <v>1.3179670589521248E-5</v>
      </c>
      <c r="AD11" t="s">
        <v>27</v>
      </c>
      <c r="AE11" t="s">
        <v>6</v>
      </c>
      <c r="AF11">
        <v>52.6</v>
      </c>
      <c r="AG11">
        <v>0.21587310150506117</v>
      </c>
      <c r="AH11">
        <v>9.2437857048183435E-3</v>
      </c>
      <c r="AI11">
        <v>1.0572028634624098</v>
      </c>
    </row>
    <row r="12" spans="1:35" x14ac:dyDescent="0.3">
      <c r="H12">
        <v>13.5</v>
      </c>
      <c r="I12">
        <v>41.414200000000001</v>
      </c>
      <c r="J12">
        <f t="shared" si="3"/>
        <v>0.50832389436612024</v>
      </c>
      <c r="Y12" t="s">
        <v>29</v>
      </c>
      <c r="Z12" t="s">
        <v>9</v>
      </c>
      <c r="AA12">
        <v>11</v>
      </c>
      <c r="AB12">
        <v>-0.13314191792761737</v>
      </c>
      <c r="AC12">
        <v>3.9225021046432232E-2</v>
      </c>
      <c r="AD12" t="s">
        <v>28</v>
      </c>
      <c r="AE12" t="s">
        <v>6</v>
      </c>
      <c r="AF12">
        <v>22.7</v>
      </c>
      <c r="AG12">
        <v>0.58129626918322419</v>
      </c>
      <c r="AH12">
        <v>1.7003104585489333E-7</v>
      </c>
      <c r="AI12">
        <v>0.71443818711084162</v>
      </c>
    </row>
    <row r="13" spans="1:35" x14ac:dyDescent="0.3">
      <c r="Y13" t="s">
        <v>30</v>
      </c>
      <c r="Z13" t="s">
        <v>9</v>
      </c>
      <c r="AA13">
        <v>2.75</v>
      </c>
      <c r="AB13">
        <v>-1</v>
      </c>
      <c r="AC13">
        <v>3.395777063858978E-3</v>
      </c>
      <c r="AD13" t="s">
        <v>31</v>
      </c>
      <c r="AE13" t="s">
        <v>6</v>
      </c>
      <c r="AF13">
        <v>30.375</v>
      </c>
      <c r="AG13">
        <v>0.62076823587918395</v>
      </c>
      <c r="AH13">
        <v>1.2094661091977433E-3</v>
      </c>
      <c r="AI13">
        <v>1.6207682358791839</v>
      </c>
    </row>
    <row r="14" spans="1:35" x14ac:dyDescent="0.3">
      <c r="A14" s="1"/>
      <c r="B14" s="1">
        <f>AVERAGE(B9:B13)</f>
        <v>24.166666666666668</v>
      </c>
      <c r="C14" s="1">
        <f t="shared" ref="C14" si="4">AVERAGE(C9:C13)</f>
        <v>10.101000000000001</v>
      </c>
      <c r="D14" s="1">
        <f>AVERAGE(D9:D13)</f>
        <v>-0.57230954437222759</v>
      </c>
      <c r="E14" s="1">
        <f>_xlfn.T.TEST(B9:B13,C9:C13,2,1)</f>
        <v>2.1243289541973721E-2</v>
      </c>
      <c r="G14" s="1"/>
      <c r="H14" s="1">
        <f>AVERAGE(H9:H13)</f>
        <v>14.75</v>
      </c>
      <c r="I14" s="1">
        <f t="shared" ref="I14" si="5">AVERAGE(I9:I13)</f>
        <v>37.878799999999998</v>
      </c>
      <c r="J14" s="1">
        <f>AVERAGE(J9:J13)</f>
        <v>0.44949019176379579</v>
      </c>
      <c r="K14" s="1">
        <f>_xlfn.T.TEST(H9:H13,I9:I13,2,1)</f>
        <v>5.9660183450886599E-3</v>
      </c>
      <c r="Y14" t="s">
        <v>32</v>
      </c>
      <c r="Z14" t="s">
        <v>9</v>
      </c>
      <c r="AA14">
        <v>10.4</v>
      </c>
      <c r="AB14">
        <v>2.0273993145186624E-2</v>
      </c>
      <c r="AC14">
        <v>0.65059771480488393</v>
      </c>
      <c r="AD14" t="s">
        <v>33</v>
      </c>
      <c r="AE14" t="s">
        <v>6</v>
      </c>
      <c r="AF14">
        <v>24</v>
      </c>
      <c r="AG14">
        <v>0.58606643568362793</v>
      </c>
      <c r="AH14">
        <v>1.7756694803517408E-5</v>
      </c>
      <c r="AI14">
        <v>0.5657924425384413</v>
      </c>
    </row>
    <row r="15" spans="1:35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G15" t="s">
        <v>0</v>
      </c>
      <c r="H15" t="s">
        <v>1</v>
      </c>
      <c r="I15" t="s">
        <v>2</v>
      </c>
      <c r="J15" t="s">
        <v>3</v>
      </c>
      <c r="K15" t="s">
        <v>4</v>
      </c>
      <c r="Y15" t="s">
        <v>35</v>
      </c>
      <c r="Z15" t="s">
        <v>9</v>
      </c>
      <c r="AA15">
        <v>12</v>
      </c>
      <c r="AB15">
        <v>-0.20746392403174588</v>
      </c>
      <c r="AC15">
        <v>1.9619205112717673E-2</v>
      </c>
      <c r="AD15" t="s">
        <v>34</v>
      </c>
      <c r="AE15" t="s">
        <v>6</v>
      </c>
      <c r="AF15">
        <v>44.375</v>
      </c>
      <c r="AG15">
        <v>0.46639390258761476</v>
      </c>
      <c r="AH15">
        <v>2.0400826749046807E-3</v>
      </c>
      <c r="AI15">
        <v>0.67385782661936067</v>
      </c>
    </row>
    <row r="16" spans="1:35" x14ac:dyDescent="0.3">
      <c r="A16" t="s">
        <v>11</v>
      </c>
      <c r="B16">
        <v>14</v>
      </c>
      <c r="C16">
        <v>1.0101</v>
      </c>
      <c r="D16">
        <f>(C16-B16)/(C16+B16)</f>
        <v>-0.86541062351350095</v>
      </c>
      <c r="G16" t="s">
        <v>13</v>
      </c>
      <c r="H16">
        <v>35.5</v>
      </c>
      <c r="I16">
        <v>75.757599999999996</v>
      </c>
      <c r="J16">
        <f>(I16-H16)/(I16+H16)</f>
        <v>0.36184134836631382</v>
      </c>
      <c r="M16" t="str">
        <f>A16</f>
        <v>TS012520i</v>
      </c>
      <c r="N16" t="str">
        <f>A18</f>
        <v>Lhx6</v>
      </c>
      <c r="O16">
        <f>B21</f>
        <v>10.6</v>
      </c>
      <c r="P16">
        <f>D21</f>
        <v>-0.97308212470270017</v>
      </c>
      <c r="Q16">
        <f>E21</f>
        <v>1.6800748402586848E-4</v>
      </c>
      <c r="R16" t="str">
        <f>G16</f>
        <v>TS012520j</v>
      </c>
      <c r="S16" t="str">
        <f>G18</f>
        <v>PV</v>
      </c>
      <c r="T16">
        <f>H21</f>
        <v>30.125</v>
      </c>
      <c r="U16">
        <f>J21</f>
        <v>0.43896308251418026</v>
      </c>
      <c r="V16">
        <f>K21</f>
        <v>7.3253017848768189E-4</v>
      </c>
      <c r="W16">
        <f>U16-P16</f>
        <v>1.4120452072168805</v>
      </c>
    </row>
    <row r="17" spans="1:38" x14ac:dyDescent="0.3">
      <c r="A17" t="s">
        <v>5</v>
      </c>
      <c r="B17">
        <v>10</v>
      </c>
      <c r="C17">
        <v>0</v>
      </c>
      <c r="D17">
        <f t="shared" ref="D17:D20" si="6">(C17-B17)/(C17+B17)</f>
        <v>-1</v>
      </c>
      <c r="G17" t="s">
        <v>5</v>
      </c>
      <c r="H17">
        <v>32</v>
      </c>
      <c r="I17">
        <v>76.767700000000005</v>
      </c>
      <c r="J17">
        <f t="shared" ref="J17:J19" si="7">(I17-H17)/(I17+H17)</f>
        <v>0.41159002167003628</v>
      </c>
    </row>
    <row r="18" spans="1:38" x14ac:dyDescent="0.3">
      <c r="A18" t="s">
        <v>9</v>
      </c>
      <c r="B18">
        <v>11</v>
      </c>
      <c r="C18">
        <v>0</v>
      </c>
      <c r="D18">
        <f t="shared" si="6"/>
        <v>-1</v>
      </c>
      <c r="G18" t="s">
        <v>6</v>
      </c>
      <c r="H18">
        <v>28</v>
      </c>
      <c r="I18">
        <v>74.747500000000002</v>
      </c>
      <c r="J18">
        <f t="shared" si="7"/>
        <v>0.45497457359059834</v>
      </c>
    </row>
    <row r="19" spans="1:38" x14ac:dyDescent="0.3">
      <c r="B19">
        <v>9.5</v>
      </c>
      <c r="C19">
        <v>0</v>
      </c>
      <c r="D19">
        <f t="shared" si="6"/>
        <v>-1</v>
      </c>
      <c r="H19">
        <v>25</v>
      </c>
      <c r="I19">
        <v>80.808099999999996</v>
      </c>
      <c r="J19">
        <f t="shared" si="7"/>
        <v>0.52744638642977237</v>
      </c>
      <c r="AA19" t="s">
        <v>110</v>
      </c>
      <c r="AB19">
        <f>AVERAGE(AB2:AB15)</f>
        <v>-0.71034132057537913</v>
      </c>
      <c r="AC19">
        <f t="shared" ref="AC19:AI19" si="8">AVERAGE(AC2:AC15)</f>
        <v>5.3002123476914222E-2</v>
      </c>
      <c r="AD19" t="e">
        <f t="shared" si="8"/>
        <v>#DIV/0!</v>
      </c>
      <c r="AE19" t="e">
        <f t="shared" si="8"/>
        <v>#DIV/0!</v>
      </c>
      <c r="AF19">
        <f t="shared" si="8"/>
        <v>30.24285714285714</v>
      </c>
      <c r="AG19">
        <f t="shared" si="8"/>
        <v>0.51247578517483527</v>
      </c>
      <c r="AH19">
        <f t="shared" si="8"/>
        <v>1.645321593703588E-3</v>
      </c>
      <c r="AI19">
        <f t="shared" si="8"/>
        <v>1.2228171057502146</v>
      </c>
      <c r="AL19" t="e">
        <f>AVERAGE(AL4:AL17)</f>
        <v>#DIV/0!</v>
      </c>
    </row>
    <row r="20" spans="1:38" x14ac:dyDescent="0.3">
      <c r="B20">
        <v>8.5</v>
      </c>
      <c r="C20">
        <v>0</v>
      </c>
      <c r="D20">
        <f t="shared" si="6"/>
        <v>-1</v>
      </c>
      <c r="AA20" t="s">
        <v>111</v>
      </c>
      <c r="AB20">
        <f>STDEV(AB2:AB15)</f>
        <v>0.34933918199719866</v>
      </c>
      <c r="AC20">
        <f t="shared" ref="AC20:AI20" si="9">STDEV(AC2:AC15)</f>
        <v>0.17239214511781037</v>
      </c>
      <c r="AD20" t="e">
        <f t="shared" si="9"/>
        <v>#DIV/0!</v>
      </c>
      <c r="AE20" t="e">
        <f t="shared" si="9"/>
        <v>#DIV/0!</v>
      </c>
      <c r="AF20">
        <f t="shared" si="9"/>
        <v>12.830235580648749</v>
      </c>
      <c r="AG20">
        <f t="shared" si="9"/>
        <v>0.1338464960879501</v>
      </c>
      <c r="AH20">
        <f t="shared" si="9"/>
        <v>2.7398953632185989E-3</v>
      </c>
      <c r="AI20">
        <f t="shared" si="9"/>
        <v>0.37064984214496571</v>
      </c>
    </row>
    <row r="21" spans="1:38" x14ac:dyDescent="0.3">
      <c r="A21" s="1"/>
      <c r="B21" s="1">
        <f>AVERAGE(B16:B20)</f>
        <v>10.6</v>
      </c>
      <c r="C21" s="1">
        <f t="shared" ref="C21" si="10">AVERAGE(C16:C20)</f>
        <v>0.20202000000000001</v>
      </c>
      <c r="D21" s="1">
        <f>AVERAGE(D16:D20)</f>
        <v>-0.97308212470270017</v>
      </c>
      <c r="E21" s="1">
        <f>_xlfn.T.TEST(B16:B20,C16:C20,2,1)</f>
        <v>1.6800748402586848E-4</v>
      </c>
      <c r="G21" s="1"/>
      <c r="H21" s="1">
        <f>AVERAGE(H16:H20)</f>
        <v>30.125</v>
      </c>
      <c r="I21" s="1">
        <f t="shared" ref="I21" si="11">AVERAGE(I16:I20)</f>
        <v>77.020225000000011</v>
      </c>
      <c r="J21" s="1">
        <f>AVERAGE(J16:J20)</f>
        <v>0.43896308251418026</v>
      </c>
      <c r="K21" s="1">
        <f>_xlfn.T.TEST(H16:H20,I16:I20,2,1)</f>
        <v>7.3253017848768189E-4</v>
      </c>
      <c r="AA21" t="s">
        <v>112</v>
      </c>
      <c r="AB21">
        <f>MEDIAN(AB2:AB15)</f>
        <v>-0.83820061004271906</v>
      </c>
      <c r="AC21">
        <f t="shared" ref="AC21:AI21" si="12">MEDIAN(AC2:AC15)</f>
        <v>1.3849766868063141E-3</v>
      </c>
      <c r="AD21" t="e">
        <f t="shared" si="12"/>
        <v>#NUM!</v>
      </c>
      <c r="AE21" t="e">
        <f t="shared" si="12"/>
        <v>#NUM!</v>
      </c>
      <c r="AF21">
        <f t="shared" si="12"/>
        <v>27.274999999999999</v>
      </c>
      <c r="AG21">
        <f t="shared" si="12"/>
        <v>0.51083274258898315</v>
      </c>
      <c r="AH21">
        <f t="shared" si="12"/>
        <v>4.0531840170810688E-4</v>
      </c>
      <c r="AI21">
        <f t="shared" si="12"/>
        <v>1.3059016161112207</v>
      </c>
    </row>
    <row r="22" spans="1:38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G22" t="s">
        <v>0</v>
      </c>
      <c r="H22" t="s">
        <v>1</v>
      </c>
      <c r="I22" t="s">
        <v>2</v>
      </c>
      <c r="J22" t="s">
        <v>3</v>
      </c>
      <c r="K22" t="s">
        <v>4</v>
      </c>
      <c r="AA22" t="s">
        <v>113</v>
      </c>
      <c r="AB22">
        <f>AB20/SQRT(COUNT(AB2:AB15))</f>
        <v>9.3364823629241755E-2</v>
      </c>
      <c r="AC22">
        <f t="shared" ref="AC22:AI22" si="13">AC20/SQRT(COUNT(AC2:AC15))</f>
        <v>4.6073738800132887E-2</v>
      </c>
      <c r="AD22" t="e">
        <f t="shared" si="13"/>
        <v>#DIV/0!</v>
      </c>
      <c r="AE22" t="e">
        <f t="shared" si="13"/>
        <v>#DIV/0!</v>
      </c>
      <c r="AF22">
        <f t="shared" si="13"/>
        <v>3.42902469531316</v>
      </c>
      <c r="AG22">
        <f t="shared" si="13"/>
        <v>3.5771980770091999E-2</v>
      </c>
      <c r="AH22">
        <f t="shared" si="13"/>
        <v>7.322678374838958E-4</v>
      </c>
      <c r="AI22">
        <f t="shared" si="13"/>
        <v>9.9060337126307588E-2</v>
      </c>
    </row>
    <row r="23" spans="1:38" x14ac:dyDescent="0.3">
      <c r="A23" t="s">
        <v>14</v>
      </c>
      <c r="B23">
        <v>13.5</v>
      </c>
      <c r="C23">
        <v>1.0101</v>
      </c>
      <c r="D23">
        <f>(C23-B23)/(C23+B23)</f>
        <v>-0.86077284098662321</v>
      </c>
      <c r="G23" t="s">
        <v>15</v>
      </c>
      <c r="H23">
        <v>24</v>
      </c>
      <c r="I23">
        <v>66.666700000000006</v>
      </c>
      <c r="J23">
        <f>(I23-H23)/(I23+H23)</f>
        <v>0.47058842993072431</v>
      </c>
      <c r="M23" t="str">
        <f>A23</f>
        <v>TS013020a1</v>
      </c>
      <c r="N23" t="str">
        <f>A25</f>
        <v>Lhx6</v>
      </c>
      <c r="O23">
        <f>B28</f>
        <v>12.8</v>
      </c>
      <c r="P23">
        <f>D28</f>
        <v>-0.83386369767308344</v>
      </c>
      <c r="Q23">
        <f>E28</f>
        <v>6.2155932501200238E-6</v>
      </c>
      <c r="R23" t="str">
        <f>G23</f>
        <v>TS013020a2</v>
      </c>
      <c r="S23" t="str">
        <f>G25</f>
        <v>PV</v>
      </c>
      <c r="T23">
        <f>H28</f>
        <v>22.6</v>
      </c>
      <c r="U23">
        <f>J28</f>
        <v>0.50379269407808791</v>
      </c>
      <c r="V23">
        <f>K28</f>
        <v>2.0581360434332961E-6</v>
      </c>
      <c r="W23">
        <f>U23-P23</f>
        <v>1.3376563917511715</v>
      </c>
    </row>
    <row r="24" spans="1:38" x14ac:dyDescent="0.3">
      <c r="A24" t="s">
        <v>5</v>
      </c>
      <c r="B24">
        <v>13</v>
      </c>
      <c r="C24">
        <v>1.0101</v>
      </c>
      <c r="D24">
        <f t="shared" ref="D24:D27" si="14">(C24-B24)/(C24+B24)</f>
        <v>-0.85580402709473891</v>
      </c>
      <c r="G24" t="s">
        <v>5</v>
      </c>
      <c r="H24">
        <v>23.5</v>
      </c>
      <c r="I24">
        <v>69.697000000000003</v>
      </c>
      <c r="J24">
        <f t="shared" ref="J24:J27" si="15">(I24-H24)/(I24+H24)</f>
        <v>0.49569192141377943</v>
      </c>
    </row>
    <row r="25" spans="1:38" x14ac:dyDescent="0.3">
      <c r="A25" t="s">
        <v>9</v>
      </c>
      <c r="B25">
        <v>12</v>
      </c>
      <c r="C25">
        <v>0</v>
      </c>
      <c r="D25">
        <f t="shared" si="14"/>
        <v>-1</v>
      </c>
      <c r="G25" t="s">
        <v>6</v>
      </c>
      <c r="H25">
        <v>21</v>
      </c>
      <c r="I25">
        <v>68.686899999999994</v>
      </c>
      <c r="J25">
        <f t="shared" si="15"/>
        <v>0.53170418422311394</v>
      </c>
    </row>
    <row r="26" spans="1:38" x14ac:dyDescent="0.3">
      <c r="B26">
        <v>12.5</v>
      </c>
      <c r="C26">
        <v>2.0202</v>
      </c>
      <c r="D26">
        <f t="shared" si="14"/>
        <v>-0.72173936998112986</v>
      </c>
      <c r="H26">
        <v>23</v>
      </c>
      <c r="I26">
        <v>71.717200000000005</v>
      </c>
      <c r="J26">
        <f t="shared" si="15"/>
        <v>0.51434375171563351</v>
      </c>
    </row>
    <row r="27" spans="1:38" x14ac:dyDescent="0.3">
      <c r="B27">
        <v>13</v>
      </c>
      <c r="C27">
        <v>2.0202</v>
      </c>
      <c r="D27">
        <f t="shared" si="14"/>
        <v>-0.73100225030292554</v>
      </c>
      <c r="H27">
        <v>21.5</v>
      </c>
      <c r="I27">
        <v>65.656599999999997</v>
      </c>
      <c r="J27">
        <f t="shared" si="15"/>
        <v>0.50663518310718869</v>
      </c>
    </row>
    <row r="28" spans="1:38" x14ac:dyDescent="0.3">
      <c r="A28" s="1"/>
      <c r="B28" s="1">
        <f>AVERAGE(B23:B27)</f>
        <v>12.8</v>
      </c>
      <c r="C28" s="1">
        <f t="shared" ref="C28" si="16">AVERAGE(C23:C27)</f>
        <v>1.2121200000000001</v>
      </c>
      <c r="D28" s="1">
        <f>AVERAGE(D23:D27)</f>
        <v>-0.83386369767308344</v>
      </c>
      <c r="E28" s="1">
        <f>_xlfn.T.TEST(B23:B27,C23:C27,2,1)</f>
        <v>6.2155932501200238E-6</v>
      </c>
      <c r="G28" s="1"/>
      <c r="H28" s="1">
        <f>AVERAGE(H23:H27)</f>
        <v>22.6</v>
      </c>
      <c r="I28" s="1">
        <f t="shared" ref="I28" si="17">AVERAGE(I23:I27)</f>
        <v>68.484880000000004</v>
      </c>
      <c r="J28" s="1">
        <f>AVERAGE(J23:J27)</f>
        <v>0.50379269407808791</v>
      </c>
      <c r="K28" s="1">
        <f>_xlfn.T.TEST(H23:H27,I23:I27,2,1)</f>
        <v>2.0581360434332961E-6</v>
      </c>
    </row>
    <row r="29" spans="1:38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G29" t="s">
        <v>0</v>
      </c>
      <c r="H29" t="s">
        <v>1</v>
      </c>
      <c r="I29" t="s">
        <v>2</v>
      </c>
      <c r="J29" t="s">
        <v>3</v>
      </c>
      <c r="K29" t="s">
        <v>4</v>
      </c>
    </row>
    <row r="30" spans="1:38" x14ac:dyDescent="0.3">
      <c r="A30" t="s">
        <v>16</v>
      </c>
      <c r="B30">
        <v>6</v>
      </c>
      <c r="C30">
        <v>0</v>
      </c>
      <c r="D30">
        <f>(C30-B30)/(C30+B30)</f>
        <v>-1</v>
      </c>
      <c r="G30" t="s">
        <v>17</v>
      </c>
      <c r="H30">
        <v>20</v>
      </c>
      <c r="I30">
        <v>100</v>
      </c>
      <c r="J30">
        <f>(I30-H30)/(I30+H30)</f>
        <v>0.66666666666666663</v>
      </c>
      <c r="M30" t="str">
        <f>A30</f>
        <v>TS013020b1</v>
      </c>
      <c r="N30" t="str">
        <f>A32</f>
        <v>Lhx6</v>
      </c>
      <c r="O30">
        <f>B35</f>
        <v>5.2</v>
      </c>
      <c r="P30">
        <f>D35</f>
        <v>-0.91935490309574663</v>
      </c>
      <c r="Q30">
        <f>E35</f>
        <v>6.8637734824536088E-4</v>
      </c>
      <c r="R30" t="str">
        <f>G30</f>
        <v>TS013020b2</v>
      </c>
      <c r="S30" t="str">
        <f>G32</f>
        <v>PV</v>
      </c>
      <c r="T30">
        <f>H35</f>
        <v>20.875</v>
      </c>
      <c r="U30">
        <f>J35</f>
        <v>0.66984096566669082</v>
      </c>
      <c r="V30">
        <f>K35</f>
        <v>1.9162071749257394E-5</v>
      </c>
      <c r="W30">
        <f>U30-P30</f>
        <v>1.5891958687624375</v>
      </c>
    </row>
    <row r="31" spans="1:38" x14ac:dyDescent="0.3">
      <c r="A31" t="s">
        <v>5</v>
      </c>
      <c r="B31">
        <v>5</v>
      </c>
      <c r="C31">
        <v>0</v>
      </c>
      <c r="D31">
        <f t="shared" ref="D31:D34" si="18">(C31-B31)/(C31+B31)</f>
        <v>-1</v>
      </c>
      <c r="G31" t="s">
        <v>5</v>
      </c>
      <c r="H31">
        <v>20</v>
      </c>
      <c r="I31">
        <v>107.071</v>
      </c>
      <c r="J31">
        <f t="shared" ref="J31:J33" si="19">(I31-H31)/(I31+H31)</f>
        <v>0.68521535204728068</v>
      </c>
    </row>
    <row r="32" spans="1:38" x14ac:dyDescent="0.3">
      <c r="A32" t="s">
        <v>9</v>
      </c>
      <c r="B32">
        <v>5.5</v>
      </c>
      <c r="C32">
        <v>0</v>
      </c>
      <c r="D32">
        <f t="shared" si="18"/>
        <v>-1</v>
      </c>
      <c r="G32" t="s">
        <v>6</v>
      </c>
      <c r="H32">
        <v>20.5</v>
      </c>
      <c r="I32">
        <v>108.081</v>
      </c>
      <c r="J32">
        <f t="shared" si="19"/>
        <v>0.68113484885014108</v>
      </c>
    </row>
    <row r="33" spans="1:23" x14ac:dyDescent="0.3">
      <c r="B33">
        <v>5.5</v>
      </c>
      <c r="C33">
        <v>0</v>
      </c>
      <c r="D33">
        <f t="shared" si="18"/>
        <v>-1</v>
      </c>
      <c r="H33">
        <v>23</v>
      </c>
      <c r="I33">
        <v>107.071</v>
      </c>
      <c r="J33">
        <f t="shared" si="19"/>
        <v>0.64634699510267468</v>
      </c>
    </row>
    <row r="34" spans="1:23" x14ac:dyDescent="0.3">
      <c r="B34">
        <v>4</v>
      </c>
      <c r="C34">
        <v>1.0101</v>
      </c>
      <c r="D34">
        <f t="shared" si="18"/>
        <v>-0.59677451547873306</v>
      </c>
    </row>
    <row r="35" spans="1:23" x14ac:dyDescent="0.3">
      <c r="A35" s="1"/>
      <c r="B35" s="1">
        <f>AVERAGE(B30:B34)</f>
        <v>5.2</v>
      </c>
      <c r="C35" s="1">
        <f t="shared" ref="C35" si="20">AVERAGE(C30:C34)</f>
        <v>0.20202000000000001</v>
      </c>
      <c r="D35" s="1">
        <f>AVERAGE(D30:D34)</f>
        <v>-0.91935490309574663</v>
      </c>
      <c r="E35" s="1">
        <f>_xlfn.T.TEST(B30:B34,C30:C34,2,1)</f>
        <v>6.8637734824536088E-4</v>
      </c>
      <c r="G35" s="1"/>
      <c r="H35" s="1">
        <f>AVERAGE(H30:H34)</f>
        <v>20.875</v>
      </c>
      <c r="I35" s="1">
        <f t="shared" ref="I35" si="21">AVERAGE(I30:I34)</f>
        <v>105.55574999999999</v>
      </c>
      <c r="J35" s="1">
        <f>AVERAGE(J30:J34)</f>
        <v>0.66984096566669082</v>
      </c>
      <c r="K35" s="1">
        <f>_xlfn.T.TEST(H30:H34,I30:I34,2,1)</f>
        <v>1.9162071749257394E-5</v>
      </c>
    </row>
    <row r="36" spans="1:23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G36" t="s">
        <v>0</v>
      </c>
      <c r="H36" t="s">
        <v>1</v>
      </c>
      <c r="I36" t="s">
        <v>2</v>
      </c>
      <c r="J36" t="s">
        <v>3</v>
      </c>
      <c r="K36" t="s">
        <v>4</v>
      </c>
    </row>
    <row r="37" spans="1:23" x14ac:dyDescent="0.3">
      <c r="A37" t="s">
        <v>18</v>
      </c>
      <c r="B37">
        <v>9.5</v>
      </c>
      <c r="C37">
        <v>0</v>
      </c>
      <c r="D37">
        <f>(C37-B37)/(C37+B37)</f>
        <v>-1</v>
      </c>
      <c r="G37" t="s">
        <v>19</v>
      </c>
      <c r="H37">
        <v>18.5</v>
      </c>
      <c r="I37">
        <v>94.9495</v>
      </c>
      <c r="J37">
        <f>(I37-H37)/(I37+H37)</f>
        <v>0.67386370147069841</v>
      </c>
      <c r="M37" t="str">
        <f>A37</f>
        <v>TS013020c1</v>
      </c>
      <c r="N37" t="str">
        <f>A39</f>
        <v>Lhx6</v>
      </c>
      <c r="O37">
        <f>B42</f>
        <v>7.3</v>
      </c>
      <c r="P37">
        <f>D42</f>
        <v>-0.89192184388756668</v>
      </c>
      <c r="Q37">
        <f>E42</f>
        <v>1.0647958888850642E-3</v>
      </c>
      <c r="R37" t="str">
        <f>G37</f>
        <v>TS013020c2</v>
      </c>
      <c r="S37" t="str">
        <f>G39</f>
        <v>PV</v>
      </c>
      <c r="T37">
        <f>H42</f>
        <v>13.25</v>
      </c>
      <c r="U37">
        <f>J42</f>
        <v>0.76401450216305289</v>
      </c>
      <c r="V37">
        <f>K42</f>
        <v>1.1356230822442783E-4</v>
      </c>
      <c r="W37">
        <f>U37-P37</f>
        <v>1.6559363460506196</v>
      </c>
    </row>
    <row r="38" spans="1:23" x14ac:dyDescent="0.3">
      <c r="A38" t="s">
        <v>5</v>
      </c>
      <c r="B38">
        <v>8</v>
      </c>
      <c r="C38">
        <v>0</v>
      </c>
      <c r="D38">
        <f t="shared" ref="D38:D41" si="22">(C38-B38)/(C38+B38)</f>
        <v>-1</v>
      </c>
      <c r="G38" t="s">
        <v>5</v>
      </c>
      <c r="H38">
        <v>15</v>
      </c>
      <c r="I38">
        <v>100</v>
      </c>
      <c r="J38">
        <f t="shared" ref="J38:J40" si="23">(I38-H38)/(I38+H38)</f>
        <v>0.73913043478260865</v>
      </c>
    </row>
    <row r="39" spans="1:23" x14ac:dyDescent="0.3">
      <c r="A39" t="s">
        <v>9</v>
      </c>
      <c r="B39">
        <v>7</v>
      </c>
      <c r="C39">
        <v>1.0101</v>
      </c>
      <c r="D39">
        <f t="shared" si="22"/>
        <v>-0.74779341081884132</v>
      </c>
      <c r="G39" t="s">
        <v>6</v>
      </c>
      <c r="H39">
        <v>10.5</v>
      </c>
      <c r="I39">
        <v>98.989900000000006</v>
      </c>
      <c r="J39">
        <f t="shared" si="23"/>
        <v>0.80820148707780348</v>
      </c>
    </row>
    <row r="40" spans="1:23" x14ac:dyDescent="0.3">
      <c r="B40">
        <v>6</v>
      </c>
      <c r="C40">
        <v>1.0101</v>
      </c>
      <c r="D40">
        <f t="shared" si="22"/>
        <v>-0.71181580861899274</v>
      </c>
      <c r="H40">
        <v>9</v>
      </c>
      <c r="I40">
        <v>100</v>
      </c>
      <c r="J40">
        <f t="shared" si="23"/>
        <v>0.83486238532110091</v>
      </c>
    </row>
    <row r="41" spans="1:23" x14ac:dyDescent="0.3">
      <c r="B41">
        <v>6</v>
      </c>
      <c r="C41">
        <v>0</v>
      </c>
      <c r="D41">
        <f t="shared" si="22"/>
        <v>-1</v>
      </c>
    </row>
    <row r="42" spans="1:23" x14ac:dyDescent="0.3">
      <c r="A42" s="1"/>
      <c r="B42" s="1">
        <f>AVERAGE(B37:B41)</f>
        <v>7.3</v>
      </c>
      <c r="C42" s="1">
        <f t="shared" ref="C42" si="24">AVERAGE(C37:C41)</f>
        <v>0.40404000000000001</v>
      </c>
      <c r="D42" s="1">
        <f>AVERAGE(D37:D41)</f>
        <v>-0.89192184388756668</v>
      </c>
      <c r="E42" s="1">
        <f>_xlfn.T.TEST(B37:B41,C37:C41,2,1)</f>
        <v>1.0647958888850642E-3</v>
      </c>
      <c r="G42" s="1"/>
      <c r="H42" s="1">
        <f>AVERAGE(H37:H41)</f>
        <v>13.25</v>
      </c>
      <c r="I42" s="1">
        <f t="shared" ref="I42" si="25">AVERAGE(I37:I41)</f>
        <v>98.484849999999994</v>
      </c>
      <c r="J42" s="1">
        <f>AVERAGE(J37:J41)</f>
        <v>0.76401450216305289</v>
      </c>
      <c r="K42" s="1">
        <f>_xlfn.T.TEST(H37:H41,I37:I41,2,1)</f>
        <v>1.1356230822442783E-4</v>
      </c>
    </row>
    <row r="43" spans="1:23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G43" t="s">
        <v>0</v>
      </c>
      <c r="H43" t="s">
        <v>1</v>
      </c>
      <c r="I43" t="s">
        <v>2</v>
      </c>
      <c r="J43" t="s">
        <v>3</v>
      </c>
      <c r="K43" t="s">
        <v>4</v>
      </c>
    </row>
    <row r="44" spans="1:23" x14ac:dyDescent="0.3">
      <c r="A44" t="s">
        <v>20</v>
      </c>
      <c r="B44">
        <v>26.5</v>
      </c>
      <c r="C44">
        <v>0</v>
      </c>
      <c r="D44">
        <f>(C44-B44)/(C44+B44)</f>
        <v>-1</v>
      </c>
      <c r="G44" t="s">
        <v>21</v>
      </c>
      <c r="H44">
        <v>58</v>
      </c>
      <c r="I44">
        <v>100</v>
      </c>
      <c r="J44">
        <f>(I44-H44)/(I44+H44)</f>
        <v>0.26582278481012656</v>
      </c>
      <c r="M44" t="str">
        <f>A44</f>
        <v>TS013020d1</v>
      </c>
      <c r="N44" t="str">
        <f>A46</f>
        <v>Lhx6</v>
      </c>
      <c r="O44">
        <f>B49</f>
        <v>26.25</v>
      </c>
      <c r="P44">
        <f>D49</f>
        <v>-0.75751330542436945</v>
      </c>
      <c r="Q44">
        <f>E49</f>
        <v>7.1135736632073397E-4</v>
      </c>
      <c r="R44" t="str">
        <f>G44</f>
        <v>TS013020d2</v>
      </c>
      <c r="S44" t="str">
        <f>G46</f>
        <v>PV</v>
      </c>
      <c r="T44">
        <f>H49</f>
        <v>54.1</v>
      </c>
      <c r="U44">
        <f>J49</f>
        <v>0.3811147774088891</v>
      </c>
      <c r="V44">
        <f>K49</f>
        <v>6.5846891667677935E-4</v>
      </c>
      <c r="W44">
        <f>U44-P44</f>
        <v>1.1386280828332587</v>
      </c>
    </row>
    <row r="45" spans="1:23" x14ac:dyDescent="0.3">
      <c r="A45" t="s">
        <v>5</v>
      </c>
      <c r="B45">
        <v>21.5</v>
      </c>
      <c r="C45">
        <v>1.0101</v>
      </c>
      <c r="D45">
        <f t="shared" ref="D45:D47" si="26">(C45-B45)/(C45+B45)</f>
        <v>-0.91025361948636374</v>
      </c>
      <c r="G45" t="s">
        <v>5</v>
      </c>
      <c r="H45">
        <v>55.5</v>
      </c>
      <c r="I45">
        <v>118.182</v>
      </c>
      <c r="J45">
        <f t="shared" ref="J45:J48" si="27">(I45-H45)/(I45+H45)</f>
        <v>0.36090095692126989</v>
      </c>
    </row>
    <row r="46" spans="1:23" x14ac:dyDescent="0.3">
      <c r="A46" t="s">
        <v>9</v>
      </c>
      <c r="B46">
        <v>27.5</v>
      </c>
      <c r="C46">
        <v>7.0707100000000001</v>
      </c>
      <c r="D46">
        <f t="shared" si="26"/>
        <v>-0.59094215883908674</v>
      </c>
      <c r="G46" t="s">
        <v>6</v>
      </c>
      <c r="H46">
        <v>55.5</v>
      </c>
      <c r="I46">
        <v>131.31299999999999</v>
      </c>
      <c r="J46">
        <f t="shared" si="27"/>
        <v>0.40582293523469992</v>
      </c>
    </row>
    <row r="47" spans="1:23" x14ac:dyDescent="0.3">
      <c r="B47">
        <v>29.5</v>
      </c>
      <c r="C47">
        <v>9.0909099999999992</v>
      </c>
      <c r="D47">
        <f t="shared" si="26"/>
        <v>-0.52885744337202722</v>
      </c>
      <c r="H47">
        <v>53</v>
      </c>
      <c r="I47">
        <v>130.303</v>
      </c>
      <c r="J47">
        <f t="shared" si="27"/>
        <v>0.42172250317779852</v>
      </c>
    </row>
    <row r="48" spans="1:23" x14ac:dyDescent="0.3">
      <c r="H48">
        <v>48.5</v>
      </c>
      <c r="I48">
        <v>128.28299999999999</v>
      </c>
      <c r="J48">
        <f t="shared" si="27"/>
        <v>0.45130470690055036</v>
      </c>
    </row>
    <row r="49" spans="1:23" x14ac:dyDescent="0.3">
      <c r="A49" s="1"/>
      <c r="B49" s="1">
        <f>AVERAGE(B44:B48)</f>
        <v>26.25</v>
      </c>
      <c r="C49" s="1">
        <f t="shared" ref="C49" si="28">AVERAGE(C44:C48)</f>
        <v>4.2929300000000001</v>
      </c>
      <c r="D49" s="1">
        <f>AVERAGE(D44:D48)</f>
        <v>-0.75751330542436945</v>
      </c>
      <c r="E49" s="1">
        <f>_xlfn.T.TEST(B44:B48,C44:C48,2,1)</f>
        <v>7.1135736632073397E-4</v>
      </c>
      <c r="G49" s="1"/>
      <c r="H49" s="1">
        <f>AVERAGE(H44:H48)</f>
        <v>54.1</v>
      </c>
      <c r="I49" s="1">
        <f t="shared" ref="I49" si="29">AVERAGE(I44:I48)</f>
        <v>121.61620000000001</v>
      </c>
      <c r="J49" s="1">
        <f>AVERAGE(J44:J48)</f>
        <v>0.3811147774088891</v>
      </c>
      <c r="K49" s="1">
        <f>_xlfn.T.TEST(H44:H48,I44:I48,2,1)</f>
        <v>6.5846891667677935E-4</v>
      </c>
    </row>
    <row r="50" spans="1:23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G50" t="s">
        <v>0</v>
      </c>
      <c r="H50" t="s">
        <v>1</v>
      </c>
      <c r="I50" t="s">
        <v>2</v>
      </c>
      <c r="J50" t="s">
        <v>3</v>
      </c>
      <c r="K50" t="s">
        <v>4</v>
      </c>
    </row>
    <row r="51" spans="1:23" x14ac:dyDescent="0.3">
      <c r="A51" t="s">
        <v>22</v>
      </c>
      <c r="B51">
        <v>1.5</v>
      </c>
      <c r="C51">
        <v>0</v>
      </c>
      <c r="D51">
        <f>(C51-B51)/(C51+B51)</f>
        <v>-1</v>
      </c>
      <c r="G51" t="s">
        <v>23</v>
      </c>
      <c r="H51">
        <v>27</v>
      </c>
      <c r="I51">
        <v>75.757599999999996</v>
      </c>
      <c r="J51">
        <f>(I51-H51)/(I51+H51)</f>
        <v>0.47449142447857867</v>
      </c>
      <c r="M51" t="str">
        <f>A51</f>
        <v>TS013020e1</v>
      </c>
      <c r="N51" t="str">
        <f>A53</f>
        <v>Lhx6</v>
      </c>
      <c r="O51">
        <f>B56</f>
        <v>2.8</v>
      </c>
      <c r="P51">
        <f>D56</f>
        <v>-1</v>
      </c>
      <c r="Q51">
        <f>E56</f>
        <v>1.705157484727564E-3</v>
      </c>
      <c r="R51" t="str">
        <f>G51</f>
        <v>TS013020e2</v>
      </c>
      <c r="S51" t="str">
        <f>G53</f>
        <v>PV</v>
      </c>
      <c r="T51">
        <f>H56</f>
        <v>25.8</v>
      </c>
      <c r="U51">
        <f>J56</f>
        <v>0.54009866057122657</v>
      </c>
      <c r="V51">
        <f>K56</f>
        <v>1.5216788673943449E-4</v>
      </c>
      <c r="W51">
        <f>U51-P51</f>
        <v>1.5400986605712266</v>
      </c>
    </row>
    <row r="52" spans="1:23" x14ac:dyDescent="0.3">
      <c r="A52" t="s">
        <v>5</v>
      </c>
      <c r="B52">
        <v>2.5</v>
      </c>
      <c r="C52">
        <v>0</v>
      </c>
      <c r="D52">
        <f t="shared" ref="D52:D55" si="30">(C52-B52)/(C52+B52)</f>
        <v>-1</v>
      </c>
      <c r="G52" t="s">
        <v>5</v>
      </c>
      <c r="H52">
        <v>26</v>
      </c>
      <c r="I52">
        <v>83.838399999999993</v>
      </c>
      <c r="J52">
        <f t="shared" ref="J52:J55" si="31">(I52-H52)/(I52+H52)</f>
        <v>0.52657722617955105</v>
      </c>
    </row>
    <row r="53" spans="1:23" x14ac:dyDescent="0.3">
      <c r="A53" t="s">
        <v>9</v>
      </c>
      <c r="B53">
        <v>3</v>
      </c>
      <c r="C53">
        <v>0</v>
      </c>
      <c r="D53">
        <f t="shared" si="30"/>
        <v>-1</v>
      </c>
      <c r="G53" t="s">
        <v>6</v>
      </c>
      <c r="H53">
        <v>26.5</v>
      </c>
      <c r="I53">
        <v>83.838399999999993</v>
      </c>
      <c r="J53">
        <f t="shared" si="31"/>
        <v>0.51965952016704975</v>
      </c>
    </row>
    <row r="54" spans="1:23" x14ac:dyDescent="0.3">
      <c r="B54">
        <v>3.5</v>
      </c>
      <c r="C54">
        <v>0</v>
      </c>
      <c r="D54">
        <f t="shared" si="30"/>
        <v>-1</v>
      </c>
      <c r="H54">
        <v>24.5</v>
      </c>
      <c r="I54">
        <v>96.969700000000003</v>
      </c>
      <c r="J54">
        <f t="shared" si="31"/>
        <v>0.5966072197428659</v>
      </c>
    </row>
    <row r="55" spans="1:23" x14ac:dyDescent="0.3">
      <c r="B55">
        <v>3.5</v>
      </c>
      <c r="C55">
        <v>0</v>
      </c>
      <c r="D55">
        <f t="shared" si="30"/>
        <v>-1</v>
      </c>
      <c r="H55">
        <v>25</v>
      </c>
      <c r="I55">
        <v>94.9495</v>
      </c>
      <c r="J55">
        <f t="shared" si="31"/>
        <v>0.58315791228808789</v>
      </c>
    </row>
    <row r="56" spans="1:23" x14ac:dyDescent="0.3">
      <c r="A56" s="1"/>
      <c r="B56" s="1">
        <f>AVERAGE(B51:B55)</f>
        <v>2.8</v>
      </c>
      <c r="C56" s="1">
        <f t="shared" ref="C56" si="32">AVERAGE(C51:C55)</f>
        <v>0</v>
      </c>
      <c r="D56" s="1">
        <f>AVERAGE(D51:D55)</f>
        <v>-1</v>
      </c>
      <c r="E56" s="1">
        <f>_xlfn.T.TEST(B51:B55,C51:C55,2,1)</f>
        <v>1.705157484727564E-3</v>
      </c>
      <c r="G56" s="1"/>
      <c r="H56" s="1">
        <f>AVERAGE(H51:H55)</f>
        <v>25.8</v>
      </c>
      <c r="I56" s="1">
        <f t="shared" ref="I56" si="33">AVERAGE(I51:I55)</f>
        <v>87.070719999999994</v>
      </c>
      <c r="J56" s="1">
        <f>AVERAGE(J51:J55)</f>
        <v>0.54009866057122657</v>
      </c>
      <c r="K56" s="1">
        <f>_xlfn.T.TEST(H51:H55,I51:I55,2,1)</f>
        <v>1.5216788673943449E-4</v>
      </c>
    </row>
    <row r="57" spans="1:23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G57" t="s">
        <v>0</v>
      </c>
      <c r="H57" t="s">
        <v>1</v>
      </c>
      <c r="I57" t="s">
        <v>2</v>
      </c>
      <c r="J57" t="s">
        <v>3</v>
      </c>
      <c r="K57" t="s">
        <v>4</v>
      </c>
    </row>
    <row r="58" spans="1:23" x14ac:dyDescent="0.3">
      <c r="A58" t="s">
        <v>24</v>
      </c>
      <c r="B58">
        <v>4.5</v>
      </c>
      <c r="C58">
        <v>0</v>
      </c>
      <c r="D58">
        <f>(C58-B58)/(C58+B58)</f>
        <v>-1</v>
      </c>
      <c r="G58" t="s">
        <v>25</v>
      </c>
      <c r="H58">
        <v>48</v>
      </c>
      <c r="I58">
        <v>114.14100000000001</v>
      </c>
      <c r="J58">
        <f>(I58-H58)/(I58+H58)</f>
        <v>0.40792273391677614</v>
      </c>
      <c r="M58" t="str">
        <f>A58</f>
        <v>TS013020f1</v>
      </c>
      <c r="N58" t="str">
        <f>A60</f>
        <v>Lhx6</v>
      </c>
      <c r="O58">
        <f>B63</f>
        <v>6.625</v>
      </c>
      <c r="P58">
        <f>D63</f>
        <v>-1</v>
      </c>
      <c r="Q58">
        <f>E63</f>
        <v>2.6936736251897487E-3</v>
      </c>
      <c r="R58" t="str">
        <f>G58</f>
        <v>TS013020f2</v>
      </c>
      <c r="S58" t="str">
        <f>G60</f>
        <v>PV</v>
      </c>
      <c r="T58">
        <f>H63</f>
        <v>39.1</v>
      </c>
      <c r="U58">
        <f>J63</f>
        <v>0.51787279109987849</v>
      </c>
      <c r="V58">
        <f>K63</f>
        <v>8.4500470485239629E-5</v>
      </c>
      <c r="W58">
        <f>U58-P58</f>
        <v>1.5178727910998786</v>
      </c>
    </row>
    <row r="59" spans="1:23" x14ac:dyDescent="0.3">
      <c r="A59" t="s">
        <v>5</v>
      </c>
      <c r="B59">
        <v>7.5</v>
      </c>
      <c r="C59">
        <v>0</v>
      </c>
      <c r="D59">
        <f t="shared" ref="D59:D61" si="34">(C59-B59)/(C59+B59)</f>
        <v>-1</v>
      </c>
      <c r="G59" t="s">
        <v>5</v>
      </c>
      <c r="H59">
        <v>37.5</v>
      </c>
      <c r="I59">
        <v>120.202</v>
      </c>
      <c r="J59">
        <f t="shared" ref="J59:J62" si="35">(I59-H59)/(I59+H59)</f>
        <v>0.52441947470545713</v>
      </c>
    </row>
    <row r="60" spans="1:23" x14ac:dyDescent="0.3">
      <c r="A60" t="s">
        <v>9</v>
      </c>
      <c r="B60">
        <v>7</v>
      </c>
      <c r="C60">
        <v>0</v>
      </c>
      <c r="D60">
        <f t="shared" si="34"/>
        <v>-1</v>
      </c>
      <c r="G60" t="s">
        <v>6</v>
      </c>
      <c r="H60">
        <v>37.5</v>
      </c>
      <c r="I60">
        <v>121.212</v>
      </c>
      <c r="J60">
        <f t="shared" si="35"/>
        <v>0.52744593981551491</v>
      </c>
    </row>
    <row r="61" spans="1:23" x14ac:dyDescent="0.3">
      <c r="B61">
        <v>7.5</v>
      </c>
      <c r="C61">
        <v>0</v>
      </c>
      <c r="D61">
        <f t="shared" si="34"/>
        <v>-1</v>
      </c>
      <c r="H61">
        <v>38</v>
      </c>
      <c r="I61">
        <v>129.29300000000001</v>
      </c>
      <c r="J61">
        <f t="shared" si="35"/>
        <v>0.54570723222131234</v>
      </c>
    </row>
    <row r="62" spans="1:23" x14ac:dyDescent="0.3">
      <c r="H62">
        <v>34.5</v>
      </c>
      <c r="I62">
        <v>131.31299999999999</v>
      </c>
      <c r="J62">
        <f t="shared" si="35"/>
        <v>0.58386857484033217</v>
      </c>
    </row>
    <row r="63" spans="1:23" x14ac:dyDescent="0.3">
      <c r="A63" s="1"/>
      <c r="B63" s="1">
        <f>AVERAGE(B58:B62)</f>
        <v>6.625</v>
      </c>
      <c r="C63" s="1">
        <f t="shared" ref="C63" si="36">AVERAGE(C58:C62)</f>
        <v>0</v>
      </c>
      <c r="D63" s="1">
        <f>AVERAGE(D58:D62)</f>
        <v>-1</v>
      </c>
      <c r="E63" s="1">
        <f>_xlfn.T.TEST(B58:B62,C58:C62,2,1)</f>
        <v>2.6936736251897487E-3</v>
      </c>
      <c r="G63" s="1"/>
      <c r="H63" s="1">
        <f>AVERAGE(H58:H62)</f>
        <v>39.1</v>
      </c>
      <c r="I63" s="1">
        <f t="shared" ref="I63" si="37">AVERAGE(I58:I62)</f>
        <v>123.23220000000001</v>
      </c>
      <c r="J63" s="1">
        <f>AVERAGE(J58:J62)</f>
        <v>0.51787279109987849</v>
      </c>
      <c r="K63" s="1">
        <f>_xlfn.T.TEST(H58:H62,I58:I62,2,1)</f>
        <v>8.4500470485239629E-5</v>
      </c>
    </row>
    <row r="64" spans="1:23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G64" t="s">
        <v>0</v>
      </c>
      <c r="H64" t="s">
        <v>1</v>
      </c>
      <c r="I64" t="s">
        <v>2</v>
      </c>
      <c r="J64" t="s">
        <v>3</v>
      </c>
      <c r="K64" t="s">
        <v>4</v>
      </c>
    </row>
    <row r="65" spans="1:23" x14ac:dyDescent="0.3">
      <c r="A65" t="s">
        <v>26</v>
      </c>
      <c r="B65">
        <v>14</v>
      </c>
      <c r="C65">
        <v>1.0101</v>
      </c>
      <c r="D65">
        <f>(C65-B65)/(C65+B65)</f>
        <v>-0.86541062351350095</v>
      </c>
      <c r="G65" t="s">
        <v>27</v>
      </c>
      <c r="H65">
        <v>69</v>
      </c>
      <c r="I65">
        <v>76.767700000000005</v>
      </c>
      <c r="J65">
        <f>(I65-H65)/(I65+H65)</f>
        <v>5.3288211311559454E-2</v>
      </c>
      <c r="M65" t="str">
        <f>A65</f>
        <v>TS013120a1</v>
      </c>
      <c r="N65" t="str">
        <f>A67</f>
        <v>Lhx6</v>
      </c>
      <c r="O65">
        <f>B70</f>
        <v>14.375</v>
      </c>
      <c r="P65">
        <f>D70</f>
        <v>-0.84132976195734854</v>
      </c>
      <c r="Q65">
        <f>E70</f>
        <v>1.3179670589521248E-5</v>
      </c>
      <c r="R65" t="str">
        <f>G65</f>
        <v>TS013120a2</v>
      </c>
      <c r="S65" t="str">
        <f>G67</f>
        <v>PV</v>
      </c>
      <c r="T65">
        <f>H70</f>
        <v>52.6</v>
      </c>
      <c r="U65">
        <f>J70</f>
        <v>0.21587310150506117</v>
      </c>
      <c r="V65">
        <f>K70</f>
        <v>9.2437857048183435E-3</v>
      </c>
      <c r="W65">
        <f>U65-P65</f>
        <v>1.0572028634624098</v>
      </c>
    </row>
    <row r="66" spans="1:23" x14ac:dyDescent="0.3">
      <c r="A66" t="s">
        <v>5</v>
      </c>
      <c r="B66">
        <v>14.5</v>
      </c>
      <c r="C66">
        <v>1.0101</v>
      </c>
      <c r="D66">
        <f t="shared" ref="D66:D68" si="38">(C66-B66)/(C66+B66)</f>
        <v>-0.8697493891077428</v>
      </c>
      <c r="G66" t="s">
        <v>5</v>
      </c>
      <c r="H66">
        <v>52.5</v>
      </c>
      <c r="I66">
        <v>79.798000000000002</v>
      </c>
      <c r="J66">
        <f t="shared" ref="J66:J69" si="39">(I66-H66)/(I66+H66)</f>
        <v>0.20633720842340778</v>
      </c>
    </row>
    <row r="67" spans="1:23" x14ac:dyDescent="0.3">
      <c r="A67" t="s">
        <v>9</v>
      </c>
      <c r="B67">
        <v>15.5</v>
      </c>
      <c r="C67">
        <v>2.0202</v>
      </c>
      <c r="D67">
        <f t="shared" si="38"/>
        <v>-0.76938619422152721</v>
      </c>
      <c r="G67" t="s">
        <v>6</v>
      </c>
      <c r="H67">
        <v>47.5</v>
      </c>
      <c r="I67">
        <v>77.777799999999999</v>
      </c>
      <c r="J67">
        <f t="shared" si="39"/>
        <v>0.24168527863675768</v>
      </c>
    </row>
    <row r="68" spans="1:23" x14ac:dyDescent="0.3">
      <c r="B68">
        <v>13.5</v>
      </c>
      <c r="C68">
        <v>1.0101</v>
      </c>
      <c r="D68">
        <f t="shared" si="38"/>
        <v>-0.86077284098662321</v>
      </c>
      <c r="H68">
        <v>49.5</v>
      </c>
      <c r="I68">
        <v>80.808099999999996</v>
      </c>
      <c r="J68">
        <f t="shared" si="39"/>
        <v>0.24026211724367094</v>
      </c>
    </row>
    <row r="69" spans="1:23" x14ac:dyDescent="0.3">
      <c r="H69">
        <v>44.5</v>
      </c>
      <c r="I69">
        <v>89.899000000000001</v>
      </c>
      <c r="J69">
        <f t="shared" si="39"/>
        <v>0.33779269190991007</v>
      </c>
    </row>
    <row r="70" spans="1:23" x14ac:dyDescent="0.3">
      <c r="A70" s="1"/>
      <c r="B70" s="1">
        <f>AVERAGE(B65:B69)</f>
        <v>14.375</v>
      </c>
      <c r="C70" s="1">
        <f t="shared" ref="C70" si="40">AVERAGE(C65:C69)</f>
        <v>1.2626249999999999</v>
      </c>
      <c r="D70" s="1">
        <f>AVERAGE(D65:D69)</f>
        <v>-0.84132976195734854</v>
      </c>
      <c r="E70" s="1">
        <f>_xlfn.T.TEST(B65:B69,C65:C69,2,1)</f>
        <v>1.3179670589521248E-5</v>
      </c>
      <c r="G70" s="1"/>
      <c r="H70" s="1">
        <f>AVERAGE(H65:H69)</f>
        <v>52.6</v>
      </c>
      <c r="I70" s="1">
        <f t="shared" ref="I70" si="41">AVERAGE(I65:I69)</f>
        <v>81.010120000000001</v>
      </c>
      <c r="J70" s="1">
        <f>AVERAGE(J65:J69)</f>
        <v>0.21587310150506117</v>
      </c>
      <c r="K70" s="1">
        <f>_xlfn.T.TEST(H65:H69,I65:I69,2,1)</f>
        <v>9.2437857048183435E-3</v>
      </c>
    </row>
    <row r="71" spans="1:23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G71" t="s">
        <v>0</v>
      </c>
      <c r="H71" t="s">
        <v>1</v>
      </c>
      <c r="I71" t="s">
        <v>2</v>
      </c>
      <c r="J71" t="s">
        <v>3</v>
      </c>
      <c r="K71" t="s">
        <v>4</v>
      </c>
    </row>
    <row r="72" spans="1:23" x14ac:dyDescent="0.3">
      <c r="A72" t="s">
        <v>29</v>
      </c>
      <c r="B72">
        <v>13</v>
      </c>
      <c r="C72">
        <v>9.0909099999999992</v>
      </c>
      <c r="D72">
        <f>(C72-B72)/(C72+B72)</f>
        <v>-0.17695468407593895</v>
      </c>
      <c r="G72" t="s">
        <v>28</v>
      </c>
      <c r="H72">
        <v>28.5</v>
      </c>
      <c r="I72">
        <v>92.929299999999998</v>
      </c>
      <c r="J72">
        <f>(I72-H72)/(I72+H72)</f>
        <v>0.53059105174780719</v>
      </c>
      <c r="M72" t="str">
        <f>A72</f>
        <v>TS013120b2</v>
      </c>
      <c r="N72" t="str">
        <f>A74</f>
        <v>Lhx6</v>
      </c>
      <c r="O72">
        <f>B77</f>
        <v>11</v>
      </c>
      <c r="P72">
        <f>D77</f>
        <v>-0.13314191792761737</v>
      </c>
      <c r="Q72">
        <f>E77</f>
        <v>3.9225021046432232E-2</v>
      </c>
      <c r="R72" t="str">
        <f>G72</f>
        <v>TS013120b1</v>
      </c>
      <c r="S72" t="str">
        <f>G74</f>
        <v>PV</v>
      </c>
      <c r="T72">
        <f>H77</f>
        <v>22.7</v>
      </c>
      <c r="U72">
        <f>J77</f>
        <v>0.58129626918322419</v>
      </c>
      <c r="V72">
        <f>K77</f>
        <v>1.7003104585489333E-7</v>
      </c>
      <c r="W72">
        <f>U72-P72</f>
        <v>0.71443818711084162</v>
      </c>
    </row>
    <row r="73" spans="1:23" x14ac:dyDescent="0.3">
      <c r="A73" t="s">
        <v>5</v>
      </c>
      <c r="B73">
        <v>11</v>
      </c>
      <c r="C73">
        <v>8.0808099999999996</v>
      </c>
      <c r="D73">
        <f t="shared" ref="D73:D76" si="42">(C73-B73)/(C73+B73)</f>
        <v>-0.15299088455888404</v>
      </c>
      <c r="G73" t="s">
        <v>5</v>
      </c>
      <c r="H73">
        <v>26</v>
      </c>
      <c r="I73">
        <v>88.888900000000007</v>
      </c>
      <c r="J73">
        <f t="shared" ref="J73:J76" si="43">(I73-H73)/(I73+H73)</f>
        <v>0.54738882520417553</v>
      </c>
    </row>
    <row r="74" spans="1:23" x14ac:dyDescent="0.3">
      <c r="A74" t="s">
        <v>9</v>
      </c>
      <c r="B74">
        <v>11</v>
      </c>
      <c r="C74">
        <v>7.0707100000000001</v>
      </c>
      <c r="D74">
        <f t="shared" si="42"/>
        <v>-0.21743971321547412</v>
      </c>
      <c r="G74" t="s">
        <v>6</v>
      </c>
      <c r="H74">
        <v>22.5</v>
      </c>
      <c r="I74">
        <v>82.828299999999999</v>
      </c>
      <c r="J74">
        <f t="shared" si="43"/>
        <v>0.57276439475430629</v>
      </c>
    </row>
    <row r="75" spans="1:23" x14ac:dyDescent="0.3">
      <c r="B75">
        <v>10.5</v>
      </c>
      <c r="C75">
        <v>11.1111</v>
      </c>
      <c r="D75">
        <f t="shared" si="42"/>
        <v>2.8277135360995062E-2</v>
      </c>
      <c r="H75">
        <v>19</v>
      </c>
      <c r="I75">
        <v>81.818200000000004</v>
      </c>
      <c r="J75">
        <f t="shared" si="43"/>
        <v>0.62308392730677598</v>
      </c>
    </row>
    <row r="76" spans="1:23" x14ac:dyDescent="0.3">
      <c r="B76">
        <v>9.5</v>
      </c>
      <c r="C76">
        <v>7.0707100000000001</v>
      </c>
      <c r="D76">
        <f t="shared" si="42"/>
        <v>-0.14660144314878482</v>
      </c>
      <c r="H76">
        <v>17.5</v>
      </c>
      <c r="I76">
        <v>77.777799999999999</v>
      </c>
      <c r="J76">
        <f t="shared" si="43"/>
        <v>0.63265314690305607</v>
      </c>
    </row>
    <row r="77" spans="1:23" x14ac:dyDescent="0.3">
      <c r="A77" s="1"/>
      <c r="B77" s="1">
        <f>AVERAGE(B72:B76)</f>
        <v>11</v>
      </c>
      <c r="C77" s="1">
        <f t="shared" ref="C77" si="44">AVERAGE(C72:C76)</f>
        <v>8.4848479999999995</v>
      </c>
      <c r="D77" s="1">
        <f>AVERAGE(D72:D76)</f>
        <v>-0.13314191792761737</v>
      </c>
      <c r="E77" s="1">
        <f>_xlfn.T.TEST(B72:B76,C72:C76,2,1)</f>
        <v>3.9225021046432232E-2</v>
      </c>
      <c r="G77" s="1"/>
      <c r="H77" s="1">
        <f>AVERAGE(H72:H76)</f>
        <v>22.7</v>
      </c>
      <c r="I77" s="1">
        <f t="shared" ref="I77" si="45">AVERAGE(I72:I76)</f>
        <v>84.848500000000001</v>
      </c>
      <c r="J77" s="1">
        <f>AVERAGE(J72:J76)</f>
        <v>0.58129626918322419</v>
      </c>
      <c r="K77" s="1">
        <f>_xlfn.T.TEST(H72:H76,I72:I76,2,1)</f>
        <v>1.7003104585489333E-7</v>
      </c>
    </row>
    <row r="78" spans="1:23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G78" t="s">
        <v>0</v>
      </c>
      <c r="H78" t="s">
        <v>1</v>
      </c>
      <c r="I78" t="s">
        <v>2</v>
      </c>
      <c r="J78" t="s">
        <v>3</v>
      </c>
      <c r="K78" t="s">
        <v>4</v>
      </c>
    </row>
    <row r="79" spans="1:23" x14ac:dyDescent="0.3">
      <c r="A79" t="s">
        <v>30</v>
      </c>
      <c r="B79">
        <v>2.5</v>
      </c>
      <c r="C79">
        <v>0</v>
      </c>
      <c r="D79">
        <f>(C79-B79)/(C79+B79)</f>
        <v>-1</v>
      </c>
      <c r="G79" t="s">
        <v>31</v>
      </c>
      <c r="H79">
        <v>29.5</v>
      </c>
      <c r="I79">
        <v>109.09099999999999</v>
      </c>
      <c r="J79">
        <f>(I79-H79)/(I79+H79)</f>
        <v>0.57428693060876956</v>
      </c>
      <c r="M79" t="str">
        <f>A79</f>
        <v>TS013120c1</v>
      </c>
      <c r="N79" t="str">
        <f>A81</f>
        <v>Lhx6</v>
      </c>
      <c r="O79">
        <f>B84</f>
        <v>2.75</v>
      </c>
      <c r="P79">
        <f>D84</f>
        <v>-1</v>
      </c>
      <c r="Q79">
        <f>E84</f>
        <v>3.395777063858978E-3</v>
      </c>
      <c r="R79" t="str">
        <f>G79</f>
        <v>TS013120c2</v>
      </c>
      <c r="S79" t="str">
        <f>G81</f>
        <v>PV</v>
      </c>
      <c r="T79">
        <f>H84</f>
        <v>30.375</v>
      </c>
      <c r="U79">
        <f>J84</f>
        <v>0.62076823587918395</v>
      </c>
      <c r="V79">
        <f>K84</f>
        <v>1.2094661091977433E-3</v>
      </c>
      <c r="W79">
        <f>U79-P79</f>
        <v>1.6207682358791839</v>
      </c>
    </row>
    <row r="80" spans="1:23" x14ac:dyDescent="0.3">
      <c r="A80" t="s">
        <v>5</v>
      </c>
      <c r="B80">
        <v>3.5</v>
      </c>
      <c r="C80">
        <v>0</v>
      </c>
      <c r="D80">
        <f t="shared" ref="D80:D82" si="46">(C80-B80)/(C80+B80)</f>
        <v>-1</v>
      </c>
      <c r="G80" t="s">
        <v>5</v>
      </c>
      <c r="H80">
        <v>30</v>
      </c>
      <c r="I80">
        <v>125.253</v>
      </c>
      <c r="J80">
        <f t="shared" ref="J80:J82" si="47">(I80-H80)/(I80+H80)</f>
        <v>0.61353403798960415</v>
      </c>
    </row>
    <row r="81" spans="1:23" x14ac:dyDescent="0.3">
      <c r="A81" t="s">
        <v>9</v>
      </c>
      <c r="B81">
        <v>2</v>
      </c>
      <c r="C81">
        <v>0</v>
      </c>
      <c r="D81">
        <f t="shared" si="46"/>
        <v>-1</v>
      </c>
      <c r="G81" t="s">
        <v>6</v>
      </c>
      <c r="H81">
        <v>31.5</v>
      </c>
      <c r="I81">
        <v>144.44399999999999</v>
      </c>
      <c r="J81">
        <f t="shared" si="47"/>
        <v>0.64193152366662121</v>
      </c>
    </row>
    <row r="82" spans="1:23" x14ac:dyDescent="0.3">
      <c r="B82">
        <v>3</v>
      </c>
      <c r="C82">
        <v>0</v>
      </c>
      <c r="D82">
        <f t="shared" si="46"/>
        <v>-1</v>
      </c>
      <c r="H82">
        <v>30.5</v>
      </c>
      <c r="I82">
        <v>145.45500000000001</v>
      </c>
      <c r="J82">
        <f t="shared" si="47"/>
        <v>0.65332045125174054</v>
      </c>
    </row>
    <row r="84" spans="1:23" x14ac:dyDescent="0.3">
      <c r="A84" s="1"/>
      <c r="B84" s="1">
        <f>AVERAGE(B79:B83)</f>
        <v>2.75</v>
      </c>
      <c r="C84" s="1">
        <f t="shared" ref="C84" si="48">AVERAGE(C79:C83)</f>
        <v>0</v>
      </c>
      <c r="D84" s="1">
        <f>AVERAGE(D79:D83)</f>
        <v>-1</v>
      </c>
      <c r="E84" s="1">
        <f>_xlfn.T.TEST(B79:B83,C79:C83,2,1)</f>
        <v>3.395777063858978E-3</v>
      </c>
      <c r="H84" s="1">
        <f>AVERAGE(H79:H83)</f>
        <v>30.375</v>
      </c>
      <c r="I84" s="1">
        <f t="shared" ref="I84" si="49">AVERAGE(I79:I83)</f>
        <v>131.06075000000001</v>
      </c>
      <c r="J84" s="1">
        <f>AVERAGE(J79:J83)</f>
        <v>0.62076823587918395</v>
      </c>
      <c r="K84" s="1">
        <f>_xlfn.T.TEST(H79:H83,I79:I83,2,1)</f>
        <v>1.2094661091977433E-3</v>
      </c>
    </row>
    <row r="85" spans="1:23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  <c r="G85" t="s">
        <v>0</v>
      </c>
      <c r="H85" t="s">
        <v>1</v>
      </c>
      <c r="I85" t="s">
        <v>2</v>
      </c>
      <c r="J85" t="s">
        <v>3</v>
      </c>
      <c r="K85" t="s">
        <v>4</v>
      </c>
    </row>
    <row r="86" spans="1:23" x14ac:dyDescent="0.3">
      <c r="A86" t="s">
        <v>32</v>
      </c>
      <c r="B86">
        <v>12</v>
      </c>
      <c r="C86">
        <v>20.202000000000002</v>
      </c>
      <c r="D86">
        <f>(C86-B86)/(C86+B86)</f>
        <v>0.25470467672815361</v>
      </c>
      <c r="G86" t="s">
        <v>33</v>
      </c>
      <c r="H86">
        <v>20</v>
      </c>
      <c r="I86">
        <v>80.808099999999996</v>
      </c>
      <c r="J86">
        <f>(I86-H86)/(I86+H86)</f>
        <v>0.60320648836750224</v>
      </c>
      <c r="M86" t="str">
        <f>A86</f>
        <v>TS013120d1</v>
      </c>
      <c r="N86" t="str">
        <f>A88</f>
        <v>Lhx6</v>
      </c>
      <c r="O86">
        <f>B91</f>
        <v>10.4</v>
      </c>
      <c r="P86">
        <f>D91</f>
        <v>2.0273993145186624E-2</v>
      </c>
      <c r="Q86">
        <f>E91</f>
        <v>0.65059771480488393</v>
      </c>
      <c r="R86" t="str">
        <f>G86</f>
        <v>TS013120d2</v>
      </c>
      <c r="S86" t="str">
        <f>G88</f>
        <v>PV</v>
      </c>
      <c r="T86">
        <f>H91</f>
        <v>24</v>
      </c>
      <c r="U86">
        <f>J91</f>
        <v>0.58606643568362793</v>
      </c>
      <c r="V86">
        <f>K91</f>
        <v>1.7756694803517408E-5</v>
      </c>
      <c r="W86">
        <f>U86-P86</f>
        <v>0.5657924425384413</v>
      </c>
    </row>
    <row r="87" spans="1:23" x14ac:dyDescent="0.3">
      <c r="A87" t="s">
        <v>5</v>
      </c>
      <c r="B87">
        <v>10</v>
      </c>
      <c r="C87">
        <v>10.101000000000001</v>
      </c>
      <c r="D87">
        <f t="shared" ref="D87:D90" si="50">(C87-B87)/(C87+B87)</f>
        <v>5.0246256405154406E-3</v>
      </c>
      <c r="G87" t="s">
        <v>5</v>
      </c>
      <c r="H87">
        <v>24</v>
      </c>
      <c r="I87">
        <v>89.899000000000001</v>
      </c>
      <c r="J87">
        <f t="shared" ref="J87:J90" si="51">(I87-H87)/(I87+H87)</f>
        <v>0.57857399977172763</v>
      </c>
    </row>
    <row r="88" spans="1:23" x14ac:dyDescent="0.3">
      <c r="A88" t="s">
        <v>9</v>
      </c>
      <c r="B88">
        <v>8</v>
      </c>
      <c r="C88">
        <v>12.1212</v>
      </c>
      <c r="D88">
        <f t="shared" si="50"/>
        <v>0.20481879808361328</v>
      </c>
      <c r="G88" t="s">
        <v>6</v>
      </c>
      <c r="H88">
        <v>24.5</v>
      </c>
      <c r="I88">
        <v>90.909099999999995</v>
      </c>
      <c r="J88">
        <f t="shared" si="51"/>
        <v>0.5754234284818095</v>
      </c>
    </row>
    <row r="89" spans="1:23" x14ac:dyDescent="0.3">
      <c r="B89">
        <v>12.5</v>
      </c>
      <c r="C89">
        <v>8.1327999999999996</v>
      </c>
      <c r="D89">
        <f t="shared" si="50"/>
        <v>-0.21166298321119772</v>
      </c>
      <c r="H89">
        <v>25.5</v>
      </c>
      <c r="I89">
        <v>93.939400000000006</v>
      </c>
      <c r="J89">
        <f t="shared" si="51"/>
        <v>0.57300522273219723</v>
      </c>
    </row>
    <row r="90" spans="1:23" x14ac:dyDescent="0.3">
      <c r="B90">
        <v>9.5</v>
      </c>
      <c r="C90">
        <v>7</v>
      </c>
      <c r="D90">
        <f t="shared" si="50"/>
        <v>-0.15151515151515152</v>
      </c>
      <c r="H90">
        <v>26</v>
      </c>
      <c r="I90">
        <v>104.04</v>
      </c>
      <c r="J90">
        <f t="shared" si="51"/>
        <v>0.60012303906490305</v>
      </c>
    </row>
    <row r="91" spans="1:23" x14ac:dyDescent="0.3">
      <c r="A91" s="1"/>
      <c r="B91" s="1">
        <f>AVERAGE(B86:B90)</f>
        <v>10.4</v>
      </c>
      <c r="C91" s="1">
        <f t="shared" ref="C91" si="52">AVERAGE(C86:C90)</f>
        <v>11.5114</v>
      </c>
      <c r="D91" s="1">
        <f>AVERAGE(D86:D90)</f>
        <v>2.0273993145186624E-2</v>
      </c>
      <c r="E91" s="1">
        <f>_xlfn.T.TEST(B86:B90,C86:C90,2,1)</f>
        <v>0.65059771480488393</v>
      </c>
      <c r="G91" s="1"/>
      <c r="H91" s="1">
        <f>AVERAGE(H86:H90)</f>
        <v>24</v>
      </c>
      <c r="I91" s="1">
        <f t="shared" ref="I91" si="53">AVERAGE(I86:I90)</f>
        <v>91.919120000000007</v>
      </c>
      <c r="J91" s="1">
        <f>AVERAGE(J86:J90)</f>
        <v>0.58606643568362793</v>
      </c>
      <c r="K91" s="1">
        <f>_xlfn.T.TEST(H86:H90,I86:I90,2,1)</f>
        <v>1.7756694803517408E-5</v>
      </c>
    </row>
    <row r="92" spans="1:23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G92" t="s">
        <v>0</v>
      </c>
      <c r="H92" t="s">
        <v>1</v>
      </c>
      <c r="I92" t="s">
        <v>2</v>
      </c>
      <c r="J92" t="s">
        <v>3</v>
      </c>
      <c r="K92" t="s">
        <v>4</v>
      </c>
    </row>
    <row r="93" spans="1:23" x14ac:dyDescent="0.3">
      <c r="A93" t="s">
        <v>35</v>
      </c>
      <c r="B93">
        <v>17</v>
      </c>
      <c r="C93">
        <v>10.101000000000001</v>
      </c>
      <c r="D93">
        <f>(C93-B93)/(C93+B93)</f>
        <v>-0.25456625216781664</v>
      </c>
      <c r="G93" t="s">
        <v>34</v>
      </c>
      <c r="H93">
        <v>50</v>
      </c>
      <c r="I93">
        <v>143.434</v>
      </c>
      <c r="J93">
        <f>(I93-H93)/(I93+H93)</f>
        <v>0.48302780276476731</v>
      </c>
      <c r="M93" t="str">
        <f>A93</f>
        <v>TS013120e2</v>
      </c>
      <c r="N93" t="str">
        <f>A95</f>
        <v>Lhx6</v>
      </c>
      <c r="O93">
        <f>B98</f>
        <v>12</v>
      </c>
      <c r="P93">
        <f>D98</f>
        <v>-0.20746392403174588</v>
      </c>
      <c r="Q93">
        <f>E98</f>
        <v>1.9619205112717673E-2</v>
      </c>
      <c r="R93" t="str">
        <f>G93</f>
        <v>TS013120e1</v>
      </c>
      <c r="S93" t="str">
        <f>G95</f>
        <v>PV</v>
      </c>
      <c r="T93">
        <f>H98</f>
        <v>44.375</v>
      </c>
      <c r="U93">
        <f>J98</f>
        <v>0.46639390258761476</v>
      </c>
      <c r="V93">
        <f>K98</f>
        <v>2.0400826749046807E-3</v>
      </c>
      <c r="W93">
        <f>U93-P93</f>
        <v>0.67385782661936067</v>
      </c>
    </row>
    <row r="94" spans="1:23" x14ac:dyDescent="0.3">
      <c r="A94" t="s">
        <v>5</v>
      </c>
      <c r="B94">
        <v>12</v>
      </c>
      <c r="C94">
        <v>7.0707100000000001</v>
      </c>
      <c r="D94">
        <f t="shared" ref="D94:D97" si="54">(C94-B94)/(C94+B94)</f>
        <v>-0.25847438296738823</v>
      </c>
      <c r="G94" t="s">
        <v>5</v>
      </c>
      <c r="H94">
        <v>46.5</v>
      </c>
      <c r="I94">
        <v>136.364</v>
      </c>
      <c r="J94">
        <f t="shared" ref="J94:J96" si="55">(I94-H94)/(I94+H94)</f>
        <v>0.49142532155044188</v>
      </c>
    </row>
    <row r="95" spans="1:23" x14ac:dyDescent="0.3">
      <c r="A95" t="s">
        <v>9</v>
      </c>
      <c r="B95">
        <v>10.5</v>
      </c>
      <c r="C95">
        <v>8.0808099999999996</v>
      </c>
      <c r="D95">
        <f t="shared" si="54"/>
        <v>-0.13019830674766064</v>
      </c>
      <c r="G95" t="s">
        <v>6</v>
      </c>
      <c r="H95">
        <v>42</v>
      </c>
      <c r="I95">
        <v>108.081</v>
      </c>
      <c r="J95">
        <f t="shared" si="55"/>
        <v>0.44030223679213221</v>
      </c>
    </row>
    <row r="96" spans="1:23" x14ac:dyDescent="0.3">
      <c r="B96">
        <v>12</v>
      </c>
      <c r="C96">
        <v>11.1111</v>
      </c>
      <c r="D96">
        <f t="shared" si="54"/>
        <v>-3.8462037722133503E-2</v>
      </c>
      <c r="H96">
        <v>39</v>
      </c>
      <c r="I96">
        <v>103.03</v>
      </c>
      <c r="J96">
        <f t="shared" si="55"/>
        <v>0.45082024924311764</v>
      </c>
    </row>
    <row r="97" spans="1:11" x14ac:dyDescent="0.3">
      <c r="B97">
        <v>8.5</v>
      </c>
      <c r="C97">
        <v>4.0404</v>
      </c>
      <c r="D97">
        <f t="shared" si="54"/>
        <v>-0.35561864055373033</v>
      </c>
    </row>
    <row r="98" spans="1:11" x14ac:dyDescent="0.3">
      <c r="A98" s="1"/>
      <c r="B98" s="1">
        <f>AVERAGE(B93:B97)</f>
        <v>12</v>
      </c>
      <c r="C98" s="1">
        <f t="shared" ref="C98" si="56">AVERAGE(C93:C97)</f>
        <v>8.0808039999999988</v>
      </c>
      <c r="D98" s="1">
        <f>AVERAGE(D93:D97)</f>
        <v>-0.20746392403174588</v>
      </c>
      <c r="E98" s="1">
        <f>_xlfn.T.TEST(B93:B97,C93:C97,2,1)</f>
        <v>1.9619205112717673E-2</v>
      </c>
      <c r="G98" s="1"/>
      <c r="H98" s="1">
        <f>AVERAGE(H93:H97)</f>
        <v>44.375</v>
      </c>
      <c r="I98" s="1">
        <f t="shared" ref="I98" si="57">AVERAGE(I93:I97)</f>
        <v>122.72725</v>
      </c>
      <c r="J98" s="1">
        <f>AVERAGE(J93:J97)</f>
        <v>0.46639390258761476</v>
      </c>
      <c r="K98" s="1">
        <f>_xlfn.T.TEST(H93:H97,I93:I97,2,1)</f>
        <v>2.0400826749046807E-3</v>
      </c>
    </row>
    <row r="105" spans="1:11" x14ac:dyDescent="0.3">
      <c r="A105" s="1"/>
      <c r="B105" s="1"/>
      <c r="C105" s="1"/>
      <c r="D105" s="1"/>
      <c r="E105" s="1"/>
    </row>
    <row r="112" spans="1:11" x14ac:dyDescent="0.3">
      <c r="A112" s="1"/>
      <c r="B112" s="1"/>
      <c r="C112" s="1"/>
      <c r="D112" s="1"/>
      <c r="E112" s="1"/>
    </row>
    <row r="119" spans="1:5" x14ac:dyDescent="0.3">
      <c r="A119" s="1"/>
      <c r="B119" s="1"/>
      <c r="C119" s="1"/>
      <c r="D119" s="1"/>
      <c r="E119" s="1"/>
    </row>
    <row r="126" spans="1:5" x14ac:dyDescent="0.3">
      <c r="A126" s="1"/>
      <c r="B126" s="1"/>
      <c r="C126" s="1"/>
      <c r="D126" s="1"/>
      <c r="E126" s="1"/>
    </row>
    <row r="133" spans="1:5" x14ac:dyDescent="0.3">
      <c r="A133" s="1"/>
      <c r="B133" s="1"/>
      <c r="C133" s="1"/>
      <c r="D133" s="1"/>
      <c r="E133" s="1"/>
    </row>
    <row r="140" spans="1:5" x14ac:dyDescent="0.3">
      <c r="A140" s="1"/>
      <c r="B140" s="1"/>
      <c r="C140" s="1"/>
      <c r="D140" s="1"/>
      <c r="E140" s="1"/>
    </row>
    <row r="147" spans="1:5" x14ac:dyDescent="0.3">
      <c r="A147" s="1"/>
      <c r="B147" s="1"/>
      <c r="C147" s="1"/>
      <c r="D147" s="1"/>
      <c r="E147" s="1"/>
    </row>
    <row r="154" spans="1:5" x14ac:dyDescent="0.3">
      <c r="A154" s="1"/>
      <c r="B154" s="1"/>
      <c r="C154" s="1"/>
      <c r="D154" s="1"/>
      <c r="E154" s="1"/>
    </row>
    <row r="161" spans="1:5" x14ac:dyDescent="0.3">
      <c r="A161" s="1"/>
      <c r="B161" s="1"/>
      <c r="C161" s="1"/>
      <c r="D161" s="1"/>
      <c r="E161" s="1"/>
    </row>
    <row r="168" spans="1:5" x14ac:dyDescent="0.3">
      <c r="A168" s="1"/>
      <c r="B168" s="1"/>
      <c r="C168" s="1"/>
      <c r="D168" s="1"/>
      <c r="E168" s="1"/>
    </row>
    <row r="175" spans="1:5" x14ac:dyDescent="0.3">
      <c r="A175" s="1"/>
      <c r="B175" s="1"/>
      <c r="C175" s="1"/>
      <c r="D175" s="1"/>
      <c r="E175" s="1"/>
    </row>
    <row r="182" spans="1:5" x14ac:dyDescent="0.3">
      <c r="A182" s="1"/>
      <c r="B182" s="1"/>
      <c r="C182" s="1"/>
      <c r="D182" s="1"/>
      <c r="E182" s="1"/>
    </row>
    <row r="189" spans="1:5" x14ac:dyDescent="0.3">
      <c r="A189" s="1"/>
      <c r="B189" s="1"/>
      <c r="C189" s="1"/>
      <c r="D189" s="1"/>
      <c r="E189" s="1"/>
    </row>
    <row r="196" spans="1:5" x14ac:dyDescent="0.3">
      <c r="A196" s="1"/>
      <c r="B196" s="1"/>
      <c r="C196" s="1"/>
      <c r="D196" s="1"/>
      <c r="E196" s="1"/>
    </row>
    <row r="203" spans="1:5" x14ac:dyDescent="0.3">
      <c r="A203" s="1"/>
      <c r="B203" s="1"/>
      <c r="C203" s="1"/>
      <c r="D203" s="1"/>
      <c r="E203" s="1"/>
    </row>
    <row r="210" spans="1:5" x14ac:dyDescent="0.3">
      <c r="A210" s="1"/>
      <c r="B210" s="1"/>
      <c r="C210" s="1"/>
      <c r="D210" s="1"/>
      <c r="E210" s="1"/>
    </row>
    <row r="217" spans="1:5" x14ac:dyDescent="0.3">
      <c r="A217" s="1"/>
      <c r="B217" s="1"/>
      <c r="C217" s="1"/>
      <c r="D217" s="1"/>
      <c r="E217" s="1"/>
    </row>
    <row r="224" spans="1:5" x14ac:dyDescent="0.3">
      <c r="A224" s="1"/>
      <c r="B224" s="1"/>
      <c r="C224" s="1"/>
      <c r="D224" s="1"/>
      <c r="E224" s="1"/>
    </row>
    <row r="231" spans="1:5" x14ac:dyDescent="0.3">
      <c r="A231" s="1"/>
      <c r="B231" s="1"/>
      <c r="C231" s="1"/>
      <c r="D231" s="1"/>
      <c r="E231" s="1"/>
    </row>
    <row r="238" spans="1:5" x14ac:dyDescent="0.3">
      <c r="A238" s="1"/>
      <c r="B238" s="1"/>
      <c r="C238" s="1"/>
      <c r="D238" s="1"/>
      <c r="E238" s="1"/>
    </row>
    <row r="245" spans="1:5" x14ac:dyDescent="0.3">
      <c r="A245" s="1"/>
      <c r="B245" s="1"/>
      <c r="C245" s="1"/>
      <c r="D245" s="1"/>
      <c r="E245" s="1"/>
    </row>
    <row r="252" spans="1:5" x14ac:dyDescent="0.3">
      <c r="A252" s="1"/>
      <c r="B252" s="1"/>
      <c r="C252" s="1"/>
      <c r="D252" s="1"/>
      <c r="E252" s="1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05EA-4F8D-47C9-BC4A-3261E80AFACF}">
  <dimension ref="A1:AI280"/>
  <sheetViews>
    <sheetView zoomScale="60" zoomScaleNormal="60" workbookViewId="0">
      <selection activeCell="AB38" sqref="AB38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40</v>
      </c>
      <c r="N1" t="s">
        <v>36</v>
      </c>
      <c r="O1" t="s">
        <v>37</v>
      </c>
      <c r="P1" t="s">
        <v>38</v>
      </c>
      <c r="Q1" t="s">
        <v>39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Y1" t="s">
        <v>40</v>
      </c>
      <c r="Z1" t="s">
        <v>36</v>
      </c>
      <c r="AA1" t="s">
        <v>37</v>
      </c>
      <c r="AB1" t="s">
        <v>38</v>
      </c>
      <c r="AC1" t="s">
        <v>39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</row>
    <row r="2" spans="1:35" x14ac:dyDescent="0.3">
      <c r="A2" t="s">
        <v>8</v>
      </c>
      <c r="B2">
        <v>14.5</v>
      </c>
      <c r="C2">
        <v>6.6666699999999999</v>
      </c>
      <c r="D2">
        <f>(C2-B2)/(C2+B2)</f>
        <v>-0.37007852439708278</v>
      </c>
      <c r="G2" t="s">
        <v>7</v>
      </c>
      <c r="H2">
        <v>18.5</v>
      </c>
      <c r="I2">
        <v>70.333299999999994</v>
      </c>
      <c r="J2">
        <f>(I2-H2)/(I2+H2)</f>
        <v>0.5834895247615477</v>
      </c>
      <c r="M2" t="str">
        <f>A2</f>
        <v>TS012520f</v>
      </c>
      <c r="N2" t="str">
        <f>A4</f>
        <v>Lhx6</v>
      </c>
      <c r="O2">
        <f>B7</f>
        <v>13.6</v>
      </c>
      <c r="P2">
        <f>D7</f>
        <v>-0.18533287367460044</v>
      </c>
      <c r="Q2">
        <f>E7</f>
        <v>0.17239639439670373</v>
      </c>
      <c r="R2" t="str">
        <f>G2</f>
        <v>TS012520e</v>
      </c>
      <c r="S2" t="str">
        <f>G4</f>
        <v>PV</v>
      </c>
      <c r="T2">
        <f>H7</f>
        <v>17.7</v>
      </c>
      <c r="U2">
        <f>J7</f>
        <v>0.6011511591757267</v>
      </c>
      <c r="V2">
        <f>K7</f>
        <v>2.1670136282798487E-6</v>
      </c>
      <c r="W2">
        <f>U2-P2</f>
        <v>0.78648403285032709</v>
      </c>
      <c r="Y2" t="s">
        <v>8</v>
      </c>
      <c r="Z2" t="s">
        <v>9</v>
      </c>
      <c r="AA2">
        <v>13.6</v>
      </c>
      <c r="AB2">
        <v>-0.18533287367460044</v>
      </c>
      <c r="AC2">
        <v>0.17239639439670373</v>
      </c>
      <c r="AD2" t="s">
        <v>7</v>
      </c>
      <c r="AE2" t="s">
        <v>6</v>
      </c>
      <c r="AF2">
        <v>17.7</v>
      </c>
      <c r="AG2">
        <v>0.6011511591757267</v>
      </c>
      <c r="AH2">
        <v>2.1670136282798487E-6</v>
      </c>
      <c r="AI2">
        <v>0.78648403285032709</v>
      </c>
    </row>
    <row r="3" spans="1:35" x14ac:dyDescent="0.3">
      <c r="A3" t="s">
        <v>5</v>
      </c>
      <c r="B3">
        <v>13.5</v>
      </c>
      <c r="C3">
        <v>4</v>
      </c>
      <c r="D3">
        <f t="shared" ref="D3:D6" si="0">(C3-B3)/(C3+B3)</f>
        <v>-0.54285714285714282</v>
      </c>
      <c r="G3" t="s">
        <v>5</v>
      </c>
      <c r="H3">
        <v>17</v>
      </c>
      <c r="I3">
        <v>74.666700000000006</v>
      </c>
      <c r="J3">
        <f t="shared" ref="J3:J6" si="1">(I3-H3)/(I3+H3)</f>
        <v>0.62909104396689308</v>
      </c>
      <c r="Y3" t="s">
        <v>10</v>
      </c>
      <c r="Z3" t="s">
        <v>9</v>
      </c>
      <c r="AA3">
        <v>10.6</v>
      </c>
      <c r="AB3">
        <v>-0.26096780855321877</v>
      </c>
      <c r="AC3">
        <v>2.2300224987369593E-2</v>
      </c>
      <c r="AD3" t="s">
        <v>12</v>
      </c>
      <c r="AE3" t="s">
        <v>6</v>
      </c>
      <c r="AF3">
        <v>2.7</v>
      </c>
      <c r="AG3">
        <v>0.87345297597396454</v>
      </c>
      <c r="AH3">
        <v>7.7283273355290374E-4</v>
      </c>
      <c r="AI3">
        <v>1.1344207845271832</v>
      </c>
    </row>
    <row r="4" spans="1:35" x14ac:dyDescent="0.3">
      <c r="A4" t="s">
        <v>9</v>
      </c>
      <c r="B4">
        <v>13.5</v>
      </c>
      <c r="C4">
        <v>14.333299999999999</v>
      </c>
      <c r="D4">
        <f t="shared" si="0"/>
        <v>2.9938958010728135E-2</v>
      </c>
      <c r="G4" t="s">
        <v>6</v>
      </c>
      <c r="H4">
        <v>16</v>
      </c>
      <c r="I4">
        <v>68.333299999999994</v>
      </c>
      <c r="J4">
        <f t="shared" si="1"/>
        <v>0.62055320970482597</v>
      </c>
      <c r="Y4" t="s">
        <v>11</v>
      </c>
      <c r="Z4" t="s">
        <v>9</v>
      </c>
      <c r="AA4">
        <v>12.6</v>
      </c>
      <c r="AB4">
        <v>-0.38187059102250537</v>
      </c>
      <c r="AC4">
        <v>7.2036231944790355E-3</v>
      </c>
      <c r="AD4" t="s">
        <v>13</v>
      </c>
      <c r="AE4" t="s">
        <v>6</v>
      </c>
      <c r="AF4">
        <v>16.600000000000001</v>
      </c>
      <c r="AG4">
        <v>0.42738853737412319</v>
      </c>
      <c r="AH4">
        <v>1.8227468936346888E-4</v>
      </c>
      <c r="AI4">
        <v>0.80925912839662861</v>
      </c>
    </row>
    <row r="5" spans="1:35" x14ac:dyDescent="0.3">
      <c r="B5">
        <v>14.5</v>
      </c>
      <c r="C5">
        <v>13.666700000000001</v>
      </c>
      <c r="D5">
        <f t="shared" si="0"/>
        <v>-2.9584580373277648E-2</v>
      </c>
      <c r="H5">
        <v>18.5</v>
      </c>
      <c r="I5">
        <v>68.666700000000006</v>
      </c>
      <c r="J5">
        <f t="shared" si="1"/>
        <v>0.57552597494226587</v>
      </c>
      <c r="Y5" t="s">
        <v>14</v>
      </c>
      <c r="Z5" t="s">
        <v>9</v>
      </c>
      <c r="AA5">
        <v>10.3</v>
      </c>
      <c r="AB5">
        <v>-0.31627529637161295</v>
      </c>
      <c r="AC5">
        <v>3.1544721036528556E-2</v>
      </c>
      <c r="AD5" t="s">
        <v>15</v>
      </c>
      <c r="AE5" t="s">
        <v>6</v>
      </c>
      <c r="AF5">
        <v>15.4</v>
      </c>
      <c r="AG5">
        <v>0.49480000545731129</v>
      </c>
      <c r="AH5">
        <v>1.3075037759862303E-4</v>
      </c>
      <c r="AI5">
        <v>0.81107530182892429</v>
      </c>
    </row>
    <row r="6" spans="1:35" x14ac:dyDescent="0.3">
      <c r="B6">
        <v>12</v>
      </c>
      <c r="C6">
        <v>11.666700000000001</v>
      </c>
      <c r="D6">
        <f t="shared" si="0"/>
        <v>-1.4083078756227083E-2</v>
      </c>
      <c r="H6">
        <v>18.5</v>
      </c>
      <c r="I6">
        <v>73.333299999999994</v>
      </c>
      <c r="J6">
        <f t="shared" si="1"/>
        <v>0.59709604250310067</v>
      </c>
      <c r="Y6" t="s">
        <v>16</v>
      </c>
      <c r="Z6" t="s">
        <v>9</v>
      </c>
      <c r="AA6">
        <v>4.2</v>
      </c>
      <c r="AB6">
        <v>0.31543109623597948</v>
      </c>
      <c r="AC6">
        <v>1.0733491250476096E-2</v>
      </c>
      <c r="AD6" t="s">
        <v>17</v>
      </c>
      <c r="AE6" t="s">
        <v>6</v>
      </c>
      <c r="AF6">
        <v>12.7</v>
      </c>
      <c r="AG6">
        <v>0.66580436175162516</v>
      </c>
      <c r="AH6">
        <v>7.6260269963073716E-4</v>
      </c>
      <c r="AI6">
        <v>0.35037326551564568</v>
      </c>
    </row>
    <row r="7" spans="1:35" x14ac:dyDescent="0.3">
      <c r="A7" s="1"/>
      <c r="B7" s="1">
        <f>AVERAGE(B2:B6)</f>
        <v>13.6</v>
      </c>
      <c r="C7" s="1">
        <f t="shared" ref="C7" si="2">AVERAGE(C2:C6)</f>
        <v>10.066673999999999</v>
      </c>
      <c r="D7" s="1">
        <f>AVERAGE(D2:D6)</f>
        <v>-0.18533287367460044</v>
      </c>
      <c r="E7" s="1">
        <f>_xlfn.T.TEST(B2:B6,C2:C6,2,1)</f>
        <v>0.17239639439670373</v>
      </c>
      <c r="F7" s="1"/>
      <c r="G7" s="1"/>
      <c r="H7" s="1">
        <f>AVERAGE(H2:H6)</f>
        <v>17.7</v>
      </c>
      <c r="I7" s="1">
        <f t="shared" ref="I7" si="3">AVERAGE(I2:I6)</f>
        <v>71.066659999999999</v>
      </c>
      <c r="J7" s="1">
        <f>AVERAGE(J2:J6)</f>
        <v>0.6011511591757267</v>
      </c>
      <c r="K7" s="1">
        <f>_xlfn.T.TEST(H2:H6,I2:I6,2,1)</f>
        <v>2.1670136282798487E-6</v>
      </c>
      <c r="Y7" t="s">
        <v>18</v>
      </c>
      <c r="Z7" t="s">
        <v>9</v>
      </c>
      <c r="AA7">
        <v>3.9</v>
      </c>
      <c r="AB7">
        <v>-0.71806027586940357</v>
      </c>
      <c r="AC7">
        <v>9.6171681722111609E-3</v>
      </c>
      <c r="AD7" t="s">
        <v>19</v>
      </c>
      <c r="AE7" t="s">
        <v>6</v>
      </c>
      <c r="AF7">
        <v>4.4000000000000004</v>
      </c>
      <c r="AG7">
        <v>0.91711436086166509</v>
      </c>
      <c r="AH7">
        <v>2.6084782851207585E-7</v>
      </c>
      <c r="AI7">
        <v>1.6351746367310687</v>
      </c>
    </row>
    <row r="8" spans="1:35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G8" t="s">
        <v>0</v>
      </c>
      <c r="H8" t="s">
        <v>1</v>
      </c>
      <c r="I8" t="s">
        <v>2</v>
      </c>
      <c r="J8" t="s">
        <v>3</v>
      </c>
      <c r="K8" t="s">
        <v>4</v>
      </c>
      <c r="Y8" t="s">
        <v>20</v>
      </c>
      <c r="Z8" t="s">
        <v>9</v>
      </c>
      <c r="AA8">
        <v>11.9</v>
      </c>
      <c r="AB8">
        <v>-0.50506022864594158</v>
      </c>
      <c r="AC8">
        <v>2.7914504335949146E-4</v>
      </c>
      <c r="AD8" t="s">
        <v>21</v>
      </c>
      <c r="AE8" t="s">
        <v>6</v>
      </c>
      <c r="AF8">
        <v>39.4</v>
      </c>
      <c r="AG8">
        <v>0.28316867335557649</v>
      </c>
      <c r="AH8">
        <v>1.3442528250770143E-3</v>
      </c>
      <c r="AI8">
        <v>0.78822890200151807</v>
      </c>
    </row>
    <row r="9" spans="1:35" x14ac:dyDescent="0.3">
      <c r="A9" t="s">
        <v>10</v>
      </c>
      <c r="B9">
        <v>11.5</v>
      </c>
      <c r="C9">
        <v>6.6666699999999999</v>
      </c>
      <c r="D9">
        <f>(C9-B9)/(C9+B9)</f>
        <v>-0.2660548135679241</v>
      </c>
      <c r="G9" t="s">
        <v>12</v>
      </c>
      <c r="H9">
        <v>1.5</v>
      </c>
      <c r="I9">
        <v>25.666699999999999</v>
      </c>
      <c r="J9">
        <f>(I9-H9)/(I9+H9)</f>
        <v>0.88957068764332803</v>
      </c>
      <c r="M9" t="str">
        <f>A9</f>
        <v>TS012520g</v>
      </c>
      <c r="N9" t="str">
        <f>A11</f>
        <v>Lhx6</v>
      </c>
      <c r="O9">
        <f>B14</f>
        <v>10.6</v>
      </c>
      <c r="P9">
        <f>D14</f>
        <v>-0.26096780855321877</v>
      </c>
      <c r="Q9">
        <f>E14</f>
        <v>2.2300224987369593E-2</v>
      </c>
      <c r="R9" t="str">
        <f>G9</f>
        <v>TS012520h</v>
      </c>
      <c r="S9" t="str">
        <f>G11</f>
        <v>PV</v>
      </c>
      <c r="T9">
        <f>H14</f>
        <v>2.7</v>
      </c>
      <c r="U9">
        <f>J14</f>
        <v>0.87345297597396454</v>
      </c>
      <c r="V9">
        <f>K14</f>
        <v>7.7283273355290374E-4</v>
      </c>
      <c r="W9">
        <f>U9-P9</f>
        <v>1.1344207845271832</v>
      </c>
      <c r="Y9" t="s">
        <v>22</v>
      </c>
      <c r="Z9" t="s">
        <v>9</v>
      </c>
      <c r="AA9">
        <v>4.2</v>
      </c>
      <c r="AB9">
        <v>-0.97241381878715993</v>
      </c>
      <c r="AC9">
        <v>3.528480362730873E-4</v>
      </c>
      <c r="AD9" t="s">
        <v>23</v>
      </c>
      <c r="AE9" t="s">
        <v>6</v>
      </c>
      <c r="AF9">
        <v>17.600000000000001</v>
      </c>
      <c r="AG9">
        <v>-4.7872982872982875E-2</v>
      </c>
      <c r="AH9">
        <v>0.2852203579025645</v>
      </c>
      <c r="AI9">
        <v>0.92454083591417702</v>
      </c>
    </row>
    <row r="10" spans="1:35" x14ac:dyDescent="0.3">
      <c r="A10" t="s">
        <v>5</v>
      </c>
      <c r="B10">
        <v>9.5</v>
      </c>
      <c r="C10">
        <v>2.6666699999999999</v>
      </c>
      <c r="D10">
        <f t="shared" ref="D10:D13" si="4">(C10-B10)/(C10+B10)</f>
        <v>-0.5616434077689294</v>
      </c>
      <c r="G10" t="s">
        <v>5</v>
      </c>
      <c r="H10">
        <v>1</v>
      </c>
      <c r="I10">
        <v>39.333300000000001</v>
      </c>
      <c r="J10">
        <f t="shared" ref="J10:J13" si="5">(I10-H10)/(I10+H10)</f>
        <v>0.95041318215965465</v>
      </c>
      <c r="Y10" t="s">
        <v>24</v>
      </c>
      <c r="Z10" t="s">
        <v>9</v>
      </c>
      <c r="AA10">
        <v>8.1</v>
      </c>
      <c r="AB10">
        <v>-0.85564020310569444</v>
      </c>
      <c r="AC10">
        <v>1.6025139607952319E-4</v>
      </c>
      <c r="AD10" t="s">
        <v>25</v>
      </c>
      <c r="AE10" t="s">
        <v>6</v>
      </c>
      <c r="AF10">
        <v>23.8</v>
      </c>
      <c r="AG10">
        <v>0.56695785048840919</v>
      </c>
      <c r="AH10">
        <v>2.2655005450735355E-4</v>
      </c>
      <c r="AI10">
        <v>1.4225980535941036</v>
      </c>
    </row>
    <row r="11" spans="1:35" x14ac:dyDescent="0.3">
      <c r="A11" t="s">
        <v>9</v>
      </c>
      <c r="B11">
        <v>11.5</v>
      </c>
      <c r="C11">
        <v>6.3333300000000001</v>
      </c>
      <c r="D11">
        <f t="shared" si="4"/>
        <v>-0.28971986723735837</v>
      </c>
      <c r="G11" t="s">
        <v>6</v>
      </c>
      <c r="H11">
        <v>0</v>
      </c>
      <c r="I11">
        <v>47</v>
      </c>
      <c r="J11">
        <f t="shared" si="5"/>
        <v>1</v>
      </c>
      <c r="Y11" t="s">
        <v>26</v>
      </c>
      <c r="Z11" t="s">
        <v>9</v>
      </c>
      <c r="AA11">
        <v>16.7</v>
      </c>
      <c r="AB11">
        <v>-0.17978612693886209</v>
      </c>
      <c r="AC11">
        <v>1.2477704671367107E-2</v>
      </c>
      <c r="AD11" t="s">
        <v>27</v>
      </c>
      <c r="AE11" t="s">
        <v>6</v>
      </c>
      <c r="AF11">
        <v>37.875</v>
      </c>
      <c r="AG11">
        <v>0.26437878505929352</v>
      </c>
      <c r="AH11">
        <v>7.0027503175015228E-3</v>
      </c>
      <c r="AI11">
        <v>0.44416491199815561</v>
      </c>
    </row>
    <row r="12" spans="1:35" x14ac:dyDescent="0.3">
      <c r="B12">
        <v>11</v>
      </c>
      <c r="C12">
        <v>7.6666699999999999</v>
      </c>
      <c r="D12">
        <f t="shared" si="4"/>
        <v>-0.17857121811228249</v>
      </c>
      <c r="H12">
        <v>7</v>
      </c>
      <c r="I12">
        <v>45.666699999999999</v>
      </c>
      <c r="J12">
        <f t="shared" si="5"/>
        <v>0.73417738343203576</v>
      </c>
      <c r="Y12" t="s">
        <v>29</v>
      </c>
      <c r="Z12" t="s">
        <v>9</v>
      </c>
      <c r="AA12">
        <v>5.25</v>
      </c>
      <c r="AB12">
        <v>7.268727459146658E-2</v>
      </c>
      <c r="AC12">
        <v>2.6548164797338399E-2</v>
      </c>
      <c r="AD12" t="s">
        <v>28</v>
      </c>
      <c r="AE12" t="s">
        <v>6</v>
      </c>
      <c r="AF12">
        <v>12.75</v>
      </c>
      <c r="AG12">
        <v>0.55785143189618769</v>
      </c>
      <c r="AH12">
        <v>1.0207422223297818E-4</v>
      </c>
      <c r="AI12">
        <v>0.48516415730472112</v>
      </c>
    </row>
    <row r="13" spans="1:35" x14ac:dyDescent="0.3">
      <c r="B13">
        <v>9.5</v>
      </c>
      <c r="C13">
        <v>9.3333300000000001</v>
      </c>
      <c r="D13">
        <f t="shared" si="4"/>
        <v>-8.8497360795992998E-3</v>
      </c>
      <c r="H13">
        <v>4</v>
      </c>
      <c r="I13">
        <v>34.666699999999999</v>
      </c>
      <c r="J13">
        <f t="shared" si="5"/>
        <v>0.7931036266348046</v>
      </c>
      <c r="Y13" t="s">
        <v>30</v>
      </c>
      <c r="Z13" t="s">
        <v>9</v>
      </c>
      <c r="AA13">
        <v>4.75</v>
      </c>
      <c r="AB13">
        <v>-0.2118603788562228</v>
      </c>
      <c r="AC13">
        <v>0.56069876794142959</v>
      </c>
      <c r="AD13" t="s">
        <v>31</v>
      </c>
      <c r="AE13" t="s">
        <v>6</v>
      </c>
      <c r="AF13">
        <v>18.2</v>
      </c>
      <c r="AG13">
        <v>0.68300494961674085</v>
      </c>
      <c r="AH13">
        <v>2.060135725526089E-4</v>
      </c>
      <c r="AI13">
        <v>0.89486532847296363</v>
      </c>
    </row>
    <row r="14" spans="1:35" x14ac:dyDescent="0.3">
      <c r="A14" s="1"/>
      <c r="B14" s="1">
        <f>AVERAGE(B9:B13)</f>
        <v>10.6</v>
      </c>
      <c r="C14" s="1">
        <f t="shared" ref="C14" si="6">AVERAGE(C9:C13)</f>
        <v>6.5333339999999991</v>
      </c>
      <c r="D14" s="1">
        <f>AVERAGE(D9:D13)</f>
        <v>-0.26096780855321877</v>
      </c>
      <c r="E14" s="1">
        <f>_xlfn.T.TEST(B9:B13,C9:C13,2,1)</f>
        <v>2.2300224987369593E-2</v>
      </c>
      <c r="G14" s="1"/>
      <c r="H14" s="1">
        <f>AVERAGE(H9:H13)</f>
        <v>2.7</v>
      </c>
      <c r="I14" s="1">
        <f t="shared" ref="I14" si="7">AVERAGE(I9:I13)</f>
        <v>38.466679999999997</v>
      </c>
      <c r="J14" s="1">
        <f>AVERAGE(J9:J13)</f>
        <v>0.87345297597396454</v>
      </c>
      <c r="K14" s="1">
        <f>_xlfn.T.TEST(H9:H13,I9:I13,2,1)</f>
        <v>7.7283273355290374E-4</v>
      </c>
      <c r="Y14" t="s">
        <v>32</v>
      </c>
      <c r="Z14" t="s">
        <v>9</v>
      </c>
      <c r="AA14">
        <v>12.8</v>
      </c>
      <c r="AB14">
        <v>0.16302422257525034</v>
      </c>
      <c r="AC14">
        <v>4.3615038921938278E-2</v>
      </c>
      <c r="AD14" t="s">
        <v>33</v>
      </c>
      <c r="AE14" t="s">
        <v>6</v>
      </c>
      <c r="AF14">
        <v>15.875</v>
      </c>
      <c r="AG14">
        <v>0.59363776369259591</v>
      </c>
      <c r="AH14">
        <v>5.5093751954365368E-5</v>
      </c>
      <c r="AI14">
        <v>0.43061354111734557</v>
      </c>
    </row>
    <row r="15" spans="1:35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G15" t="s">
        <v>0</v>
      </c>
      <c r="H15" t="s">
        <v>1</v>
      </c>
      <c r="I15" t="s">
        <v>2</v>
      </c>
      <c r="J15" t="s">
        <v>3</v>
      </c>
      <c r="K15" t="s">
        <v>4</v>
      </c>
      <c r="Y15" t="s">
        <v>35</v>
      </c>
      <c r="Z15" t="s">
        <v>9</v>
      </c>
      <c r="AA15">
        <v>5.5</v>
      </c>
      <c r="AB15">
        <v>0.39700620969741396</v>
      </c>
      <c r="AC15">
        <v>8.3666870843753492E-4</v>
      </c>
      <c r="AD15" t="s">
        <v>34</v>
      </c>
      <c r="AE15" t="s">
        <v>6</v>
      </c>
      <c r="AF15">
        <v>27</v>
      </c>
      <c r="AG15">
        <v>0.25385881983730624</v>
      </c>
      <c r="AH15">
        <v>1.197042926398853E-3</v>
      </c>
      <c r="AI15">
        <v>-0.14314738986010772</v>
      </c>
    </row>
    <row r="16" spans="1:35" x14ac:dyDescent="0.3">
      <c r="A16" t="s">
        <v>11</v>
      </c>
      <c r="B16">
        <v>14</v>
      </c>
      <c r="C16">
        <v>9.3333300000000001</v>
      </c>
      <c r="D16">
        <f>(C16-B16)/(C16+B16)</f>
        <v>-0.20000017142859591</v>
      </c>
      <c r="G16" t="s">
        <v>13</v>
      </c>
      <c r="H16">
        <v>16</v>
      </c>
      <c r="I16">
        <v>48.333300000000001</v>
      </c>
      <c r="J16">
        <f>(I16-H16)/(I16+H16)</f>
        <v>0.50259041584995634</v>
      </c>
      <c r="M16" t="str">
        <f>A16</f>
        <v>TS012520i</v>
      </c>
      <c r="N16" t="str">
        <f>A18</f>
        <v>Lhx6</v>
      </c>
      <c r="O16">
        <f>B21</f>
        <v>12.6</v>
      </c>
      <c r="P16">
        <f>D21</f>
        <v>-0.38187059102250537</v>
      </c>
      <c r="Q16">
        <f>E21</f>
        <v>7.2036231944790355E-3</v>
      </c>
      <c r="R16" t="str">
        <f>G16</f>
        <v>TS012520j</v>
      </c>
      <c r="S16" t="str">
        <f>G18</f>
        <v>PV</v>
      </c>
      <c r="T16">
        <f>H21</f>
        <v>16.600000000000001</v>
      </c>
      <c r="U16">
        <f>J21</f>
        <v>0.42738853737412319</v>
      </c>
      <c r="V16">
        <f>K21</f>
        <v>1.8227468936346888E-4</v>
      </c>
      <c r="W16">
        <f>U16-P16</f>
        <v>0.80925912839662861</v>
      </c>
    </row>
    <row r="17" spans="1:35" x14ac:dyDescent="0.3">
      <c r="A17" t="s">
        <v>5</v>
      </c>
      <c r="B17">
        <v>13.5</v>
      </c>
      <c r="C17">
        <v>10.666700000000001</v>
      </c>
      <c r="D17">
        <f t="shared" ref="D17:D20" si="8">(C17-B17)/(C17+B17)</f>
        <v>-0.1172398382898782</v>
      </c>
      <c r="G17" t="s">
        <v>5</v>
      </c>
      <c r="H17">
        <v>18</v>
      </c>
      <c r="I17">
        <v>41.666699999999999</v>
      </c>
      <c r="J17">
        <f t="shared" ref="J17:J20" si="9">(I17-H17)/(I17+H17)</f>
        <v>0.39664838176068057</v>
      </c>
      <c r="AB17">
        <f>AVERAGE(AB2:AB15)</f>
        <v>-0.25993705705179365</v>
      </c>
      <c r="AI17">
        <f>AVERAGE(AI2:AI15)</f>
        <v>0.76955824931376104</v>
      </c>
    </row>
    <row r="18" spans="1:35" x14ac:dyDescent="0.3">
      <c r="A18" t="s">
        <v>9</v>
      </c>
      <c r="B18">
        <v>11.5</v>
      </c>
      <c r="C18">
        <v>5.6666699999999999</v>
      </c>
      <c r="D18">
        <f t="shared" si="8"/>
        <v>-0.33980556508629806</v>
      </c>
      <c r="G18" t="s">
        <v>6</v>
      </c>
      <c r="H18">
        <v>17.5</v>
      </c>
      <c r="I18">
        <v>40</v>
      </c>
      <c r="J18">
        <f t="shared" si="9"/>
        <v>0.39130434782608697</v>
      </c>
    </row>
    <row r="19" spans="1:35" x14ac:dyDescent="0.3">
      <c r="B19">
        <v>13</v>
      </c>
      <c r="C19">
        <v>3.6666699999999999</v>
      </c>
      <c r="D19">
        <f t="shared" si="8"/>
        <v>-0.55999968800006239</v>
      </c>
      <c r="H19">
        <v>15</v>
      </c>
      <c r="I19">
        <v>38.666699999999999</v>
      </c>
      <c r="J19">
        <f t="shared" si="9"/>
        <v>0.44099413602848692</v>
      </c>
    </row>
    <row r="20" spans="1:35" x14ac:dyDescent="0.3">
      <c r="B20">
        <v>11</v>
      </c>
      <c r="C20">
        <v>2</v>
      </c>
      <c r="D20">
        <f t="shared" si="8"/>
        <v>-0.69230769230769229</v>
      </c>
      <c r="H20">
        <v>16.5</v>
      </c>
      <c r="I20">
        <v>39</v>
      </c>
      <c r="J20">
        <f t="shared" si="9"/>
        <v>0.40540540540540543</v>
      </c>
    </row>
    <row r="21" spans="1:35" x14ac:dyDescent="0.3">
      <c r="A21" s="1"/>
      <c r="B21" s="1">
        <f>AVERAGE(B16:B20)</f>
        <v>12.6</v>
      </c>
      <c r="C21" s="1">
        <f t="shared" ref="C21" si="10">AVERAGE(C16:C20)</f>
        <v>6.2666740000000001</v>
      </c>
      <c r="D21" s="1">
        <f>AVERAGE(D16:D20)</f>
        <v>-0.38187059102250537</v>
      </c>
      <c r="E21" s="1">
        <f>_xlfn.T.TEST(B16:B20,C16:C20,2,1)</f>
        <v>7.2036231944790355E-3</v>
      </c>
      <c r="G21" s="1"/>
      <c r="H21" s="1">
        <f>AVERAGE(H16:H20)</f>
        <v>16.600000000000001</v>
      </c>
      <c r="I21" s="1">
        <f t="shared" ref="I21" si="11">AVERAGE(I16:I20)</f>
        <v>41.533339999999995</v>
      </c>
      <c r="J21" s="1">
        <f>AVERAGE(J16:J20)</f>
        <v>0.42738853737412319</v>
      </c>
      <c r="K21" s="1">
        <f>_xlfn.T.TEST(H16:H20,I16:I20,2,1)</f>
        <v>1.8227468936346888E-4</v>
      </c>
    </row>
    <row r="22" spans="1:35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G22" t="s">
        <v>0</v>
      </c>
      <c r="H22" t="s">
        <v>1</v>
      </c>
      <c r="I22" t="s">
        <v>2</v>
      </c>
      <c r="J22" t="s">
        <v>3</v>
      </c>
      <c r="K22" t="s">
        <v>4</v>
      </c>
    </row>
    <row r="23" spans="1:35" x14ac:dyDescent="0.3">
      <c r="A23" t="s">
        <v>14</v>
      </c>
      <c r="B23">
        <v>9</v>
      </c>
      <c r="C23">
        <v>0.66666700000000001</v>
      </c>
      <c r="D23">
        <f>(C23-B23)/(C23+B23)</f>
        <v>-0.86206890130796887</v>
      </c>
      <c r="G23" t="s">
        <v>15</v>
      </c>
      <c r="H23">
        <v>14</v>
      </c>
      <c r="I23">
        <v>52</v>
      </c>
      <c r="J23">
        <f>(I23-H23)/(I23+H23)</f>
        <v>0.5757575757575758</v>
      </c>
      <c r="M23" t="str">
        <f>A23</f>
        <v>TS013020a1</v>
      </c>
      <c r="N23" t="str">
        <f>A25</f>
        <v>Lhx6</v>
      </c>
      <c r="O23">
        <f>B28</f>
        <v>10.3</v>
      </c>
      <c r="P23">
        <f>D28</f>
        <v>-0.31627529637161295</v>
      </c>
      <c r="Q23">
        <f>E28</f>
        <v>3.1544721036528556E-2</v>
      </c>
      <c r="R23" t="str">
        <f>G23</f>
        <v>TS013020a2</v>
      </c>
      <c r="S23" t="str">
        <f>G25</f>
        <v>PV</v>
      </c>
      <c r="T23">
        <f>H28</f>
        <v>15.4</v>
      </c>
      <c r="U23">
        <f>J28</f>
        <v>0.49480000545731129</v>
      </c>
      <c r="V23">
        <f>K28</f>
        <v>1.3075037759862303E-4</v>
      </c>
      <c r="W23">
        <f>U23-P23</f>
        <v>0.81107530182892429</v>
      </c>
    </row>
    <row r="24" spans="1:35" x14ac:dyDescent="0.3">
      <c r="A24" t="s">
        <v>5</v>
      </c>
      <c r="B24">
        <v>10.5</v>
      </c>
      <c r="C24">
        <v>5.6666699999999999</v>
      </c>
      <c r="D24">
        <f t="shared" ref="D24:D27" si="12">(C24-B24)/(C24+B24)</f>
        <v>-0.298968804336329</v>
      </c>
      <c r="G24" t="s">
        <v>5</v>
      </c>
      <c r="H24">
        <v>15</v>
      </c>
      <c r="I24">
        <v>46.666699999999999</v>
      </c>
      <c r="J24">
        <f t="shared" ref="J24:J27" si="13">(I24-H24)/(I24+H24)</f>
        <v>0.51351377647903973</v>
      </c>
    </row>
    <row r="25" spans="1:35" x14ac:dyDescent="0.3">
      <c r="A25" t="s">
        <v>9</v>
      </c>
      <c r="B25">
        <v>12</v>
      </c>
      <c r="C25">
        <v>8</v>
      </c>
      <c r="D25">
        <f t="shared" si="12"/>
        <v>-0.2</v>
      </c>
      <c r="G25" t="s">
        <v>6</v>
      </c>
      <c r="H25">
        <v>16</v>
      </c>
      <c r="I25">
        <v>43.666699999999999</v>
      </c>
      <c r="J25">
        <f t="shared" si="13"/>
        <v>0.46368745045393828</v>
      </c>
    </row>
    <row r="26" spans="1:35" x14ac:dyDescent="0.3">
      <c r="B26">
        <v>12</v>
      </c>
      <c r="C26">
        <v>7.6666699999999999</v>
      </c>
      <c r="D26">
        <f t="shared" si="12"/>
        <v>-0.22033877621376674</v>
      </c>
      <c r="H26">
        <v>16</v>
      </c>
      <c r="I26">
        <v>44.333300000000001</v>
      </c>
      <c r="J26">
        <f t="shared" si="13"/>
        <v>0.46961296663699814</v>
      </c>
    </row>
    <row r="27" spans="1:35" x14ac:dyDescent="0.3">
      <c r="B27">
        <v>8</v>
      </c>
      <c r="C27">
        <v>8</v>
      </c>
      <c r="D27">
        <f t="shared" si="12"/>
        <v>0</v>
      </c>
      <c r="H27">
        <v>16</v>
      </c>
      <c r="I27">
        <v>42.333300000000001</v>
      </c>
      <c r="J27">
        <f t="shared" si="13"/>
        <v>0.45142825795900454</v>
      </c>
    </row>
    <row r="28" spans="1:35" x14ac:dyDescent="0.3">
      <c r="A28" s="1"/>
      <c r="B28" s="1">
        <f>AVERAGE(B23:B27)</f>
        <v>10.3</v>
      </c>
      <c r="C28" s="1">
        <f t="shared" ref="C28" si="14">AVERAGE(C23:C27)</f>
        <v>6.0000014000000004</v>
      </c>
      <c r="D28" s="1">
        <f>AVERAGE(D23:D27)</f>
        <v>-0.31627529637161295</v>
      </c>
      <c r="E28" s="1">
        <f>_xlfn.T.TEST(B23:B27,C23:C27,2,1)</f>
        <v>3.1544721036528556E-2</v>
      </c>
      <c r="G28" s="1"/>
      <c r="H28" s="1">
        <f>AVERAGE(H23:H27)</f>
        <v>15.4</v>
      </c>
      <c r="I28" s="1">
        <f t="shared" ref="I28" si="15">AVERAGE(I23:I27)</f>
        <v>45.8</v>
      </c>
      <c r="J28" s="1">
        <f>AVERAGE(J23:J27)</f>
        <v>0.49480000545731129</v>
      </c>
      <c r="K28" s="1">
        <f>_xlfn.T.TEST(H23:H27,I23:I27,2,1)</f>
        <v>1.3075037759862303E-4</v>
      </c>
    </row>
    <row r="29" spans="1:35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G29" t="s">
        <v>0</v>
      </c>
      <c r="H29" t="s">
        <v>1</v>
      </c>
      <c r="I29" t="s">
        <v>2</v>
      </c>
      <c r="J29" t="s">
        <v>3</v>
      </c>
      <c r="K29" t="s">
        <v>4</v>
      </c>
    </row>
    <row r="30" spans="1:35" x14ac:dyDescent="0.3">
      <c r="A30" t="s">
        <v>16</v>
      </c>
      <c r="B30">
        <v>4</v>
      </c>
      <c r="C30">
        <v>6.3333300000000001</v>
      </c>
      <c r="D30">
        <f>(C30-B30)/(C30+B30)</f>
        <v>0.22580620187296835</v>
      </c>
      <c r="G30" t="s">
        <v>17</v>
      </c>
      <c r="H30">
        <v>14</v>
      </c>
      <c r="I30">
        <v>85.666700000000006</v>
      </c>
      <c r="J30">
        <f>(I30-H30)/(I30+H30)</f>
        <v>0.71906363910915083</v>
      </c>
      <c r="M30" t="str">
        <f>A30</f>
        <v>TS013020b1</v>
      </c>
      <c r="N30" t="str">
        <f>A32</f>
        <v>Lhx6</v>
      </c>
      <c r="O30">
        <f>B35</f>
        <v>4.2</v>
      </c>
      <c r="P30">
        <f>D35</f>
        <v>0.31543109623597948</v>
      </c>
      <c r="Q30">
        <f>E35</f>
        <v>1.0733491250476096E-2</v>
      </c>
      <c r="R30" t="str">
        <f>G30</f>
        <v>TS013020b2</v>
      </c>
      <c r="S30" t="str">
        <f>G32</f>
        <v>PV</v>
      </c>
      <c r="T30">
        <f>H35</f>
        <v>12.7</v>
      </c>
      <c r="U30">
        <f>J35</f>
        <v>0.66580436175162516</v>
      </c>
      <c r="V30">
        <f>K35</f>
        <v>7.6260269963073716E-4</v>
      </c>
      <c r="W30">
        <f>U30-P30</f>
        <v>0.35037326551564568</v>
      </c>
    </row>
    <row r="31" spans="1:35" x14ac:dyDescent="0.3">
      <c r="A31" t="s">
        <v>5</v>
      </c>
      <c r="B31">
        <v>5</v>
      </c>
      <c r="C31">
        <v>9</v>
      </c>
      <c r="D31">
        <f t="shared" ref="D31:D34" si="16">(C31-B31)/(C31+B31)</f>
        <v>0.2857142857142857</v>
      </c>
      <c r="G31" t="s">
        <v>5</v>
      </c>
      <c r="H31">
        <v>13</v>
      </c>
      <c r="I31">
        <v>69</v>
      </c>
      <c r="J31">
        <f t="shared" ref="J31:J34" si="17">(I31-H31)/(I31+H31)</f>
        <v>0.68292682926829273</v>
      </c>
    </row>
    <row r="32" spans="1:35" x14ac:dyDescent="0.3">
      <c r="A32" t="s">
        <v>9</v>
      </c>
      <c r="B32">
        <v>4.5</v>
      </c>
      <c r="C32">
        <v>6.3333300000000001</v>
      </c>
      <c r="D32">
        <f t="shared" si="16"/>
        <v>0.16923051360938882</v>
      </c>
      <c r="G32" t="s">
        <v>6</v>
      </c>
      <c r="H32">
        <v>13</v>
      </c>
      <c r="I32">
        <v>60.333300000000001</v>
      </c>
      <c r="J32">
        <f t="shared" si="17"/>
        <v>0.64545438429744739</v>
      </c>
    </row>
    <row r="33" spans="1:23" x14ac:dyDescent="0.3">
      <c r="B33">
        <v>3.5</v>
      </c>
      <c r="C33">
        <v>9.3333300000000001</v>
      </c>
      <c r="D33">
        <f t="shared" si="16"/>
        <v>0.45454531286891242</v>
      </c>
      <c r="H33">
        <v>11.5</v>
      </c>
      <c r="I33">
        <v>53.666699999999999</v>
      </c>
      <c r="J33">
        <f t="shared" si="17"/>
        <v>0.64705900406189054</v>
      </c>
    </row>
    <row r="34" spans="1:23" x14ac:dyDescent="0.3">
      <c r="B34">
        <v>4</v>
      </c>
      <c r="C34">
        <v>10.333299999999999</v>
      </c>
      <c r="D34">
        <f t="shared" si="16"/>
        <v>0.44185916711434209</v>
      </c>
      <c r="H34">
        <v>12</v>
      </c>
      <c r="I34">
        <v>53.666699999999999</v>
      </c>
      <c r="J34">
        <f t="shared" si="17"/>
        <v>0.6345179520213442</v>
      </c>
    </row>
    <row r="35" spans="1:23" x14ac:dyDescent="0.3">
      <c r="A35" s="1"/>
      <c r="B35" s="1">
        <f>AVERAGE(B30:B34)</f>
        <v>4.2</v>
      </c>
      <c r="C35" s="1">
        <f t="shared" ref="C35" si="18">AVERAGE(C30:C34)</f>
        <v>8.2666579999999996</v>
      </c>
      <c r="D35" s="1">
        <f>AVERAGE(D30:D34)</f>
        <v>0.31543109623597948</v>
      </c>
      <c r="E35" s="1">
        <f>_xlfn.T.TEST(B30:B34,C30:C34,2,1)</f>
        <v>1.0733491250476096E-2</v>
      </c>
      <c r="G35" s="1"/>
      <c r="H35" s="1">
        <f>AVERAGE(H30:H34)</f>
        <v>12.7</v>
      </c>
      <c r="I35" s="1">
        <f t="shared" ref="I35" si="19">AVERAGE(I30:I34)</f>
        <v>64.466679999999997</v>
      </c>
      <c r="J35" s="1">
        <f>AVERAGE(J30:J34)</f>
        <v>0.66580436175162516</v>
      </c>
      <c r="K35" s="1">
        <f>_xlfn.T.TEST(H30:H34,I30:I34,2,1)</f>
        <v>7.6260269963073716E-4</v>
      </c>
    </row>
    <row r="36" spans="1:23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G36" t="s">
        <v>0</v>
      </c>
      <c r="H36" t="s">
        <v>1</v>
      </c>
      <c r="I36" t="s">
        <v>2</v>
      </c>
      <c r="J36" t="s">
        <v>3</v>
      </c>
      <c r="K36" t="s">
        <v>4</v>
      </c>
    </row>
    <row r="37" spans="1:23" x14ac:dyDescent="0.3">
      <c r="A37" t="s">
        <v>18</v>
      </c>
      <c r="B37">
        <v>4</v>
      </c>
      <c r="C37">
        <v>0.33333299999999999</v>
      </c>
      <c r="D37">
        <f>(C37-B37)/(C37+B37)</f>
        <v>-0.84615398816569143</v>
      </c>
      <c r="G37" t="s">
        <v>19</v>
      </c>
      <c r="H37">
        <v>9</v>
      </c>
      <c r="I37">
        <v>100</v>
      </c>
      <c r="J37">
        <f>(I37-H37)/(I37+H37)</f>
        <v>0.83486238532110091</v>
      </c>
      <c r="M37" t="str">
        <f>A37</f>
        <v>TS013020c1</v>
      </c>
      <c r="N37" t="str">
        <f>A39</f>
        <v>Lhx6</v>
      </c>
      <c r="O37">
        <f>B42</f>
        <v>3.9</v>
      </c>
      <c r="P37">
        <f>D42</f>
        <v>-0.71806027586940357</v>
      </c>
      <c r="Q37">
        <f>E42</f>
        <v>9.6171681722111609E-3</v>
      </c>
      <c r="R37" t="str">
        <f>G37</f>
        <v>TS013020c2</v>
      </c>
      <c r="S37" t="str">
        <f>G39</f>
        <v>PV</v>
      </c>
      <c r="T37">
        <f>H42</f>
        <v>4.4000000000000004</v>
      </c>
      <c r="U37">
        <f>J42</f>
        <v>0.91711436086166509</v>
      </c>
      <c r="V37">
        <f>K42</f>
        <v>2.6084782851207585E-7</v>
      </c>
      <c r="W37">
        <f>U37-P37</f>
        <v>1.6351746367310687</v>
      </c>
    </row>
    <row r="38" spans="1:23" x14ac:dyDescent="0.3">
      <c r="A38" t="s">
        <v>5</v>
      </c>
      <c r="B38">
        <v>3</v>
      </c>
      <c r="C38">
        <v>2</v>
      </c>
      <c r="D38">
        <f t="shared" ref="D38:D40" si="20">(C38-B38)/(C38+B38)</f>
        <v>-0.2</v>
      </c>
      <c r="G38" t="s">
        <v>5</v>
      </c>
      <c r="H38">
        <v>5.5</v>
      </c>
      <c r="I38">
        <v>100.333</v>
      </c>
      <c r="J38">
        <f t="shared" ref="J38:J41" si="21">(I38-H38)/(I38+H38)</f>
        <v>0.89606266476429852</v>
      </c>
    </row>
    <row r="39" spans="1:23" x14ac:dyDescent="0.3">
      <c r="A39" t="s">
        <v>9</v>
      </c>
      <c r="B39">
        <v>3.5</v>
      </c>
      <c r="C39">
        <v>0.33333299999999999</v>
      </c>
      <c r="D39">
        <f t="shared" si="20"/>
        <v>-0.82608711531192303</v>
      </c>
      <c r="G39" t="s">
        <v>6</v>
      </c>
      <c r="H39">
        <v>4</v>
      </c>
      <c r="I39">
        <v>100.333</v>
      </c>
      <c r="J39">
        <f t="shared" si="21"/>
        <v>0.92332243872983621</v>
      </c>
    </row>
    <row r="40" spans="1:23" x14ac:dyDescent="0.3">
      <c r="B40">
        <v>3</v>
      </c>
      <c r="C40">
        <v>0</v>
      </c>
      <c r="D40">
        <f t="shared" si="20"/>
        <v>-1</v>
      </c>
      <c r="H40">
        <v>2</v>
      </c>
      <c r="I40">
        <v>100</v>
      </c>
      <c r="J40">
        <f t="shared" si="21"/>
        <v>0.96078431372549022</v>
      </c>
    </row>
    <row r="41" spans="1:23" x14ac:dyDescent="0.3">
      <c r="B41">
        <v>6</v>
      </c>
      <c r="C41">
        <v>0.66666700000000001</v>
      </c>
      <c r="H41">
        <v>1.5</v>
      </c>
      <c r="I41">
        <v>100.333</v>
      </c>
      <c r="J41">
        <f t="shared" si="21"/>
        <v>0.97054000176759991</v>
      </c>
    </row>
    <row r="42" spans="1:23" x14ac:dyDescent="0.3">
      <c r="A42" s="1"/>
      <c r="B42" s="1">
        <f>AVERAGE(B37:B41)</f>
        <v>3.9</v>
      </c>
      <c r="C42" s="1">
        <f t="shared" ref="C42" si="22">AVERAGE(C37:C41)</f>
        <v>0.6666666</v>
      </c>
      <c r="D42" s="1">
        <f>AVERAGE(D37:D41)</f>
        <v>-0.71806027586940357</v>
      </c>
      <c r="E42" s="1">
        <f>_xlfn.T.TEST(B37:B41,C37:C41,2,1)</f>
        <v>9.6171681722111609E-3</v>
      </c>
      <c r="G42" s="1"/>
      <c r="H42" s="1">
        <f>AVERAGE(H37:H41)</f>
        <v>4.4000000000000004</v>
      </c>
      <c r="I42" s="1">
        <f t="shared" ref="I42" si="23">AVERAGE(I37:I41)</f>
        <v>100.19980000000001</v>
      </c>
      <c r="J42" s="1">
        <f>AVERAGE(J37:J41)</f>
        <v>0.91711436086166509</v>
      </c>
      <c r="K42" s="1">
        <f>_xlfn.T.TEST(H37:H41,I37:I41,2,1)</f>
        <v>2.6084782851207585E-7</v>
      </c>
    </row>
    <row r="43" spans="1:23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G43" t="s">
        <v>0</v>
      </c>
      <c r="H43" t="s">
        <v>1</v>
      </c>
      <c r="I43" t="s">
        <v>2</v>
      </c>
      <c r="J43" t="s">
        <v>3</v>
      </c>
      <c r="K43" t="s">
        <v>4</v>
      </c>
    </row>
    <row r="44" spans="1:23" x14ac:dyDescent="0.3">
      <c r="A44" t="s">
        <v>20</v>
      </c>
      <c r="B44">
        <v>7.5</v>
      </c>
      <c r="C44">
        <v>1</v>
      </c>
      <c r="D44">
        <f>(C44-B44)/(C44+B44)</f>
        <v>-0.76470588235294112</v>
      </c>
      <c r="G44" t="s">
        <v>21</v>
      </c>
      <c r="H44">
        <v>36.5</v>
      </c>
      <c r="I44">
        <v>83</v>
      </c>
      <c r="J44">
        <f>(I44-H44)/(I44+H44)</f>
        <v>0.38912133891213391</v>
      </c>
      <c r="M44" t="str">
        <f>A44</f>
        <v>TS013020d1</v>
      </c>
      <c r="N44" t="str">
        <f>A46</f>
        <v>Lhx6</v>
      </c>
      <c r="O44">
        <f>B49</f>
        <v>11.9</v>
      </c>
      <c r="P44">
        <f>D49</f>
        <v>-0.50506022864594158</v>
      </c>
      <c r="Q44">
        <f>E49</f>
        <v>2.7914504335949146E-4</v>
      </c>
      <c r="R44" t="str">
        <f>G44</f>
        <v>TS013020d2</v>
      </c>
      <c r="S44" t="str">
        <f>G46</f>
        <v>PV</v>
      </c>
      <c r="T44">
        <f>H49</f>
        <v>39.4</v>
      </c>
      <c r="U44">
        <f>J49</f>
        <v>0.28316867335557649</v>
      </c>
      <c r="V44">
        <f>K49</f>
        <v>1.3442528250770143E-3</v>
      </c>
      <c r="W44">
        <f>U44-P44</f>
        <v>0.78822890200151807</v>
      </c>
    </row>
    <row r="45" spans="1:23" x14ac:dyDescent="0.3">
      <c r="A45" t="s">
        <v>5</v>
      </c>
      <c r="B45">
        <v>12</v>
      </c>
      <c r="C45">
        <v>5.6666699999999999</v>
      </c>
      <c r="D45">
        <f t="shared" ref="D45:D48" si="24">(C45-B45)/(C45+B45)</f>
        <v>-0.35849030971880952</v>
      </c>
      <c r="G45" t="s">
        <v>5</v>
      </c>
      <c r="H45">
        <v>39</v>
      </c>
      <c r="I45">
        <v>67</v>
      </c>
      <c r="J45">
        <f t="shared" ref="J45:J48" si="25">(I45-H45)/(I45+H45)</f>
        <v>0.26415094339622641</v>
      </c>
    </row>
    <row r="46" spans="1:23" x14ac:dyDescent="0.3">
      <c r="A46" t="s">
        <v>9</v>
      </c>
      <c r="B46">
        <v>14</v>
      </c>
      <c r="C46">
        <v>5</v>
      </c>
      <c r="D46">
        <f t="shared" si="24"/>
        <v>-0.47368421052631576</v>
      </c>
      <c r="G46" t="s">
        <v>6</v>
      </c>
      <c r="H46">
        <v>35.5</v>
      </c>
      <c r="I46">
        <v>66.666700000000006</v>
      </c>
      <c r="J46">
        <f t="shared" si="25"/>
        <v>0.30505732298292892</v>
      </c>
    </row>
    <row r="47" spans="1:23" x14ac:dyDescent="0.3">
      <c r="B47">
        <v>13</v>
      </c>
      <c r="C47">
        <v>6</v>
      </c>
      <c r="D47">
        <f t="shared" si="24"/>
        <v>-0.36842105263157893</v>
      </c>
      <c r="H47">
        <v>42</v>
      </c>
      <c r="I47">
        <v>67.333299999999994</v>
      </c>
      <c r="J47">
        <f t="shared" si="25"/>
        <v>0.23170708283752522</v>
      </c>
    </row>
    <row r="48" spans="1:23" x14ac:dyDescent="0.3">
      <c r="B48">
        <v>13</v>
      </c>
      <c r="C48">
        <v>3.6666699999999999</v>
      </c>
      <c r="D48">
        <f t="shared" si="24"/>
        <v>-0.55999968800006239</v>
      </c>
      <c r="H48">
        <v>44</v>
      </c>
      <c r="I48">
        <v>69.666700000000006</v>
      </c>
      <c r="J48">
        <f t="shared" si="25"/>
        <v>0.22580667864906789</v>
      </c>
    </row>
    <row r="49" spans="1:23" x14ac:dyDescent="0.3">
      <c r="A49" s="1"/>
      <c r="B49" s="1">
        <f>AVERAGE(B44:B48)</f>
        <v>11.9</v>
      </c>
      <c r="C49" s="1">
        <f t="shared" ref="C49" si="26">AVERAGE(C44:C48)</f>
        <v>4.2666680000000001</v>
      </c>
      <c r="D49" s="1">
        <f>AVERAGE(D44:D48)</f>
        <v>-0.50506022864594158</v>
      </c>
      <c r="E49" s="1">
        <f>_xlfn.T.TEST(B44:B48,C44:C48,2,1)</f>
        <v>2.7914504335949146E-4</v>
      </c>
      <c r="G49" s="1"/>
      <c r="H49" s="1">
        <f>AVERAGE(H44:H48)</f>
        <v>39.4</v>
      </c>
      <c r="I49" s="1">
        <f t="shared" ref="I49" si="27">AVERAGE(I44:I48)</f>
        <v>70.733339999999998</v>
      </c>
      <c r="J49" s="1">
        <f>AVERAGE(J44:J48)</f>
        <v>0.28316867335557649</v>
      </c>
      <c r="K49" s="1">
        <f>_xlfn.T.TEST(H44:H48,I44:I48,2,1)</f>
        <v>1.3442528250770143E-3</v>
      </c>
    </row>
    <row r="50" spans="1:23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G50" t="s">
        <v>0</v>
      </c>
      <c r="H50" t="s">
        <v>1</v>
      </c>
      <c r="I50" t="s">
        <v>2</v>
      </c>
      <c r="J50" t="s">
        <v>3</v>
      </c>
      <c r="K50" t="s">
        <v>4</v>
      </c>
    </row>
    <row r="51" spans="1:23" x14ac:dyDescent="0.3">
      <c r="A51" t="s">
        <v>22</v>
      </c>
      <c r="B51">
        <v>3.5</v>
      </c>
      <c r="C51">
        <v>0</v>
      </c>
      <c r="D51">
        <f>(C51-B51)/(C51+B51)</f>
        <v>-1</v>
      </c>
      <c r="G51" t="s">
        <v>23</v>
      </c>
      <c r="H51">
        <v>20</v>
      </c>
      <c r="I51">
        <v>15</v>
      </c>
      <c r="J51">
        <f>(I51-H51)/(I51+H51)</f>
        <v>-0.14285714285714285</v>
      </c>
      <c r="M51" t="str">
        <f>A51</f>
        <v>TS013020e1</v>
      </c>
      <c r="N51" t="str">
        <f>A53</f>
        <v>Lhx6</v>
      </c>
      <c r="O51">
        <f>B56</f>
        <v>4.2</v>
      </c>
      <c r="P51">
        <f>D56</f>
        <v>-0.97241381878715993</v>
      </c>
      <c r="Q51">
        <f>E56</f>
        <v>3.528480362730873E-4</v>
      </c>
      <c r="R51" t="str">
        <f>G51</f>
        <v>TS013020e2</v>
      </c>
      <c r="S51" t="str">
        <f>G53</f>
        <v>PV</v>
      </c>
      <c r="T51">
        <f>H56</f>
        <v>17.600000000000001</v>
      </c>
      <c r="U51">
        <f>J56</f>
        <v>-4.7872982872982875E-2</v>
      </c>
      <c r="V51">
        <f>K56</f>
        <v>0.2852203579025645</v>
      </c>
      <c r="W51">
        <f>U51-P51</f>
        <v>0.92454083591417702</v>
      </c>
    </row>
    <row r="52" spans="1:23" x14ac:dyDescent="0.3">
      <c r="A52" t="s">
        <v>5</v>
      </c>
      <c r="B52">
        <v>3.5</v>
      </c>
      <c r="C52">
        <v>0</v>
      </c>
      <c r="D52">
        <f t="shared" ref="D52:D55" si="28">(C52-B52)/(C52+B52)</f>
        <v>-1</v>
      </c>
      <c r="G52" t="s">
        <v>5</v>
      </c>
      <c r="H52">
        <v>18</v>
      </c>
      <c r="I52">
        <v>19</v>
      </c>
      <c r="J52">
        <f t="shared" ref="J52:J55" si="29">(I52-H52)/(I52+H52)</f>
        <v>2.7027027027027029E-2</v>
      </c>
    </row>
    <row r="53" spans="1:23" x14ac:dyDescent="0.3">
      <c r="A53" t="s">
        <v>9</v>
      </c>
      <c r="B53">
        <v>4</v>
      </c>
      <c r="C53">
        <v>0</v>
      </c>
      <c r="D53">
        <f t="shared" si="28"/>
        <v>-1</v>
      </c>
      <c r="G53" t="s">
        <v>6</v>
      </c>
      <c r="H53">
        <v>17</v>
      </c>
      <c r="I53">
        <v>15.5</v>
      </c>
      <c r="J53">
        <f t="shared" si="29"/>
        <v>-4.6153846153846156E-2</v>
      </c>
    </row>
    <row r="54" spans="1:23" x14ac:dyDescent="0.3">
      <c r="B54">
        <v>4.5</v>
      </c>
      <c r="C54">
        <v>0.33333299999999999</v>
      </c>
      <c r="D54">
        <f t="shared" si="28"/>
        <v>-0.86206909393579967</v>
      </c>
      <c r="H54">
        <v>18</v>
      </c>
      <c r="I54">
        <v>14</v>
      </c>
      <c r="J54">
        <f t="shared" si="29"/>
        <v>-0.125</v>
      </c>
    </row>
    <row r="55" spans="1:23" x14ac:dyDescent="0.3">
      <c r="B55">
        <v>5.5</v>
      </c>
      <c r="C55">
        <v>0</v>
      </c>
      <c r="D55">
        <f t="shared" si="28"/>
        <v>-1</v>
      </c>
      <c r="H55">
        <v>15</v>
      </c>
      <c r="I55">
        <v>16.5</v>
      </c>
      <c r="J55">
        <f t="shared" si="29"/>
        <v>4.7619047619047616E-2</v>
      </c>
    </row>
    <row r="56" spans="1:23" x14ac:dyDescent="0.3">
      <c r="A56" s="1"/>
      <c r="B56" s="1">
        <f>AVERAGE(B51:B55)</f>
        <v>4.2</v>
      </c>
      <c r="C56" s="1">
        <f t="shared" ref="C56" si="30">AVERAGE(C51:C55)</f>
        <v>6.6666599999999993E-2</v>
      </c>
      <c r="D56" s="1">
        <f>AVERAGE(D51:D55)</f>
        <v>-0.97241381878715993</v>
      </c>
      <c r="E56" s="1">
        <f>_xlfn.T.TEST(B51:B55,C51:C55,2,1)</f>
        <v>3.528480362730873E-4</v>
      </c>
      <c r="G56" s="1"/>
      <c r="H56" s="1">
        <f>AVERAGE(H51:H55)</f>
        <v>17.600000000000001</v>
      </c>
      <c r="I56" s="1">
        <f t="shared" ref="I56" si="31">AVERAGE(I51:I55)</f>
        <v>16</v>
      </c>
      <c r="J56" s="1">
        <f>AVERAGE(J51:J55)</f>
        <v>-4.7872982872982875E-2</v>
      </c>
      <c r="K56" s="1">
        <f>_xlfn.T.TEST(H51:H55,I51:I55,2,1)</f>
        <v>0.2852203579025645</v>
      </c>
    </row>
    <row r="57" spans="1:23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G57" t="s">
        <v>0</v>
      </c>
      <c r="H57" t="s">
        <v>1</v>
      </c>
      <c r="I57" t="s">
        <v>2</v>
      </c>
      <c r="J57" t="s">
        <v>3</v>
      </c>
      <c r="K57" t="s">
        <v>4</v>
      </c>
    </row>
    <row r="58" spans="1:23" x14ac:dyDescent="0.3">
      <c r="A58" t="s">
        <v>24</v>
      </c>
      <c r="B58">
        <v>7.5</v>
      </c>
      <c r="C58">
        <v>0</v>
      </c>
      <c r="D58">
        <f>(C58-B58)/(C58+B58)</f>
        <v>-1</v>
      </c>
      <c r="G58" t="s">
        <v>25</v>
      </c>
      <c r="H58">
        <v>23</v>
      </c>
      <c r="I58">
        <v>104.333</v>
      </c>
      <c r="J58">
        <f>(I58-H58)/(I58+H58)</f>
        <v>0.63874250979714609</v>
      </c>
      <c r="M58" t="str">
        <f>A58</f>
        <v>TS013020f1</v>
      </c>
      <c r="N58" t="str">
        <f>A60</f>
        <v>Lhx6</v>
      </c>
      <c r="O58">
        <f>B63</f>
        <v>8.1</v>
      </c>
      <c r="P58">
        <f>D63</f>
        <v>-0.85564020310569444</v>
      </c>
      <c r="Q58">
        <f>E63</f>
        <v>1.6025139607952319E-4</v>
      </c>
      <c r="R58" t="str">
        <f>G58</f>
        <v>TS013020f2</v>
      </c>
      <c r="S58" t="str">
        <f>G60</f>
        <v>PV</v>
      </c>
      <c r="T58">
        <f>H63</f>
        <v>23.8</v>
      </c>
      <c r="U58">
        <f>J63</f>
        <v>0.56695785048840919</v>
      </c>
      <c r="V58">
        <f>K63</f>
        <v>2.2655005450735355E-4</v>
      </c>
      <c r="W58">
        <f>U58-P58</f>
        <v>1.4225980535941036</v>
      </c>
    </row>
    <row r="59" spans="1:23" x14ac:dyDescent="0.3">
      <c r="A59" t="s">
        <v>5</v>
      </c>
      <c r="B59">
        <v>8.5</v>
      </c>
      <c r="C59">
        <v>0.33333299999999999</v>
      </c>
      <c r="D59">
        <f t="shared" ref="D59:D62" si="32">(C59-B59)/(C59+B59)</f>
        <v>-0.92452837451050474</v>
      </c>
      <c r="G59" t="s">
        <v>5</v>
      </c>
      <c r="H59">
        <v>22.5</v>
      </c>
      <c r="I59">
        <v>81.666700000000006</v>
      </c>
      <c r="J59">
        <f t="shared" ref="J59:J62" si="33">(I59-H59)/(I59+H59)</f>
        <v>0.56800013823995577</v>
      </c>
    </row>
    <row r="60" spans="1:23" x14ac:dyDescent="0.3">
      <c r="A60" t="s">
        <v>9</v>
      </c>
      <c r="B60">
        <v>8</v>
      </c>
      <c r="C60">
        <v>0.66666700000000001</v>
      </c>
      <c r="D60">
        <f t="shared" si="32"/>
        <v>-0.84615377514793166</v>
      </c>
      <c r="G60" t="s">
        <v>6</v>
      </c>
      <c r="H60">
        <v>24</v>
      </c>
      <c r="I60">
        <v>77</v>
      </c>
      <c r="J60">
        <f t="shared" si="33"/>
        <v>0.52475247524752477</v>
      </c>
    </row>
    <row r="61" spans="1:23" x14ac:dyDescent="0.3">
      <c r="B61">
        <v>9</v>
      </c>
      <c r="C61">
        <v>0.33333299999999999</v>
      </c>
      <c r="D61">
        <f t="shared" si="32"/>
        <v>-0.92857149744898215</v>
      </c>
      <c r="H61">
        <v>24</v>
      </c>
      <c r="I61">
        <v>89.666700000000006</v>
      </c>
      <c r="J61">
        <f t="shared" si="33"/>
        <v>0.57771273380858246</v>
      </c>
    </row>
    <row r="62" spans="1:23" x14ac:dyDescent="0.3">
      <c r="B62">
        <v>7.5</v>
      </c>
      <c r="C62">
        <v>2</v>
      </c>
      <c r="D62">
        <f t="shared" si="32"/>
        <v>-0.57894736842105265</v>
      </c>
      <c r="H62">
        <v>25.5</v>
      </c>
      <c r="I62">
        <v>82</v>
      </c>
      <c r="J62">
        <f t="shared" si="33"/>
        <v>0.52558139534883719</v>
      </c>
    </row>
    <row r="63" spans="1:23" x14ac:dyDescent="0.3">
      <c r="A63" s="1"/>
      <c r="B63" s="1">
        <f>AVERAGE(B58:B62)</f>
        <v>8.1</v>
      </c>
      <c r="C63" s="1">
        <f t="shared" ref="C63" si="34">AVERAGE(C58:C62)</f>
        <v>0.6666666</v>
      </c>
      <c r="D63" s="1">
        <f>AVERAGE(D58:D62)</f>
        <v>-0.85564020310569444</v>
      </c>
      <c r="E63" s="1">
        <f>_xlfn.T.TEST(B58:B62,C58:C62,2,1)</f>
        <v>1.6025139607952319E-4</v>
      </c>
      <c r="G63" s="1"/>
      <c r="H63" s="1">
        <f>AVERAGE(H58:H62)</f>
        <v>23.8</v>
      </c>
      <c r="I63" s="1">
        <f t="shared" ref="I63" si="35">AVERAGE(I58:I62)</f>
        <v>86.933279999999996</v>
      </c>
      <c r="J63" s="1">
        <f>AVERAGE(J58:J62)</f>
        <v>0.56695785048840919</v>
      </c>
      <c r="K63" s="1">
        <f>_xlfn.T.TEST(H58:H62,I58:I62,2,1)</f>
        <v>2.2655005450735355E-4</v>
      </c>
    </row>
    <row r="64" spans="1:23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G64" t="s">
        <v>0</v>
      </c>
      <c r="H64" t="s">
        <v>1</v>
      </c>
      <c r="I64" t="s">
        <v>2</v>
      </c>
      <c r="J64" t="s">
        <v>3</v>
      </c>
      <c r="K64" t="s">
        <v>4</v>
      </c>
    </row>
    <row r="65" spans="1:23" x14ac:dyDescent="0.3">
      <c r="A65" t="s">
        <v>26</v>
      </c>
      <c r="B65">
        <v>14.5</v>
      </c>
      <c r="C65">
        <v>8.6666699999999999</v>
      </c>
      <c r="D65">
        <f>(C65-B65)/(C65+B65)</f>
        <v>-0.25179838103620417</v>
      </c>
      <c r="G65" t="s">
        <v>27</v>
      </c>
      <c r="H65">
        <v>41.5</v>
      </c>
      <c r="I65">
        <v>80.333299999999994</v>
      </c>
      <c r="J65">
        <f>(I65-H65)/(I65+H65)</f>
        <v>0.31874126367750027</v>
      </c>
      <c r="M65" t="str">
        <f>A65</f>
        <v>TS013120a1</v>
      </c>
      <c r="N65" t="str">
        <f>A67</f>
        <v>Lhx6</v>
      </c>
      <c r="O65">
        <f>B70</f>
        <v>16.7</v>
      </c>
      <c r="P65">
        <f>D70</f>
        <v>-0.17978612693886209</v>
      </c>
      <c r="Q65">
        <f>E70</f>
        <v>1.2477704671367107E-2</v>
      </c>
      <c r="R65" t="str">
        <f>G65</f>
        <v>TS013120a2</v>
      </c>
      <c r="S65" t="str">
        <f>G67</f>
        <v>PV</v>
      </c>
      <c r="T65">
        <f>H70</f>
        <v>37.875</v>
      </c>
      <c r="U65">
        <f>J70</f>
        <v>0.26437878505929352</v>
      </c>
      <c r="V65">
        <f>K70</f>
        <v>7.0027503175015228E-3</v>
      </c>
      <c r="W65">
        <f>U65-P65</f>
        <v>0.44416491199815561</v>
      </c>
    </row>
    <row r="66" spans="1:23" x14ac:dyDescent="0.3">
      <c r="A66" t="s">
        <v>5</v>
      </c>
      <c r="B66">
        <v>18.5</v>
      </c>
      <c r="C66">
        <v>13.666700000000001</v>
      </c>
      <c r="D66">
        <f t="shared" ref="D66:D69" si="36">(C66-B66)/(C66+B66)</f>
        <v>-0.15025787538044</v>
      </c>
      <c r="G66" t="s">
        <v>5</v>
      </c>
      <c r="H66">
        <v>38.5</v>
      </c>
      <c r="I66">
        <v>67.333299999999994</v>
      </c>
      <c r="J66">
        <f t="shared" ref="J66:J68" si="37">(I66-H66)/(I66+H66)</f>
        <v>0.27244071572935924</v>
      </c>
    </row>
    <row r="67" spans="1:23" x14ac:dyDescent="0.3">
      <c r="A67" t="s">
        <v>9</v>
      </c>
      <c r="B67">
        <v>17</v>
      </c>
      <c r="C67">
        <v>14.666700000000001</v>
      </c>
      <c r="D67">
        <f t="shared" si="36"/>
        <v>-7.3683080333599632E-2</v>
      </c>
      <c r="G67" t="s">
        <v>6</v>
      </c>
      <c r="H67">
        <v>37</v>
      </c>
      <c r="I67">
        <v>56</v>
      </c>
      <c r="J67">
        <f t="shared" si="37"/>
        <v>0.20430107526881722</v>
      </c>
    </row>
    <row r="68" spans="1:23" x14ac:dyDescent="0.3">
      <c r="B68">
        <v>20</v>
      </c>
      <c r="C68">
        <v>11</v>
      </c>
      <c r="D68">
        <f t="shared" si="36"/>
        <v>-0.29032258064516131</v>
      </c>
      <c r="H68">
        <v>34.5</v>
      </c>
      <c r="I68">
        <v>59</v>
      </c>
      <c r="J68">
        <f t="shared" si="37"/>
        <v>0.26203208556149732</v>
      </c>
    </row>
    <row r="69" spans="1:23" x14ac:dyDescent="0.3">
      <c r="B69">
        <v>13.5</v>
      </c>
      <c r="C69">
        <v>10.333299999999999</v>
      </c>
      <c r="D69">
        <f t="shared" si="36"/>
        <v>-0.13286871729890531</v>
      </c>
    </row>
    <row r="70" spans="1:23" x14ac:dyDescent="0.3">
      <c r="A70" s="1"/>
      <c r="B70" s="1">
        <f>AVERAGE(B65:B69)</f>
        <v>16.7</v>
      </c>
      <c r="C70" s="1">
        <f t="shared" ref="C70" si="38">AVERAGE(C65:C69)</f>
        <v>11.666674</v>
      </c>
      <c r="D70" s="1">
        <f>AVERAGE(D65:D69)</f>
        <v>-0.17978612693886209</v>
      </c>
      <c r="E70" s="1">
        <f>_xlfn.T.TEST(B65:B69,C65:C69,2,1)</f>
        <v>1.2477704671367107E-2</v>
      </c>
      <c r="G70" s="1"/>
      <c r="H70" s="1">
        <f>AVERAGE(H65:H69)</f>
        <v>37.875</v>
      </c>
      <c r="I70" s="1">
        <f t="shared" ref="I70" si="39">AVERAGE(I65:I69)</f>
        <v>65.666650000000004</v>
      </c>
      <c r="J70" s="1">
        <f>AVERAGE(J65:J69)</f>
        <v>0.26437878505929352</v>
      </c>
      <c r="K70" s="1">
        <f>_xlfn.T.TEST(H65:H69,I65:I69,2,1)</f>
        <v>7.0027503175015228E-3</v>
      </c>
    </row>
    <row r="71" spans="1:23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G71" t="s">
        <v>0</v>
      </c>
      <c r="H71" t="s">
        <v>1</v>
      </c>
      <c r="I71" t="s">
        <v>2</v>
      </c>
      <c r="J71" t="s">
        <v>3</v>
      </c>
      <c r="K71" t="s">
        <v>4</v>
      </c>
    </row>
    <row r="72" spans="1:23" x14ac:dyDescent="0.3">
      <c r="A72" t="s">
        <v>29</v>
      </c>
      <c r="B72">
        <v>5.5</v>
      </c>
      <c r="C72">
        <v>6.3333300000000001</v>
      </c>
      <c r="D72">
        <f>(C72-B72)/(C72+B72)</f>
        <v>7.0422273358386869E-2</v>
      </c>
      <c r="G72" t="s">
        <v>28</v>
      </c>
      <c r="H72">
        <v>11.5</v>
      </c>
      <c r="I72">
        <v>46.666699999999999</v>
      </c>
      <c r="J72">
        <f>(I72-H72)/(I72+H72)</f>
        <v>0.60458475381962529</v>
      </c>
      <c r="M72" t="str">
        <f>A72</f>
        <v>TS013120b2</v>
      </c>
      <c r="N72" t="str">
        <f>A74</f>
        <v>Lhx6</v>
      </c>
      <c r="O72">
        <f>B77</f>
        <v>5.25</v>
      </c>
      <c r="P72">
        <f>D77</f>
        <v>7.268727459146658E-2</v>
      </c>
      <c r="Q72">
        <f>E77</f>
        <v>2.6548164797338399E-2</v>
      </c>
      <c r="R72" t="str">
        <f>G72</f>
        <v>TS013120b1</v>
      </c>
      <c r="S72" t="str">
        <f>G74</f>
        <v>PV</v>
      </c>
      <c r="T72">
        <f>H77</f>
        <v>12.75</v>
      </c>
      <c r="U72">
        <f>J77</f>
        <v>0.55785143189618769</v>
      </c>
      <c r="V72">
        <f>K77</f>
        <v>1.0207422223297818E-4</v>
      </c>
      <c r="W72">
        <f>U72-P72</f>
        <v>0.48516415730472112</v>
      </c>
    </row>
    <row r="73" spans="1:23" x14ac:dyDescent="0.3">
      <c r="A73" t="s">
        <v>5</v>
      </c>
      <c r="B73">
        <v>5</v>
      </c>
      <c r="C73">
        <v>6.3333300000000001</v>
      </c>
      <c r="D73">
        <f t="shared" ref="D73:D75" si="40">(C73-B73)/(C73+B73)</f>
        <v>0.11764679930788216</v>
      </c>
      <c r="G73" t="s">
        <v>5</v>
      </c>
      <c r="H73">
        <v>12</v>
      </c>
      <c r="I73">
        <v>44.666699999999999</v>
      </c>
      <c r="J73">
        <f t="shared" ref="J73:J75" si="41">(I73-H73)/(I73+H73)</f>
        <v>0.57647083737009563</v>
      </c>
    </row>
    <row r="74" spans="1:23" x14ac:dyDescent="0.3">
      <c r="A74" t="s">
        <v>9</v>
      </c>
      <c r="B74">
        <v>5.5</v>
      </c>
      <c r="C74">
        <v>6.3333300000000001</v>
      </c>
      <c r="D74">
        <f t="shared" si="40"/>
        <v>7.0422273358386869E-2</v>
      </c>
      <c r="G74" t="s">
        <v>6</v>
      </c>
      <c r="H74">
        <v>14</v>
      </c>
      <c r="I74">
        <v>45</v>
      </c>
      <c r="J74">
        <f t="shared" si="41"/>
        <v>0.52542372881355937</v>
      </c>
    </row>
    <row r="75" spans="1:23" x14ac:dyDescent="0.3">
      <c r="B75">
        <v>5</v>
      </c>
      <c r="C75">
        <v>5.3333300000000001</v>
      </c>
      <c r="D75">
        <f t="shared" si="40"/>
        <v>3.2257752341210442E-2</v>
      </c>
      <c r="H75">
        <v>13.5</v>
      </c>
      <c r="I75">
        <v>43.333300000000001</v>
      </c>
      <c r="J75">
        <f t="shared" si="41"/>
        <v>0.52492640758147069</v>
      </c>
    </row>
    <row r="77" spans="1:23" x14ac:dyDescent="0.3">
      <c r="A77" s="1"/>
      <c r="B77" s="1">
        <f>AVERAGE(B72:B76)</f>
        <v>5.25</v>
      </c>
      <c r="C77" s="1">
        <f t="shared" ref="C77" si="42">AVERAGE(C72:C76)</f>
        <v>6.0833300000000001</v>
      </c>
      <c r="D77" s="1">
        <f>AVERAGE(D72:D76)</f>
        <v>7.268727459146658E-2</v>
      </c>
      <c r="E77" s="1">
        <f>_xlfn.T.TEST(B72:B76,C72:C76,2,1)</f>
        <v>2.6548164797338399E-2</v>
      </c>
      <c r="G77" s="1"/>
      <c r="H77" s="1">
        <f>AVERAGE(H72:H76)</f>
        <v>12.75</v>
      </c>
      <c r="I77" s="1">
        <f t="shared" ref="I77" si="43">AVERAGE(I72:I76)</f>
        <v>44.916674999999998</v>
      </c>
      <c r="J77" s="1">
        <f>AVERAGE(J72:J76)</f>
        <v>0.55785143189618769</v>
      </c>
      <c r="K77" s="1">
        <f>_xlfn.T.TEST(H72:H76,I72:I76,2,1)</f>
        <v>1.0207422223297818E-4</v>
      </c>
    </row>
    <row r="78" spans="1:23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G78" t="s">
        <v>0</v>
      </c>
      <c r="H78" t="s">
        <v>1</v>
      </c>
      <c r="I78" t="s">
        <v>2</v>
      </c>
      <c r="J78" t="s">
        <v>3</v>
      </c>
      <c r="K78" t="s">
        <v>4</v>
      </c>
    </row>
    <row r="79" spans="1:23" x14ac:dyDescent="0.3">
      <c r="A79" t="s">
        <v>30</v>
      </c>
      <c r="B79">
        <v>3.5</v>
      </c>
      <c r="C79">
        <v>0.33333299999999999</v>
      </c>
      <c r="D79">
        <f>(C79-B79)/(C79+B79)</f>
        <v>-0.82608711531192303</v>
      </c>
      <c r="G79" t="s">
        <v>31</v>
      </c>
      <c r="H79">
        <v>17</v>
      </c>
      <c r="I79">
        <v>117.333</v>
      </c>
      <c r="J79">
        <f>(I79-H79)/(I79+H79)</f>
        <v>0.74689763498172457</v>
      </c>
      <c r="M79" t="str">
        <f>A79</f>
        <v>TS013120c1</v>
      </c>
      <c r="N79" t="str">
        <f>A81</f>
        <v>Lhx6</v>
      </c>
      <c r="O79">
        <f>B84</f>
        <v>4.75</v>
      </c>
      <c r="P79">
        <f>D84</f>
        <v>-0.2118603788562228</v>
      </c>
      <c r="Q79">
        <f>E84</f>
        <v>0.56069876794142959</v>
      </c>
      <c r="R79" t="str">
        <f>G79</f>
        <v>TS013120c2</v>
      </c>
      <c r="S79" t="str">
        <f>G81</f>
        <v>PV</v>
      </c>
      <c r="T79">
        <f>H84</f>
        <v>18.2</v>
      </c>
      <c r="U79">
        <f>J84</f>
        <v>0.68300494961674085</v>
      </c>
      <c r="V79">
        <f>K84</f>
        <v>2.060135725526089E-4</v>
      </c>
      <c r="W79">
        <f>U79-P79</f>
        <v>0.89486532847296363</v>
      </c>
    </row>
    <row r="80" spans="1:23" x14ac:dyDescent="0.3">
      <c r="A80" t="s">
        <v>5</v>
      </c>
      <c r="B80">
        <v>5.5</v>
      </c>
      <c r="C80">
        <v>3.6666699999999999</v>
      </c>
      <c r="D80">
        <f t="shared" ref="D80:D82" si="44">(C80-B80)/(C80+B80)</f>
        <v>-0.19999956363652233</v>
      </c>
      <c r="G80" t="s">
        <v>5</v>
      </c>
      <c r="H80">
        <v>19.5</v>
      </c>
      <c r="I80">
        <v>106.333</v>
      </c>
      <c r="J80">
        <f t="shared" ref="J80:J83" si="45">(I80-H80)/(I80+H80)</f>
        <v>0.69006540414676598</v>
      </c>
    </row>
    <row r="81" spans="1:23" x14ac:dyDescent="0.3">
      <c r="A81" t="s">
        <v>9</v>
      </c>
      <c r="B81">
        <v>5.5</v>
      </c>
      <c r="C81">
        <v>5.3333300000000001</v>
      </c>
      <c r="D81">
        <f t="shared" si="44"/>
        <v>-1.5384927810747007E-2</v>
      </c>
      <c r="G81" t="s">
        <v>6</v>
      </c>
      <c r="H81">
        <v>18</v>
      </c>
      <c r="I81">
        <v>84.666700000000006</v>
      </c>
      <c r="J81">
        <f t="shared" si="45"/>
        <v>0.64935076319780416</v>
      </c>
    </row>
    <row r="82" spans="1:23" x14ac:dyDescent="0.3">
      <c r="B82">
        <v>4.5</v>
      </c>
      <c r="C82">
        <v>6.6666699999999999</v>
      </c>
      <c r="D82">
        <f t="shared" si="44"/>
        <v>0.19403009133430107</v>
      </c>
      <c r="H82">
        <v>18.5</v>
      </c>
      <c r="I82">
        <v>90</v>
      </c>
      <c r="J82">
        <f t="shared" si="45"/>
        <v>0.65898617511520741</v>
      </c>
    </row>
    <row r="83" spans="1:23" x14ac:dyDescent="0.3">
      <c r="H83">
        <v>18</v>
      </c>
      <c r="I83">
        <v>91</v>
      </c>
      <c r="J83">
        <f t="shared" si="45"/>
        <v>0.66972477064220182</v>
      </c>
    </row>
    <row r="84" spans="1:23" x14ac:dyDescent="0.3">
      <c r="A84" s="1"/>
      <c r="B84" s="1">
        <f>AVERAGE(B79:B83)</f>
        <v>4.75</v>
      </c>
      <c r="C84" s="1">
        <f t="shared" ref="C84" si="46">AVERAGE(C79:C83)</f>
        <v>4.0000007499999999</v>
      </c>
      <c r="D84" s="1">
        <f>AVERAGE(D79:D83)</f>
        <v>-0.2118603788562228</v>
      </c>
      <c r="E84" s="1">
        <f>_xlfn.T.TEST(B79:B83,C79:C83,2,1)</f>
        <v>0.56069876794142959</v>
      </c>
      <c r="G84" s="1"/>
      <c r="H84" s="1">
        <f>AVERAGE(H79:H83)</f>
        <v>18.2</v>
      </c>
      <c r="I84" s="1">
        <f t="shared" ref="I84" si="47">AVERAGE(I79:I83)</f>
        <v>97.866540000000001</v>
      </c>
      <c r="J84" s="1">
        <f>AVERAGE(J79:J83)</f>
        <v>0.68300494961674085</v>
      </c>
      <c r="K84" s="1">
        <f>_xlfn.T.TEST(H79:H83,I79:I83,2,1)</f>
        <v>2.060135725526089E-4</v>
      </c>
    </row>
    <row r="85" spans="1:23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  <c r="G85" t="s">
        <v>0</v>
      </c>
      <c r="H85" t="s">
        <v>1</v>
      </c>
      <c r="I85" t="s">
        <v>2</v>
      </c>
      <c r="J85" t="s">
        <v>3</v>
      </c>
      <c r="K85" t="s">
        <v>4</v>
      </c>
    </row>
    <row r="86" spans="1:23" x14ac:dyDescent="0.3">
      <c r="A86" t="s">
        <v>32</v>
      </c>
      <c r="B86">
        <v>10</v>
      </c>
      <c r="C86">
        <v>14</v>
      </c>
      <c r="D86">
        <f>(C86-B86)/(C86+B86)</f>
        <v>0.16666666666666666</v>
      </c>
      <c r="G86" t="s">
        <v>33</v>
      </c>
      <c r="H86">
        <v>14</v>
      </c>
      <c r="I86">
        <v>59.666699999999999</v>
      </c>
      <c r="J86">
        <f>(I86-H86)/(I86+H86)</f>
        <v>0.61990967424901622</v>
      </c>
      <c r="M86" t="str">
        <f>A86</f>
        <v>TS013120d1</v>
      </c>
      <c r="N86" t="str">
        <f>A88</f>
        <v>Lhx6</v>
      </c>
      <c r="O86">
        <f>B91</f>
        <v>12.8</v>
      </c>
      <c r="P86">
        <f>D91</f>
        <v>0.16302422257525034</v>
      </c>
      <c r="Q86">
        <f>E91</f>
        <v>4.3615038921938278E-2</v>
      </c>
      <c r="R86" t="str">
        <f>G86</f>
        <v>TS013120d2</v>
      </c>
      <c r="S86" t="str">
        <f>G88</f>
        <v>PV</v>
      </c>
      <c r="T86">
        <f>H91</f>
        <v>15.875</v>
      </c>
      <c r="U86">
        <f>J91</f>
        <v>0.59363776369259591</v>
      </c>
      <c r="V86">
        <f>K91</f>
        <v>5.5093751954365368E-5</v>
      </c>
      <c r="W86">
        <f>U86-P86</f>
        <v>0.43061354111734557</v>
      </c>
    </row>
    <row r="87" spans="1:23" x14ac:dyDescent="0.3">
      <c r="A87" t="s">
        <v>5</v>
      </c>
      <c r="B87">
        <v>14.5</v>
      </c>
      <c r="C87">
        <v>21.666699999999999</v>
      </c>
      <c r="D87">
        <f t="shared" ref="D87:D90" si="48">(C87-B87)/(C87+B87)</f>
        <v>0.19815742105306813</v>
      </c>
      <c r="G87" t="s">
        <v>5</v>
      </c>
      <c r="H87">
        <v>15</v>
      </c>
      <c r="I87">
        <v>61</v>
      </c>
      <c r="J87">
        <f t="shared" ref="J87:J89" si="49">(I87-H87)/(I87+H87)</f>
        <v>0.60526315789473684</v>
      </c>
    </row>
    <row r="88" spans="1:23" x14ac:dyDescent="0.3">
      <c r="A88" t="s">
        <v>9</v>
      </c>
      <c r="B88">
        <v>14.5</v>
      </c>
      <c r="C88">
        <v>16</v>
      </c>
      <c r="D88">
        <f t="shared" si="48"/>
        <v>4.9180327868852458E-2</v>
      </c>
      <c r="G88" t="s">
        <v>6</v>
      </c>
      <c r="H88">
        <v>17</v>
      </c>
      <c r="I88">
        <v>67</v>
      </c>
      <c r="J88">
        <f t="shared" si="49"/>
        <v>0.59523809523809523</v>
      </c>
    </row>
    <row r="89" spans="1:23" x14ac:dyDescent="0.3">
      <c r="B89">
        <v>13.5</v>
      </c>
      <c r="C89">
        <v>15.666700000000001</v>
      </c>
      <c r="D89">
        <f t="shared" si="48"/>
        <v>7.4286772243688889E-2</v>
      </c>
      <c r="H89">
        <v>17.5</v>
      </c>
      <c r="I89">
        <v>61</v>
      </c>
      <c r="J89">
        <f t="shared" si="49"/>
        <v>0.55414012738853502</v>
      </c>
    </row>
    <row r="90" spans="1:23" x14ac:dyDescent="0.3">
      <c r="B90">
        <v>11.5</v>
      </c>
      <c r="C90">
        <v>22.666699999999999</v>
      </c>
      <c r="D90">
        <f t="shared" si="48"/>
        <v>0.32682992504397557</v>
      </c>
    </row>
    <row r="91" spans="1:23" x14ac:dyDescent="0.3">
      <c r="A91" s="1"/>
      <c r="B91" s="1">
        <f>AVERAGE(B86:B90)</f>
        <v>12.8</v>
      </c>
      <c r="C91" s="1">
        <f t="shared" ref="C91" si="50">AVERAGE(C86:C90)</f>
        <v>18.000019999999999</v>
      </c>
      <c r="D91" s="1">
        <f>AVERAGE(D86:D90)</f>
        <v>0.16302422257525034</v>
      </c>
      <c r="E91" s="1">
        <f>_xlfn.T.TEST(B86:B90,C86:C90,2,1)</f>
        <v>4.3615038921938278E-2</v>
      </c>
      <c r="G91" s="1"/>
      <c r="H91" s="1">
        <f>AVERAGE(H86:H90)</f>
        <v>15.875</v>
      </c>
      <c r="I91" s="1">
        <f t="shared" ref="I91" si="51">AVERAGE(I86:I90)</f>
        <v>62.166674999999998</v>
      </c>
      <c r="J91" s="1">
        <f>AVERAGE(J86:J90)</f>
        <v>0.59363776369259591</v>
      </c>
      <c r="K91" s="1">
        <f>_xlfn.T.TEST(H86:H90,I86:I90,2,1)</f>
        <v>5.5093751954365368E-5</v>
      </c>
    </row>
    <row r="92" spans="1:23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G92" t="s">
        <v>0</v>
      </c>
      <c r="H92" t="s">
        <v>1</v>
      </c>
      <c r="I92" t="s">
        <v>2</v>
      </c>
      <c r="J92" t="s">
        <v>3</v>
      </c>
      <c r="K92" t="s">
        <v>4</v>
      </c>
    </row>
    <row r="93" spans="1:23" x14ac:dyDescent="0.3">
      <c r="A93" t="s">
        <v>35</v>
      </c>
      <c r="B93">
        <v>2.5</v>
      </c>
      <c r="C93">
        <v>9</v>
      </c>
      <c r="D93">
        <f>(C93-B93)/(C93+B93)</f>
        <v>0.56521739130434778</v>
      </c>
      <c r="G93" t="s">
        <v>34</v>
      </c>
      <c r="H93">
        <v>25</v>
      </c>
      <c r="I93">
        <v>50.333300000000001</v>
      </c>
      <c r="J93">
        <f>(I93-H93)/(I93+H93)</f>
        <v>0.33628289216057172</v>
      </c>
      <c r="M93" t="str">
        <f>A93</f>
        <v>TS013120e2</v>
      </c>
      <c r="N93" t="str">
        <f>A95</f>
        <v>Lhx6</v>
      </c>
      <c r="O93">
        <f>B98</f>
        <v>5.5</v>
      </c>
      <c r="P93">
        <f>D98</f>
        <v>0.39700620969741396</v>
      </c>
      <c r="Q93">
        <f>E98</f>
        <v>8.3666870843753492E-4</v>
      </c>
      <c r="R93" t="str">
        <f>G93</f>
        <v>TS013120e1</v>
      </c>
      <c r="S93" t="str">
        <f>G95</f>
        <v>PV</v>
      </c>
      <c r="T93">
        <f>H98</f>
        <v>27</v>
      </c>
      <c r="U93">
        <f>J98</f>
        <v>0.25385881983730624</v>
      </c>
      <c r="V93">
        <f>K98</f>
        <v>1.197042926398853E-3</v>
      </c>
      <c r="W93">
        <f>U93-P93</f>
        <v>-0.14314738986010772</v>
      </c>
    </row>
    <row r="94" spans="1:23" x14ac:dyDescent="0.3">
      <c r="A94" t="s">
        <v>5</v>
      </c>
      <c r="B94">
        <v>4</v>
      </c>
      <c r="C94">
        <v>9</v>
      </c>
      <c r="D94">
        <f t="shared" ref="D94:D97" si="52">(C94-B94)/(C94+B94)</f>
        <v>0.38461538461538464</v>
      </c>
      <c r="G94" t="s">
        <v>5</v>
      </c>
      <c r="H94">
        <v>25</v>
      </c>
      <c r="I94">
        <v>46</v>
      </c>
      <c r="J94">
        <f t="shared" ref="J94:J97" si="53">(I94-H94)/(I94+H94)</f>
        <v>0.29577464788732394</v>
      </c>
    </row>
    <row r="95" spans="1:23" x14ac:dyDescent="0.3">
      <c r="A95" t="s">
        <v>9</v>
      </c>
      <c r="B95">
        <v>6.5</v>
      </c>
      <c r="C95">
        <v>16</v>
      </c>
      <c r="D95">
        <f t="shared" si="52"/>
        <v>0.42222222222222222</v>
      </c>
      <c r="G95" t="s">
        <v>6</v>
      </c>
      <c r="H95">
        <v>29</v>
      </c>
      <c r="I95">
        <v>41</v>
      </c>
      <c r="J95">
        <f t="shared" si="53"/>
        <v>0.17142857142857143</v>
      </c>
    </row>
    <row r="96" spans="1:23" x14ac:dyDescent="0.3">
      <c r="B96">
        <v>7</v>
      </c>
      <c r="C96">
        <v>13</v>
      </c>
      <c r="D96">
        <f t="shared" si="52"/>
        <v>0.3</v>
      </c>
      <c r="H96">
        <v>27.5</v>
      </c>
      <c r="I96">
        <v>45.333300000000001</v>
      </c>
      <c r="J96">
        <f t="shared" si="53"/>
        <v>0.24485091297524619</v>
      </c>
    </row>
    <row r="97" spans="1:11" x14ac:dyDescent="0.3">
      <c r="B97">
        <v>7.5</v>
      </c>
      <c r="C97">
        <v>14.333299999999999</v>
      </c>
      <c r="D97">
        <f t="shared" si="52"/>
        <v>0.312976050345115</v>
      </c>
      <c r="H97">
        <v>28.5</v>
      </c>
      <c r="I97">
        <v>44.666699999999999</v>
      </c>
      <c r="J97">
        <f t="shared" si="53"/>
        <v>0.2209570747348179</v>
      </c>
    </row>
    <row r="98" spans="1:11" x14ac:dyDescent="0.3">
      <c r="A98" s="1"/>
      <c r="B98" s="1">
        <f>AVERAGE(B93:B97)</f>
        <v>5.5</v>
      </c>
      <c r="C98" s="1">
        <f t="shared" ref="C98" si="54">AVERAGE(C93:C97)</f>
        <v>12.26666</v>
      </c>
      <c r="D98" s="1">
        <f>AVERAGE(D93:D97)</f>
        <v>0.39700620969741396</v>
      </c>
      <c r="E98" s="1">
        <f>_xlfn.T.TEST(B93:B97,C93:C97,2,1)</f>
        <v>8.3666870843753492E-4</v>
      </c>
      <c r="G98" s="1"/>
      <c r="H98" s="1">
        <f>AVERAGE(H93:H97)</f>
        <v>27</v>
      </c>
      <c r="I98" s="1">
        <f t="shared" ref="I98" si="55">AVERAGE(I93:I97)</f>
        <v>45.466660000000005</v>
      </c>
      <c r="J98" s="1">
        <f>AVERAGE(J93:J97)</f>
        <v>0.25385881983730624</v>
      </c>
      <c r="K98" s="1">
        <f>_xlfn.T.TEST(H93:H97,I93:I97,2,1)</f>
        <v>1.197042926398853E-3</v>
      </c>
    </row>
    <row r="105" spans="1:11" x14ac:dyDescent="0.3">
      <c r="A105" s="1"/>
      <c r="B105" s="1"/>
      <c r="C105" s="1"/>
      <c r="D105" s="1"/>
      <c r="E105" s="1"/>
    </row>
    <row r="112" spans="1:11" x14ac:dyDescent="0.3">
      <c r="A112" s="1"/>
      <c r="B112" s="1"/>
      <c r="C112" s="1"/>
      <c r="D112" s="1"/>
      <c r="E112" s="1"/>
    </row>
    <row r="119" spans="1:5" x14ac:dyDescent="0.3">
      <c r="A119" s="1"/>
      <c r="B119" s="1"/>
      <c r="C119" s="1"/>
      <c r="D119" s="1"/>
      <c r="E119" s="1"/>
    </row>
    <row r="126" spans="1:5" x14ac:dyDescent="0.3">
      <c r="A126" s="1"/>
      <c r="B126" s="1"/>
      <c r="C126" s="1"/>
      <c r="D126" s="1"/>
      <c r="E126" s="1"/>
    </row>
    <row r="133" spans="1:5" x14ac:dyDescent="0.3">
      <c r="A133" s="1"/>
      <c r="B133" s="1"/>
      <c r="C133" s="1"/>
      <c r="D133" s="1"/>
      <c r="E133" s="1"/>
    </row>
    <row r="140" spans="1:5" x14ac:dyDescent="0.3">
      <c r="A140" s="1"/>
      <c r="B140" s="1"/>
      <c r="C140" s="1"/>
      <c r="D140" s="1"/>
      <c r="E140" s="1"/>
    </row>
    <row r="147" spans="1:5" x14ac:dyDescent="0.3">
      <c r="A147" s="1"/>
      <c r="B147" s="1"/>
      <c r="C147" s="1"/>
      <c r="D147" s="1"/>
      <c r="E147" s="1"/>
    </row>
    <row r="154" spans="1:5" x14ac:dyDescent="0.3">
      <c r="A154" s="1"/>
      <c r="B154" s="1"/>
      <c r="C154" s="1"/>
      <c r="D154" s="1"/>
      <c r="E154" s="1"/>
    </row>
    <row r="161" spans="1:5" x14ac:dyDescent="0.3">
      <c r="A161" s="1"/>
      <c r="B161" s="1"/>
      <c r="C161" s="1"/>
      <c r="D161" s="1"/>
      <c r="E161" s="1"/>
    </row>
    <row r="168" spans="1:5" x14ac:dyDescent="0.3">
      <c r="A168" s="1"/>
      <c r="B168" s="1"/>
      <c r="C168" s="1"/>
      <c r="D168" s="1"/>
      <c r="E168" s="1"/>
    </row>
    <row r="175" spans="1:5" x14ac:dyDescent="0.3">
      <c r="A175" s="1"/>
      <c r="B175" s="1"/>
      <c r="C175" s="1"/>
      <c r="D175" s="1"/>
      <c r="E175" s="1"/>
    </row>
    <row r="182" spans="1:5" x14ac:dyDescent="0.3">
      <c r="A182" s="1"/>
      <c r="B182" s="1"/>
      <c r="C182" s="1"/>
      <c r="D182" s="1"/>
      <c r="E182" s="1"/>
    </row>
    <row r="189" spans="1:5" x14ac:dyDescent="0.3">
      <c r="A189" s="1"/>
      <c r="B189" s="1"/>
      <c r="C189" s="1"/>
      <c r="D189" s="1"/>
      <c r="E189" s="1"/>
    </row>
    <row r="196" spans="1:5" x14ac:dyDescent="0.3">
      <c r="A196" s="1"/>
      <c r="B196" s="1"/>
      <c r="C196" s="1"/>
      <c r="D196" s="1"/>
      <c r="E196" s="1"/>
    </row>
    <row r="203" spans="1:5" x14ac:dyDescent="0.3">
      <c r="A203" s="1"/>
      <c r="B203" s="1"/>
      <c r="C203" s="1"/>
      <c r="D203" s="1"/>
      <c r="E203" s="1"/>
    </row>
    <row r="210" spans="1:5" x14ac:dyDescent="0.3">
      <c r="A210" s="1"/>
      <c r="B210" s="1"/>
      <c r="C210" s="1"/>
      <c r="D210" s="1"/>
      <c r="E210" s="1"/>
    </row>
    <row r="217" spans="1:5" x14ac:dyDescent="0.3">
      <c r="A217" s="1"/>
      <c r="B217" s="1"/>
      <c r="C217" s="1"/>
      <c r="D217" s="1"/>
      <c r="E217" s="1"/>
    </row>
    <row r="224" spans="1:5" x14ac:dyDescent="0.3">
      <c r="A224" s="1"/>
      <c r="B224" s="1"/>
      <c r="C224" s="1"/>
      <c r="D224" s="1"/>
      <c r="E224" s="1"/>
    </row>
    <row r="231" spans="1:5" x14ac:dyDescent="0.3">
      <c r="A231" s="1"/>
      <c r="B231" s="1"/>
      <c r="C231" s="1"/>
      <c r="D231" s="1"/>
      <c r="E231" s="1"/>
    </row>
    <row r="238" spans="1:5" x14ac:dyDescent="0.3">
      <c r="A238" s="1"/>
      <c r="B238" s="1"/>
      <c r="C238" s="1"/>
      <c r="D238" s="1"/>
      <c r="E238" s="1"/>
    </row>
    <row r="245" spans="1:5" x14ac:dyDescent="0.3">
      <c r="A245" s="1"/>
      <c r="B245" s="1"/>
      <c r="C245" s="1"/>
      <c r="D245" s="1"/>
      <c r="E245" s="1"/>
    </row>
    <row r="252" spans="1:5" x14ac:dyDescent="0.3">
      <c r="A252" s="1"/>
      <c r="B252" s="1"/>
      <c r="C252" s="1"/>
      <c r="D252" s="1"/>
      <c r="E252" s="1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057C-A410-47C4-894A-C4CB57F67009}">
  <dimension ref="A1:AK294"/>
  <sheetViews>
    <sheetView topLeftCell="A94" zoomScale="60" zoomScaleNormal="60" workbookViewId="0">
      <selection activeCell="AJ109" activeCellId="2" sqref="P109:P122 AH109:AH122 AJ109:AJ122"/>
    </sheetView>
  </sheetViews>
  <sheetFormatPr defaultRowHeight="14.4" x14ac:dyDescent="0.3"/>
  <cols>
    <col min="1" max="1" width="11.5546875" style="5" customWidth="1"/>
    <col min="2" max="2" width="12.77734375" style="5" customWidth="1"/>
    <col min="3" max="5" width="8.88671875" style="5"/>
    <col min="7" max="7" width="11.5546875" style="8" customWidth="1"/>
    <col min="8" max="11" width="8.88671875" style="8"/>
    <col min="13" max="13" width="11.5546875" style="11" customWidth="1"/>
    <col min="14" max="17" width="8.88671875" style="11"/>
    <col min="19" max="19" width="10.33203125" style="5" customWidth="1"/>
    <col min="20" max="23" width="8.88671875" style="5"/>
    <col min="25" max="25" width="10.33203125" style="8" customWidth="1"/>
    <col min="26" max="29" width="8.88671875" style="8"/>
    <col min="31" max="31" width="10.33203125" style="11" customWidth="1"/>
    <col min="32" max="35" width="8.88671875" style="11"/>
    <col min="39" max="39" width="11.5546875" customWidth="1"/>
    <col min="51" max="51" width="11.5546875" customWidth="1"/>
  </cols>
  <sheetData>
    <row r="1" spans="1:37" s="2" customFormat="1" ht="25.8" x14ac:dyDescent="0.5">
      <c r="A1" s="3" t="s">
        <v>9</v>
      </c>
      <c r="B1" s="3"/>
      <c r="C1" s="3"/>
      <c r="D1" s="3"/>
      <c r="E1" s="3"/>
      <c r="G1" s="6"/>
      <c r="H1" s="6"/>
      <c r="I1" s="6"/>
      <c r="J1" s="6"/>
      <c r="K1" s="6"/>
      <c r="M1" s="9"/>
      <c r="N1" s="9"/>
      <c r="O1" s="9"/>
      <c r="P1" s="9"/>
      <c r="Q1" s="9"/>
      <c r="S1" s="3" t="s">
        <v>6</v>
      </c>
      <c r="T1" s="3"/>
      <c r="U1" s="3"/>
      <c r="V1" s="3"/>
      <c r="W1" s="3"/>
      <c r="Y1" s="6"/>
      <c r="Z1" s="6"/>
      <c r="AA1" s="6"/>
      <c r="AB1" s="6"/>
      <c r="AC1" s="6"/>
      <c r="AE1" s="9"/>
      <c r="AF1" s="9"/>
      <c r="AG1" s="9"/>
      <c r="AH1" s="9"/>
      <c r="AI1" s="9"/>
    </row>
    <row r="2" spans="1:37" s="2" customFormat="1" ht="16.2" customHeight="1" x14ac:dyDescent="0.5">
      <c r="A2" s="3"/>
      <c r="B2" s="3"/>
      <c r="C2" s="3"/>
      <c r="D2" s="3"/>
      <c r="E2" s="3"/>
      <c r="G2" s="6"/>
      <c r="H2" s="6"/>
      <c r="I2" s="6"/>
      <c r="J2" s="6"/>
      <c r="K2" s="6"/>
      <c r="M2" s="9"/>
      <c r="N2" s="9"/>
      <c r="O2" s="9"/>
      <c r="P2" s="9"/>
      <c r="Q2" s="9"/>
      <c r="S2" s="3"/>
      <c r="T2" s="3"/>
      <c r="U2" s="3"/>
      <c r="V2" s="3"/>
      <c r="W2" s="3"/>
      <c r="Y2" s="6"/>
      <c r="Z2" s="6"/>
      <c r="AA2" s="6"/>
      <c r="AB2" s="6"/>
      <c r="AC2" s="6"/>
      <c r="AE2" s="9"/>
      <c r="AF2" s="9"/>
      <c r="AG2" s="9"/>
      <c r="AH2" s="9"/>
      <c r="AI2" s="9"/>
    </row>
    <row r="3" spans="1:37" s="1" customFormat="1" x14ac:dyDescent="0.3">
      <c r="A3" s="4" t="s">
        <v>50</v>
      </c>
      <c r="B3" s="4"/>
      <c r="C3" s="4"/>
      <c r="D3" s="4"/>
      <c r="E3" s="4"/>
      <c r="G3" s="7" t="s">
        <v>51</v>
      </c>
      <c r="H3" s="7"/>
      <c r="I3" s="7"/>
      <c r="J3" s="7"/>
      <c r="K3" s="7"/>
      <c r="M3" s="10" t="s">
        <v>52</v>
      </c>
      <c r="N3" s="10"/>
      <c r="O3" s="10"/>
      <c r="P3" s="10"/>
      <c r="Q3" s="10"/>
      <c r="S3" s="4" t="s">
        <v>50</v>
      </c>
      <c r="T3" s="4"/>
      <c r="U3" s="4"/>
      <c r="V3" s="4"/>
      <c r="W3" s="4"/>
      <c r="Y3" s="7" t="s">
        <v>51</v>
      </c>
      <c r="Z3" s="7"/>
      <c r="AA3" s="7"/>
      <c r="AB3" s="7"/>
      <c r="AC3" s="7"/>
      <c r="AE3" s="10" t="s">
        <v>52</v>
      </c>
      <c r="AF3" s="10"/>
      <c r="AG3" s="10"/>
      <c r="AH3" s="10"/>
      <c r="AI3" s="10"/>
    </row>
    <row r="5" spans="1:37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G5" s="8" t="s">
        <v>0</v>
      </c>
      <c r="H5" s="8" t="s">
        <v>1</v>
      </c>
      <c r="I5" s="8" t="s">
        <v>2</v>
      </c>
      <c r="J5" s="8" t="s">
        <v>3</v>
      </c>
      <c r="K5" s="8" t="s">
        <v>4</v>
      </c>
      <c r="M5" s="11" t="s">
        <v>0</v>
      </c>
      <c r="N5" s="11" t="s">
        <v>1</v>
      </c>
      <c r="O5" s="11" t="s">
        <v>2</v>
      </c>
      <c r="P5" s="11" t="s">
        <v>3</v>
      </c>
      <c r="Q5" s="11" t="s">
        <v>4</v>
      </c>
      <c r="S5" s="5" t="s">
        <v>0</v>
      </c>
      <c r="T5" s="5" t="s">
        <v>1</v>
      </c>
      <c r="U5" s="5" t="s">
        <v>2</v>
      </c>
      <c r="V5" s="5" t="s">
        <v>3</v>
      </c>
      <c r="W5" s="5" t="s">
        <v>4</v>
      </c>
      <c r="Y5" s="8" t="s">
        <v>0</v>
      </c>
      <c r="Z5" s="8" t="s">
        <v>1</v>
      </c>
      <c r="AA5" s="8" t="s">
        <v>2</v>
      </c>
      <c r="AB5" s="8" t="s">
        <v>3</v>
      </c>
      <c r="AC5" s="8" t="s">
        <v>4</v>
      </c>
      <c r="AE5" s="11" t="s">
        <v>0</v>
      </c>
      <c r="AF5" s="11" t="s">
        <v>1</v>
      </c>
      <c r="AG5" s="11" t="s">
        <v>2</v>
      </c>
      <c r="AH5" s="11" t="s">
        <v>3</v>
      </c>
      <c r="AI5" s="11" t="s">
        <v>4</v>
      </c>
    </row>
    <row r="6" spans="1:37" x14ac:dyDescent="0.3">
      <c r="A6" s="5" t="s">
        <v>8</v>
      </c>
      <c r="B6" s="5">
        <v>14.5</v>
      </c>
      <c r="C6" s="5">
        <v>1</v>
      </c>
      <c r="D6" s="5">
        <f>(C6-B6)/(C6+B6)</f>
        <v>-0.87096774193548387</v>
      </c>
      <c r="G6" s="8" t="s">
        <v>8</v>
      </c>
      <c r="H6" s="8">
        <f>B6</f>
        <v>14.5</v>
      </c>
      <c r="I6" s="8">
        <v>1</v>
      </c>
      <c r="J6" s="8">
        <f>(I6-H6)/(I6+H6)</f>
        <v>-0.87096774193548387</v>
      </c>
      <c r="M6" s="11" t="s">
        <v>8</v>
      </c>
      <c r="N6" s="11">
        <f>B6</f>
        <v>14.5</v>
      </c>
      <c r="O6" s="11">
        <v>18</v>
      </c>
      <c r="P6" s="11">
        <f>(O6-N6)/(O6+N6)</f>
        <v>0.1076923076923077</v>
      </c>
      <c r="S6" s="5" t="s">
        <v>7</v>
      </c>
      <c r="T6" s="5">
        <v>18.5</v>
      </c>
      <c r="U6" s="5">
        <v>84</v>
      </c>
      <c r="V6" s="5">
        <f>(U6-T6)/(U6+T6)</f>
        <v>0.63902439024390245</v>
      </c>
      <c r="Y6" s="8" t="s">
        <v>7</v>
      </c>
      <c r="Z6" s="8">
        <f>T6</f>
        <v>18.5</v>
      </c>
      <c r="AA6" s="8">
        <v>69</v>
      </c>
      <c r="AB6" s="8">
        <f>(AA6-Z6)/(AA6+Z6)</f>
        <v>0.57714285714285718</v>
      </c>
      <c r="AE6" s="11" t="s">
        <v>7</v>
      </c>
      <c r="AF6" s="11">
        <f>T6</f>
        <v>18.5</v>
      </c>
      <c r="AG6" s="11">
        <v>58</v>
      </c>
      <c r="AH6" s="11">
        <f>(AG6-AF6)/(AG6+AF6)</f>
        <v>0.5163398692810458</v>
      </c>
    </row>
    <row r="7" spans="1:37" x14ac:dyDescent="0.3">
      <c r="A7" s="5" t="s">
        <v>5</v>
      </c>
      <c r="B7" s="5">
        <v>13.5</v>
      </c>
      <c r="C7" s="5">
        <v>0</v>
      </c>
      <c r="D7" s="5">
        <f t="shared" ref="D7:D10" si="0">(C7-B7)/(C7+B7)</f>
        <v>-1</v>
      </c>
      <c r="G7" s="8" t="s">
        <v>5</v>
      </c>
      <c r="H7" s="8">
        <f t="shared" ref="H7:H10" si="1">B7</f>
        <v>13.5</v>
      </c>
      <c r="I7" s="8">
        <v>11</v>
      </c>
      <c r="J7" s="8">
        <f t="shared" ref="J7:J10" si="2">(I7-H7)/(I7+H7)</f>
        <v>-0.10204081632653061</v>
      </c>
      <c r="M7" s="11" t="s">
        <v>5</v>
      </c>
      <c r="N7" s="11">
        <f t="shared" ref="N7:N10" si="3">B7</f>
        <v>13.5</v>
      </c>
      <c r="O7" s="11">
        <v>1</v>
      </c>
      <c r="P7" s="11">
        <f t="shared" ref="P7:P10" si="4">(O7-N7)/(O7+N7)</f>
        <v>-0.86206896551724133</v>
      </c>
      <c r="S7" s="5" t="s">
        <v>5</v>
      </c>
      <c r="T7" s="5">
        <v>17</v>
      </c>
      <c r="U7" s="5">
        <v>87</v>
      </c>
      <c r="V7" s="5">
        <f t="shared" ref="V7:V10" si="5">(U7-T7)/(U7+T7)</f>
        <v>0.67307692307692313</v>
      </c>
      <c r="Y7" s="8" t="s">
        <v>5</v>
      </c>
      <c r="Z7" s="8">
        <f t="shared" ref="Z7:Z10" si="6">T7</f>
        <v>17</v>
      </c>
      <c r="AA7" s="8">
        <v>69</v>
      </c>
      <c r="AB7" s="8">
        <f t="shared" ref="AB7:AB10" si="7">(AA7-Z7)/(AA7+Z7)</f>
        <v>0.60465116279069764</v>
      </c>
      <c r="AE7" s="11" t="s">
        <v>5</v>
      </c>
      <c r="AF7" s="11">
        <f t="shared" ref="AF7:AF10" si="8">T7</f>
        <v>17</v>
      </c>
      <c r="AG7" s="11">
        <v>68</v>
      </c>
      <c r="AH7" s="11">
        <f t="shared" ref="AH7:AH10" si="9">(AG7-AF7)/(AG7+AF7)</f>
        <v>0.6</v>
      </c>
    </row>
    <row r="8" spans="1:37" x14ac:dyDescent="0.3">
      <c r="A8" s="5" t="s">
        <v>9</v>
      </c>
      <c r="B8" s="5">
        <v>13.5</v>
      </c>
      <c r="C8" s="5">
        <v>1</v>
      </c>
      <c r="D8" s="5">
        <f t="shared" si="0"/>
        <v>-0.86206896551724133</v>
      </c>
      <c r="G8" s="8" t="s">
        <v>9</v>
      </c>
      <c r="H8" s="8">
        <f t="shared" si="1"/>
        <v>13.5</v>
      </c>
      <c r="I8" s="8">
        <v>17</v>
      </c>
      <c r="J8" s="8">
        <f t="shared" si="2"/>
        <v>0.11475409836065574</v>
      </c>
      <c r="M8" s="11" t="s">
        <v>9</v>
      </c>
      <c r="N8" s="11">
        <f t="shared" si="3"/>
        <v>13.5</v>
      </c>
      <c r="O8" s="11">
        <v>25</v>
      </c>
      <c r="P8" s="11">
        <f t="shared" si="4"/>
        <v>0.29870129870129869</v>
      </c>
      <c r="S8" s="5" t="s">
        <v>6</v>
      </c>
      <c r="T8" s="5">
        <v>16</v>
      </c>
      <c r="U8" s="5">
        <v>85</v>
      </c>
      <c r="V8" s="5">
        <f t="shared" si="5"/>
        <v>0.68316831683168322</v>
      </c>
      <c r="Y8" s="8" t="s">
        <v>6</v>
      </c>
      <c r="Z8" s="8">
        <f t="shared" si="6"/>
        <v>16</v>
      </c>
      <c r="AA8" s="8">
        <v>62</v>
      </c>
      <c r="AB8" s="8">
        <f t="shared" si="7"/>
        <v>0.58974358974358976</v>
      </c>
      <c r="AE8" s="11" t="s">
        <v>6</v>
      </c>
      <c r="AF8" s="11">
        <f t="shared" si="8"/>
        <v>16</v>
      </c>
      <c r="AG8" s="11">
        <v>58</v>
      </c>
      <c r="AH8" s="11">
        <f t="shared" si="9"/>
        <v>0.56756756756756754</v>
      </c>
    </row>
    <row r="9" spans="1:37" x14ac:dyDescent="0.3">
      <c r="B9" s="5">
        <v>14.5</v>
      </c>
      <c r="C9" s="5">
        <v>6</v>
      </c>
      <c r="D9" s="5">
        <f t="shared" si="0"/>
        <v>-0.41463414634146339</v>
      </c>
      <c r="H9" s="8">
        <f t="shared" si="1"/>
        <v>14.5</v>
      </c>
      <c r="I9" s="8">
        <v>19</v>
      </c>
      <c r="J9" s="8">
        <f t="shared" si="2"/>
        <v>0.13432835820895522</v>
      </c>
      <c r="N9" s="11">
        <f t="shared" si="3"/>
        <v>14.5</v>
      </c>
      <c r="O9" s="11">
        <v>16</v>
      </c>
      <c r="P9" s="11">
        <f t="shared" si="4"/>
        <v>4.9180327868852458E-2</v>
      </c>
      <c r="T9" s="5">
        <v>18.5</v>
      </c>
      <c r="U9" s="5">
        <v>82</v>
      </c>
      <c r="V9" s="5">
        <f t="shared" si="5"/>
        <v>0.63184079601990051</v>
      </c>
      <c r="Z9" s="8">
        <f t="shared" si="6"/>
        <v>18.5</v>
      </c>
      <c r="AA9" s="8">
        <v>64</v>
      </c>
      <c r="AB9" s="8">
        <f t="shared" si="7"/>
        <v>0.55151515151515151</v>
      </c>
      <c r="AF9" s="11">
        <f t="shared" si="8"/>
        <v>18.5</v>
      </c>
      <c r="AG9" s="11">
        <v>60</v>
      </c>
      <c r="AH9" s="11">
        <f t="shared" si="9"/>
        <v>0.5286624203821656</v>
      </c>
    </row>
    <row r="10" spans="1:37" x14ac:dyDescent="0.3">
      <c r="B10" s="5">
        <v>12</v>
      </c>
      <c r="C10" s="5">
        <v>0</v>
      </c>
      <c r="D10" s="5">
        <f t="shared" si="0"/>
        <v>-1</v>
      </c>
      <c r="H10" s="8">
        <f t="shared" si="1"/>
        <v>12</v>
      </c>
      <c r="I10" s="8">
        <v>14</v>
      </c>
      <c r="J10" s="8">
        <f t="shared" si="2"/>
        <v>7.6923076923076927E-2</v>
      </c>
      <c r="N10" s="11">
        <f t="shared" si="3"/>
        <v>12</v>
      </c>
      <c r="O10" s="11">
        <v>21</v>
      </c>
      <c r="P10" s="11">
        <f t="shared" si="4"/>
        <v>0.27272727272727271</v>
      </c>
      <c r="T10" s="5">
        <v>18.5</v>
      </c>
      <c r="U10" s="5">
        <v>92</v>
      </c>
      <c r="V10" s="5">
        <f t="shared" si="5"/>
        <v>0.66515837104072395</v>
      </c>
      <c r="Z10" s="8">
        <f t="shared" si="6"/>
        <v>18.5</v>
      </c>
      <c r="AA10" s="8">
        <v>68</v>
      </c>
      <c r="AB10" s="8">
        <f t="shared" si="7"/>
        <v>0.5722543352601156</v>
      </c>
      <c r="AF10" s="11">
        <f t="shared" si="8"/>
        <v>18.5</v>
      </c>
      <c r="AG10" s="11">
        <v>60</v>
      </c>
      <c r="AH10" s="11">
        <f t="shared" si="9"/>
        <v>0.5286624203821656</v>
      </c>
    </row>
    <row r="11" spans="1:37" x14ac:dyDescent="0.3">
      <c r="A11" s="4"/>
      <c r="B11" s="4">
        <f>AVERAGE(B6:B10)</f>
        <v>13.6</v>
      </c>
      <c r="C11" s="4">
        <f t="shared" ref="C11" si="10">AVERAGE(C6:C10)</f>
        <v>1.6</v>
      </c>
      <c r="D11" s="4">
        <f>AVERAGE(D6:D10)</f>
        <v>-0.82953417075883773</v>
      </c>
      <c r="E11" s="4">
        <f>_xlfn.T.TEST(B6:B10,C6:C10,2,1)</f>
        <v>2.0107785529893137E-4</v>
      </c>
      <c r="F11" s="1"/>
      <c r="G11" s="7"/>
      <c r="H11" s="7">
        <f>AVERAGE(H6:H10)</f>
        <v>13.6</v>
      </c>
      <c r="I11" s="7">
        <f t="shared" ref="I11" si="11">AVERAGE(I6:I10)</f>
        <v>12.4</v>
      </c>
      <c r="J11" s="7">
        <f>AVERAGE(J6:J10)</f>
        <v>-0.12940060495386532</v>
      </c>
      <c r="K11" s="7">
        <f>_xlfn.T.TEST(H6:H10,I6:I10,2,1)</f>
        <v>0.7345340097112254</v>
      </c>
      <c r="L11" s="1"/>
      <c r="M11" s="10"/>
      <c r="N11" s="10">
        <f>AVERAGE(N6:N10)</f>
        <v>13.6</v>
      </c>
      <c r="O11" s="10">
        <f t="shared" ref="O11" si="12">AVERAGE(O6:O10)</f>
        <v>16.2</v>
      </c>
      <c r="P11" s="10">
        <f>AVERAGE(P6:P10)</f>
        <v>-2.6753551705501942E-2</v>
      </c>
      <c r="Q11" s="10">
        <f>_xlfn.T.TEST(N6:N10,O6:O10,2,1)</f>
        <v>0.56803256676271752</v>
      </c>
      <c r="R11" s="1"/>
      <c r="S11" s="4"/>
      <c r="T11" s="4">
        <f>AVERAGE(T6:T10)</f>
        <v>17.7</v>
      </c>
      <c r="U11" s="4">
        <f t="shared" ref="U11" si="13">AVERAGE(U6:U10)</f>
        <v>86</v>
      </c>
      <c r="V11" s="4">
        <f>AVERAGE(V6:V10)</f>
        <v>0.65845375944262663</v>
      </c>
      <c r="W11" s="4">
        <f>_xlfn.T.TEST(T6:T10,U6:U10,2,1)</f>
        <v>2.5788701257771925E-6</v>
      </c>
      <c r="Y11" s="7"/>
      <c r="Z11" s="7">
        <f>AVERAGE(Z6:Z10)</f>
        <v>17.7</v>
      </c>
      <c r="AA11" s="7">
        <f t="shared" ref="AA11" si="14">AVERAGE(AA6:AA10)</f>
        <v>66.400000000000006</v>
      </c>
      <c r="AB11" s="7">
        <f>AVERAGE(AB6:AB10)</f>
        <v>0.57906141929048238</v>
      </c>
      <c r="AC11" s="7">
        <f>_xlfn.T.TEST(Z6:Z10,AA6:AA10,2,1)</f>
        <v>2.7695644634199552E-6</v>
      </c>
      <c r="AE11" s="10"/>
      <c r="AF11" s="10">
        <f>AVERAGE(AF6:AF10)</f>
        <v>17.7</v>
      </c>
      <c r="AG11" s="10">
        <f t="shared" ref="AG11" si="15">AVERAGE(AG6:AG10)</f>
        <v>60.8</v>
      </c>
      <c r="AH11" s="10">
        <f>AVERAGE(AH6:AH10)</f>
        <v>0.54824645552258899</v>
      </c>
      <c r="AI11" s="10">
        <f>_xlfn.T.TEST(AF6:AF10,AG6:AG10,2,1)</f>
        <v>2.8594732398125719E-5</v>
      </c>
      <c r="AJ11" s="1"/>
      <c r="AK11" s="1"/>
    </row>
    <row r="12" spans="1:37" x14ac:dyDescent="0.3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G12" s="8" t="s">
        <v>0</v>
      </c>
      <c r="H12" s="8" t="s">
        <v>1</v>
      </c>
      <c r="I12" s="8" t="s">
        <v>2</v>
      </c>
      <c r="J12" s="8" t="s">
        <v>3</v>
      </c>
      <c r="K12" s="8" t="s">
        <v>4</v>
      </c>
      <c r="M12" s="11" t="s">
        <v>0</v>
      </c>
      <c r="N12" s="11" t="s">
        <v>1</v>
      </c>
      <c r="O12" s="11" t="s">
        <v>2</v>
      </c>
      <c r="P12" s="11" t="s">
        <v>3</v>
      </c>
      <c r="Q12" s="11" t="s">
        <v>4</v>
      </c>
      <c r="S12" s="5" t="s">
        <v>0</v>
      </c>
      <c r="T12" s="5" t="s">
        <v>1</v>
      </c>
      <c r="U12" s="5" t="s">
        <v>2</v>
      </c>
      <c r="V12" s="5" t="s">
        <v>3</v>
      </c>
      <c r="W12" s="5" t="s">
        <v>4</v>
      </c>
      <c r="Y12" s="8" t="s">
        <v>0</v>
      </c>
      <c r="Z12" s="8" t="s">
        <v>1</v>
      </c>
      <c r="AA12" s="8" t="s">
        <v>2</v>
      </c>
      <c r="AB12" s="8" t="s">
        <v>3</v>
      </c>
      <c r="AC12" s="8" t="s">
        <v>4</v>
      </c>
      <c r="AE12" s="11" t="s">
        <v>0</v>
      </c>
      <c r="AF12" s="11" t="s">
        <v>1</v>
      </c>
      <c r="AG12" s="11" t="s">
        <v>2</v>
      </c>
      <c r="AH12" s="11" t="s">
        <v>3</v>
      </c>
      <c r="AI12" s="11" t="s">
        <v>4</v>
      </c>
    </row>
    <row r="13" spans="1:37" x14ac:dyDescent="0.3">
      <c r="A13" s="5" t="s">
        <v>10</v>
      </c>
      <c r="B13" s="5">
        <v>11.5</v>
      </c>
      <c r="C13" s="5">
        <v>0</v>
      </c>
      <c r="D13" s="5">
        <f>(C13-B13)/(C13+B13)</f>
        <v>-1</v>
      </c>
      <c r="G13" s="8" t="s">
        <v>10</v>
      </c>
      <c r="H13" s="8">
        <f>B13</f>
        <v>11.5</v>
      </c>
      <c r="I13" s="8">
        <v>7</v>
      </c>
      <c r="J13" s="8">
        <f>(I13-H13)/(I13+H13)</f>
        <v>-0.24324324324324326</v>
      </c>
      <c r="M13" s="11" t="s">
        <v>10</v>
      </c>
      <c r="N13" s="11">
        <f>B13</f>
        <v>11.5</v>
      </c>
      <c r="O13" s="11">
        <v>13</v>
      </c>
      <c r="P13" s="11">
        <f>(O13-N13)/(O13+N13)</f>
        <v>6.1224489795918366E-2</v>
      </c>
      <c r="S13" s="5" t="s">
        <v>12</v>
      </c>
      <c r="T13" s="5">
        <v>1.5</v>
      </c>
      <c r="U13" s="5">
        <v>26</v>
      </c>
      <c r="V13" s="5">
        <f>(U13-T13)/(U13+T13)</f>
        <v>0.89090909090909087</v>
      </c>
      <c r="Y13" s="8" t="s">
        <v>12</v>
      </c>
      <c r="Z13" s="8">
        <f>T13</f>
        <v>1.5</v>
      </c>
      <c r="AA13" s="8">
        <v>23</v>
      </c>
      <c r="AB13" s="8">
        <f>(AA13-Z13)/(AA13+Z13)</f>
        <v>0.87755102040816324</v>
      </c>
      <c r="AE13" s="11" t="s">
        <v>12</v>
      </c>
      <c r="AF13" s="11">
        <f>T13</f>
        <v>1.5</v>
      </c>
      <c r="AG13" s="11">
        <v>28</v>
      </c>
      <c r="AH13" s="11">
        <f>(AG13-AF13)/(AG13+AF13)</f>
        <v>0.89830508474576276</v>
      </c>
    </row>
    <row r="14" spans="1:37" x14ac:dyDescent="0.3">
      <c r="A14" s="5" t="s">
        <v>5</v>
      </c>
      <c r="B14" s="5">
        <v>9.5</v>
      </c>
      <c r="C14" s="5">
        <v>0</v>
      </c>
      <c r="D14" s="5">
        <f t="shared" ref="D14:D16" si="16">(C14-B14)/(C14+B14)</f>
        <v>-1</v>
      </c>
      <c r="G14" s="8" t="s">
        <v>5</v>
      </c>
      <c r="H14" s="8">
        <f t="shared" ref="H14:H17" si="17">B14</f>
        <v>9.5</v>
      </c>
      <c r="I14" s="8">
        <v>3</v>
      </c>
      <c r="J14" s="8">
        <f t="shared" ref="J14:J16" si="18">(I14-H14)/(I14+H14)</f>
        <v>-0.52</v>
      </c>
      <c r="M14" s="11" t="s">
        <v>5</v>
      </c>
      <c r="N14" s="11">
        <f t="shared" ref="N14:N17" si="19">B14</f>
        <v>9.5</v>
      </c>
      <c r="O14" s="11">
        <v>5</v>
      </c>
      <c r="P14" s="11">
        <f t="shared" ref="P14:P16" si="20">(O14-N14)/(O14+N14)</f>
        <v>-0.31034482758620691</v>
      </c>
      <c r="S14" s="5" t="s">
        <v>5</v>
      </c>
      <c r="T14" s="5">
        <v>1</v>
      </c>
      <c r="U14" s="5">
        <v>61</v>
      </c>
      <c r="V14" s="5">
        <f t="shared" ref="V14:V17" si="21">(U14-T14)/(U14+T14)</f>
        <v>0.967741935483871</v>
      </c>
      <c r="Y14" s="8" t="s">
        <v>5</v>
      </c>
      <c r="Z14" s="8">
        <f t="shared" ref="Z14:Z17" si="22">T14</f>
        <v>1</v>
      </c>
      <c r="AA14" s="8">
        <v>31</v>
      </c>
      <c r="AB14" s="8">
        <f t="shared" ref="AB14:AB17" si="23">(AA14-Z14)/(AA14+Z14)</f>
        <v>0.9375</v>
      </c>
      <c r="AE14" s="11" t="s">
        <v>5</v>
      </c>
      <c r="AF14" s="11">
        <f t="shared" ref="AF14:AF17" si="24">T14</f>
        <v>1</v>
      </c>
      <c r="AG14" s="11">
        <v>26</v>
      </c>
      <c r="AH14" s="11">
        <f t="shared" ref="AH14:AH17" si="25">(AG14-AF14)/(AG14+AF14)</f>
        <v>0.92592592592592593</v>
      </c>
    </row>
    <row r="15" spans="1:37" x14ac:dyDescent="0.3">
      <c r="A15" s="5" t="s">
        <v>9</v>
      </c>
      <c r="B15" s="5">
        <v>11.5</v>
      </c>
      <c r="C15" s="5">
        <v>0</v>
      </c>
      <c r="D15" s="5">
        <f t="shared" si="16"/>
        <v>-1</v>
      </c>
      <c r="G15" s="8" t="s">
        <v>9</v>
      </c>
      <c r="H15" s="8">
        <f t="shared" si="17"/>
        <v>11.5</v>
      </c>
      <c r="I15" s="8">
        <v>7</v>
      </c>
      <c r="J15" s="8">
        <f t="shared" si="18"/>
        <v>-0.24324324324324326</v>
      </c>
      <c r="M15" s="11" t="s">
        <v>9</v>
      </c>
      <c r="N15" s="11">
        <f t="shared" si="19"/>
        <v>11.5</v>
      </c>
      <c r="O15" s="11">
        <v>12</v>
      </c>
      <c r="P15" s="11">
        <f t="shared" si="20"/>
        <v>2.1276595744680851E-2</v>
      </c>
      <c r="S15" s="5" t="s">
        <v>6</v>
      </c>
      <c r="T15" s="5">
        <v>0</v>
      </c>
      <c r="U15" s="5">
        <v>69</v>
      </c>
      <c r="V15" s="5">
        <f t="shared" si="21"/>
        <v>1</v>
      </c>
      <c r="Y15" s="8" t="s">
        <v>6</v>
      </c>
      <c r="Z15" s="8">
        <f t="shared" si="22"/>
        <v>0</v>
      </c>
      <c r="AA15" s="8">
        <v>43</v>
      </c>
      <c r="AB15" s="8">
        <f t="shared" si="23"/>
        <v>1</v>
      </c>
      <c r="AE15" s="11" t="s">
        <v>6</v>
      </c>
      <c r="AF15" s="11">
        <f t="shared" si="24"/>
        <v>0</v>
      </c>
      <c r="AG15" s="11">
        <v>29</v>
      </c>
      <c r="AH15" s="11">
        <f t="shared" si="25"/>
        <v>1</v>
      </c>
    </row>
    <row r="16" spans="1:37" x14ac:dyDescent="0.3">
      <c r="B16" s="5">
        <v>11</v>
      </c>
      <c r="C16" s="5">
        <v>0</v>
      </c>
      <c r="D16" s="5">
        <f t="shared" si="16"/>
        <v>-1</v>
      </c>
      <c r="H16" s="8">
        <f t="shared" si="17"/>
        <v>11</v>
      </c>
      <c r="I16" s="8">
        <v>9</v>
      </c>
      <c r="J16" s="8">
        <f t="shared" si="18"/>
        <v>-0.1</v>
      </c>
      <c r="N16" s="11">
        <f t="shared" si="19"/>
        <v>11</v>
      </c>
      <c r="O16" s="11">
        <v>14</v>
      </c>
      <c r="P16" s="11">
        <f t="shared" si="20"/>
        <v>0.12</v>
      </c>
      <c r="T16" s="5">
        <v>7</v>
      </c>
      <c r="U16" s="5">
        <v>70</v>
      </c>
      <c r="V16" s="5">
        <f t="shared" si="21"/>
        <v>0.81818181818181823</v>
      </c>
      <c r="Z16" s="8">
        <f t="shared" si="22"/>
        <v>7</v>
      </c>
      <c r="AA16" s="8">
        <v>43</v>
      </c>
      <c r="AB16" s="8">
        <f t="shared" si="23"/>
        <v>0.72</v>
      </c>
      <c r="AF16" s="11">
        <f t="shared" si="24"/>
        <v>7</v>
      </c>
      <c r="AG16" s="11">
        <v>24</v>
      </c>
      <c r="AH16" s="11">
        <f t="shared" si="25"/>
        <v>0.54838709677419351</v>
      </c>
    </row>
    <row r="17" spans="1:37" x14ac:dyDescent="0.3">
      <c r="H17" s="8">
        <f t="shared" si="17"/>
        <v>0</v>
      </c>
      <c r="N17" s="11">
        <f t="shared" si="19"/>
        <v>0</v>
      </c>
      <c r="T17" s="5">
        <v>4</v>
      </c>
      <c r="U17" s="5">
        <v>63</v>
      </c>
      <c r="V17" s="5">
        <f t="shared" si="21"/>
        <v>0.88059701492537312</v>
      </c>
      <c r="Z17" s="8">
        <f t="shared" si="22"/>
        <v>4</v>
      </c>
      <c r="AA17" s="8">
        <v>28</v>
      </c>
      <c r="AB17" s="8">
        <f t="shared" si="23"/>
        <v>0.75</v>
      </c>
      <c r="AF17" s="11">
        <f t="shared" si="24"/>
        <v>4</v>
      </c>
      <c r="AG17" s="11">
        <v>13</v>
      </c>
      <c r="AH17" s="11">
        <f t="shared" si="25"/>
        <v>0.52941176470588236</v>
      </c>
    </row>
    <row r="18" spans="1:37" x14ac:dyDescent="0.3">
      <c r="A18" s="4"/>
      <c r="B18" s="4">
        <f>AVERAGE(B13:B17)</f>
        <v>10.875</v>
      </c>
      <c r="C18" s="4">
        <f t="shared" ref="C18" si="26">AVERAGE(C13:C17)</f>
        <v>0</v>
      </c>
      <c r="D18" s="4">
        <f>AVERAGE(D13:D17)</f>
        <v>-1</v>
      </c>
      <c r="E18" s="4">
        <f>_xlfn.T.TEST(B13:B17,C13:C17,2,1)</f>
        <v>1.8050156938258802E-4</v>
      </c>
      <c r="F18" s="1"/>
      <c r="G18" s="7"/>
      <c r="H18" s="7">
        <f>AVERAGE(H13:H17)</f>
        <v>8.6999999999999993</v>
      </c>
      <c r="I18" s="7">
        <f t="shared" ref="I18" si="27">AVERAGE(I13:I17)</f>
        <v>6.5</v>
      </c>
      <c r="J18" s="7">
        <f>AVERAGE(J13:J17)</f>
        <v>-0.27662162162162163</v>
      </c>
      <c r="K18" s="7">
        <f>_xlfn.T.TEST(H13:H17,I13:I17,2,1)</f>
        <v>1.7722668444947121E-2</v>
      </c>
      <c r="L18" s="1"/>
      <c r="M18" s="10"/>
      <c r="N18" s="10">
        <f>AVERAGE(N13:N17)</f>
        <v>8.6999999999999993</v>
      </c>
      <c r="O18" s="10">
        <f t="shared" ref="O18" si="28">AVERAGE(O13:O17)</f>
        <v>11</v>
      </c>
      <c r="P18" s="10">
        <f>AVERAGE(P13:P17)</f>
        <v>-2.6960935511401919E-2</v>
      </c>
      <c r="Q18" s="10">
        <f>_xlfn.T.TEST(N13:N17,O13:O17,2,1)</f>
        <v>0.94352766932304721</v>
      </c>
      <c r="R18" s="1"/>
      <c r="S18" s="4"/>
      <c r="T18" s="4">
        <f>AVERAGE(T13:T17)</f>
        <v>2.7</v>
      </c>
      <c r="U18" s="4">
        <f t="shared" ref="U18" si="29">AVERAGE(U13:U17)</f>
        <v>57.8</v>
      </c>
      <c r="V18" s="4">
        <f>AVERAGE(V13:V17)</f>
        <v>0.91148597190003056</v>
      </c>
      <c r="W18" s="4">
        <f>_xlfn.T.TEST(T13:T17,U13:U17,2,1)</f>
        <v>2.1657215860135287E-3</v>
      </c>
      <c r="Y18" s="7"/>
      <c r="Z18" s="7">
        <f>AVERAGE(Z13:Z17)</f>
        <v>2.7</v>
      </c>
      <c r="AA18" s="7">
        <v>25</v>
      </c>
      <c r="AB18" s="7">
        <f>AVERAGE(AB13:AB17)</f>
        <v>0.85701020408163264</v>
      </c>
      <c r="AC18" s="7">
        <f>_xlfn.T.TEST(Z13:Z17,AA13:AA17,2,1)</f>
        <v>1.4166174405005518E-3</v>
      </c>
      <c r="AE18" s="10"/>
      <c r="AF18" s="10">
        <f>AVERAGE(AF13:AF17)</f>
        <v>2.7</v>
      </c>
      <c r="AG18" s="10">
        <v>17</v>
      </c>
      <c r="AH18" s="10">
        <f>AVERAGE(AH13:AH17)</f>
        <v>0.78040597443035287</v>
      </c>
      <c r="AI18" s="10">
        <f>_xlfn.T.TEST(AF13:AF17,AG13:AG17,2,1)</f>
        <v>4.396665295585642E-3</v>
      </c>
      <c r="AJ18" s="1"/>
      <c r="AK18" s="1"/>
    </row>
    <row r="19" spans="1:37" x14ac:dyDescent="0.3">
      <c r="A19" s="5" t="s">
        <v>0</v>
      </c>
      <c r="B19" s="5" t="s">
        <v>1</v>
      </c>
      <c r="C19" s="5" t="s">
        <v>2</v>
      </c>
      <c r="D19" s="5" t="s">
        <v>3</v>
      </c>
      <c r="E19" s="5" t="s">
        <v>4</v>
      </c>
      <c r="G19" s="8" t="s">
        <v>0</v>
      </c>
      <c r="H19" s="8" t="s">
        <v>1</v>
      </c>
      <c r="I19" s="8" t="s">
        <v>2</v>
      </c>
      <c r="J19" s="8" t="s">
        <v>3</v>
      </c>
      <c r="K19" s="8" t="s">
        <v>4</v>
      </c>
      <c r="M19" s="11" t="s">
        <v>0</v>
      </c>
      <c r="N19" s="11" t="s">
        <v>1</v>
      </c>
      <c r="O19" s="11" t="s">
        <v>2</v>
      </c>
      <c r="P19" s="11" t="s">
        <v>3</v>
      </c>
      <c r="Q19" s="11" t="s">
        <v>4</v>
      </c>
      <c r="S19" s="5" t="s">
        <v>0</v>
      </c>
      <c r="T19" s="5" t="s">
        <v>1</v>
      </c>
      <c r="U19" s="5" t="s">
        <v>2</v>
      </c>
      <c r="V19" s="5" t="s">
        <v>3</v>
      </c>
      <c r="W19" s="5" t="s">
        <v>4</v>
      </c>
      <c r="Y19" s="8" t="s">
        <v>0</v>
      </c>
      <c r="Z19" s="8" t="s">
        <v>1</v>
      </c>
      <c r="AA19" s="8" t="s">
        <v>2</v>
      </c>
      <c r="AB19" s="8" t="s">
        <v>3</v>
      </c>
      <c r="AC19" s="8" t="s">
        <v>4</v>
      </c>
      <c r="AE19" s="11" t="s">
        <v>0</v>
      </c>
      <c r="AF19" s="11" t="s">
        <v>1</v>
      </c>
      <c r="AG19" s="11" t="s">
        <v>2</v>
      </c>
      <c r="AH19" s="11" t="s">
        <v>3</v>
      </c>
      <c r="AI19" s="11" t="s">
        <v>4</v>
      </c>
    </row>
    <row r="20" spans="1:37" x14ac:dyDescent="0.3">
      <c r="A20" s="5" t="s">
        <v>11</v>
      </c>
      <c r="B20" s="5">
        <v>13</v>
      </c>
      <c r="C20" s="5">
        <v>4</v>
      </c>
      <c r="D20" s="5">
        <f>(C20-B20)/(C20+B20)</f>
        <v>-0.52941176470588236</v>
      </c>
      <c r="G20" s="8" t="s">
        <v>11</v>
      </c>
      <c r="H20" s="8">
        <f>B20</f>
        <v>13</v>
      </c>
      <c r="I20" s="8">
        <v>10</v>
      </c>
      <c r="J20" s="8">
        <f>(I20-H20)/(I20+H20)</f>
        <v>-0.13043478260869565</v>
      </c>
      <c r="M20" s="11" t="s">
        <v>11</v>
      </c>
      <c r="N20" s="11">
        <f>B20</f>
        <v>13</v>
      </c>
      <c r="O20" s="11">
        <v>13</v>
      </c>
      <c r="P20" s="11">
        <f>(O20-N20)/(O20+N20)</f>
        <v>0</v>
      </c>
      <c r="S20" s="5" t="s">
        <v>13</v>
      </c>
      <c r="T20" s="5">
        <v>16</v>
      </c>
      <c r="U20" s="5">
        <v>68</v>
      </c>
      <c r="V20" s="5">
        <f>(U20-T20)/(U20+T20)</f>
        <v>0.61904761904761907</v>
      </c>
      <c r="Y20" s="8" t="s">
        <v>13</v>
      </c>
      <c r="Z20" s="8">
        <f>T20</f>
        <v>16</v>
      </c>
      <c r="AA20" s="8">
        <v>42</v>
      </c>
      <c r="AB20" s="8">
        <f>(AA20-Z20)/(AA20+Z20)</f>
        <v>0.44827586206896552</v>
      </c>
      <c r="AE20" s="11" t="s">
        <v>13</v>
      </c>
      <c r="AF20" s="11">
        <f>T20</f>
        <v>16</v>
      </c>
      <c r="AG20" s="11">
        <v>32</v>
      </c>
      <c r="AH20" s="11">
        <f>(AG20-AF20)/(AG20+AF20)</f>
        <v>0.33333333333333331</v>
      </c>
    </row>
    <row r="21" spans="1:37" x14ac:dyDescent="0.3">
      <c r="A21" s="5" t="s">
        <v>5</v>
      </c>
      <c r="B21" s="5">
        <v>13.5</v>
      </c>
      <c r="C21" s="5">
        <v>3</v>
      </c>
      <c r="D21" s="5">
        <f t="shared" ref="D21:D23" si="30">(C21-B21)/(C21+B21)</f>
        <v>-0.63636363636363635</v>
      </c>
      <c r="G21" s="8" t="s">
        <v>5</v>
      </c>
      <c r="H21" s="8">
        <f t="shared" ref="H21:H24" si="31">B21</f>
        <v>13.5</v>
      </c>
      <c r="I21" s="8">
        <v>12</v>
      </c>
      <c r="J21" s="8">
        <f t="shared" ref="J21:J23" si="32">(I21-H21)/(I21+H21)</f>
        <v>-5.8823529411764705E-2</v>
      </c>
      <c r="M21" s="11" t="s">
        <v>5</v>
      </c>
      <c r="N21" s="11">
        <f t="shared" ref="N21:N24" si="33">B21</f>
        <v>13.5</v>
      </c>
      <c r="O21" s="11">
        <v>17</v>
      </c>
      <c r="P21" s="11">
        <f t="shared" ref="P21:P23" si="34">(O21-N21)/(O21+N21)</f>
        <v>0.11475409836065574</v>
      </c>
      <c r="S21" s="5" t="s">
        <v>5</v>
      </c>
      <c r="T21" s="5">
        <v>18</v>
      </c>
      <c r="U21" s="5">
        <v>70</v>
      </c>
      <c r="V21" s="5">
        <f t="shared" ref="V21:V24" si="35">(U21-T21)/(U21+T21)</f>
        <v>0.59090909090909094</v>
      </c>
      <c r="Y21" s="8" t="s">
        <v>5</v>
      </c>
      <c r="Z21" s="8">
        <f t="shared" ref="Z21:Z24" si="36">T21</f>
        <v>18</v>
      </c>
      <c r="AA21" s="8">
        <v>32</v>
      </c>
      <c r="AB21" s="8">
        <f t="shared" ref="AB21:AB24" si="37">(AA21-Z21)/(AA21+Z21)</f>
        <v>0.28000000000000003</v>
      </c>
      <c r="AE21" s="11" t="s">
        <v>5</v>
      </c>
      <c r="AF21" s="11">
        <f t="shared" ref="AF21:AF24" si="38">T21</f>
        <v>18</v>
      </c>
      <c r="AG21" s="11">
        <v>25</v>
      </c>
      <c r="AH21" s="11">
        <f t="shared" ref="AH21:AH24" si="39">(AG21-AF21)/(AG21+AF21)</f>
        <v>0.16279069767441862</v>
      </c>
    </row>
    <row r="22" spans="1:37" x14ac:dyDescent="0.3">
      <c r="A22" s="5" t="s">
        <v>9</v>
      </c>
      <c r="B22" s="5">
        <v>11.5</v>
      </c>
      <c r="C22" s="5">
        <v>0</v>
      </c>
      <c r="D22" s="5">
        <f t="shared" si="30"/>
        <v>-1</v>
      </c>
      <c r="G22" s="8" t="s">
        <v>9</v>
      </c>
      <c r="H22" s="8">
        <f t="shared" si="31"/>
        <v>11.5</v>
      </c>
      <c r="I22" s="8">
        <v>7</v>
      </c>
      <c r="J22" s="8">
        <f t="shared" si="32"/>
        <v>-0.24324324324324326</v>
      </c>
      <c r="M22" s="11" t="s">
        <v>9</v>
      </c>
      <c r="N22" s="11">
        <f t="shared" si="33"/>
        <v>11.5</v>
      </c>
      <c r="O22" s="11">
        <v>10</v>
      </c>
      <c r="P22" s="11">
        <f t="shared" si="34"/>
        <v>-6.9767441860465115E-2</v>
      </c>
      <c r="S22" s="5" t="s">
        <v>6</v>
      </c>
      <c r="T22" s="5">
        <v>17.5</v>
      </c>
      <c r="U22" s="5">
        <v>64</v>
      </c>
      <c r="V22" s="5">
        <f t="shared" si="35"/>
        <v>0.57055214723926384</v>
      </c>
      <c r="Y22" s="8" t="s">
        <v>6</v>
      </c>
      <c r="Z22" s="8">
        <f t="shared" si="36"/>
        <v>17.5</v>
      </c>
      <c r="AA22" s="8">
        <v>31</v>
      </c>
      <c r="AB22" s="8">
        <f t="shared" si="37"/>
        <v>0.27835051546391754</v>
      </c>
      <c r="AE22" s="11" t="s">
        <v>6</v>
      </c>
      <c r="AF22" s="11">
        <f t="shared" si="38"/>
        <v>17.5</v>
      </c>
      <c r="AG22" s="11">
        <v>25</v>
      </c>
      <c r="AH22" s="11">
        <f t="shared" si="39"/>
        <v>0.17647058823529413</v>
      </c>
    </row>
    <row r="23" spans="1:37" x14ac:dyDescent="0.3">
      <c r="B23" s="5">
        <v>13</v>
      </c>
      <c r="C23" s="5">
        <v>0</v>
      </c>
      <c r="D23" s="5">
        <f t="shared" si="30"/>
        <v>-1</v>
      </c>
      <c r="H23" s="8">
        <f t="shared" si="31"/>
        <v>13</v>
      </c>
      <c r="I23" s="8">
        <v>4</v>
      </c>
      <c r="J23" s="8">
        <f t="shared" si="32"/>
        <v>-0.52941176470588236</v>
      </c>
      <c r="N23" s="11">
        <f t="shared" si="33"/>
        <v>13</v>
      </c>
      <c r="O23" s="11">
        <v>7</v>
      </c>
      <c r="P23" s="11">
        <f t="shared" si="34"/>
        <v>-0.3</v>
      </c>
      <c r="T23" s="5">
        <v>15</v>
      </c>
      <c r="U23" s="5">
        <v>62</v>
      </c>
      <c r="V23" s="5">
        <f t="shared" si="35"/>
        <v>0.61038961038961037</v>
      </c>
      <c r="Z23" s="8">
        <f t="shared" si="36"/>
        <v>15</v>
      </c>
      <c r="AA23" s="8">
        <v>29</v>
      </c>
      <c r="AB23" s="8">
        <f t="shared" si="37"/>
        <v>0.31818181818181818</v>
      </c>
      <c r="AF23" s="11">
        <f t="shared" si="38"/>
        <v>15</v>
      </c>
      <c r="AG23" s="11">
        <v>23</v>
      </c>
      <c r="AH23" s="11">
        <f t="shared" si="39"/>
        <v>0.21052631578947367</v>
      </c>
    </row>
    <row r="24" spans="1:37" x14ac:dyDescent="0.3">
      <c r="H24" s="8">
        <f t="shared" si="31"/>
        <v>0</v>
      </c>
      <c r="N24" s="11">
        <f t="shared" si="33"/>
        <v>0</v>
      </c>
      <c r="T24" s="5">
        <v>16.5</v>
      </c>
      <c r="U24" s="5">
        <v>61</v>
      </c>
      <c r="V24" s="5">
        <f t="shared" si="35"/>
        <v>0.5741935483870968</v>
      </c>
      <c r="Z24" s="8">
        <f t="shared" si="36"/>
        <v>16.5</v>
      </c>
      <c r="AA24" s="8">
        <v>31</v>
      </c>
      <c r="AB24" s="8">
        <f t="shared" si="37"/>
        <v>0.30526315789473685</v>
      </c>
      <c r="AF24" s="11">
        <f t="shared" si="38"/>
        <v>16.5</v>
      </c>
      <c r="AG24" s="11">
        <v>23</v>
      </c>
      <c r="AH24" s="11">
        <f t="shared" si="39"/>
        <v>0.16455696202531644</v>
      </c>
    </row>
    <row r="25" spans="1:37" x14ac:dyDescent="0.3">
      <c r="A25" s="4"/>
      <c r="B25" s="4">
        <f>AVERAGE(B20:B24)</f>
        <v>12.75</v>
      </c>
      <c r="C25" s="4">
        <f t="shared" ref="C25" si="40">AVERAGE(C20:C24)</f>
        <v>1.75</v>
      </c>
      <c r="D25" s="4">
        <f>AVERAGE(D20:D24)</f>
        <v>-0.79144385026737973</v>
      </c>
      <c r="E25" s="4">
        <f>_xlfn.T.TEST(B20:B24,C20:C24,2,1)</f>
        <v>9.6732329687507159E-4</v>
      </c>
      <c r="F25" s="1"/>
      <c r="G25" s="7"/>
      <c r="H25" s="7">
        <f>AVERAGE(H20:H24)</f>
        <v>10.199999999999999</v>
      </c>
      <c r="I25" s="7">
        <f t="shared" ref="I25" si="41">AVERAGE(I20:I24)</f>
        <v>8.25</v>
      </c>
      <c r="J25" s="7">
        <f>AVERAGE(J20:J24)</f>
        <v>-0.24047832999239649</v>
      </c>
      <c r="K25" s="7">
        <f>_xlfn.T.TEST(H20:H24,I20:I24,2,1)</f>
        <v>6.9136869264428746E-2</v>
      </c>
      <c r="L25" s="1"/>
      <c r="M25" s="10"/>
      <c r="N25" s="10">
        <f>AVERAGE(N20:N24)</f>
        <v>10.199999999999999</v>
      </c>
      <c r="O25" s="10">
        <f t="shared" ref="O25" si="42">AVERAGE(O20:O24)</f>
        <v>11.75</v>
      </c>
      <c r="P25" s="10">
        <f>AVERAGE(P20:P24)</f>
        <v>-6.3753335874952341E-2</v>
      </c>
      <c r="Q25" s="10">
        <f>_xlfn.T.TEST(N20:N24,O20:O24,2,1)</f>
        <v>0.64644912329532889</v>
      </c>
      <c r="R25" s="1"/>
      <c r="S25" s="4"/>
      <c r="T25" s="4">
        <f>AVERAGE(T20:T24)</f>
        <v>16.600000000000001</v>
      </c>
      <c r="U25" s="4">
        <f t="shared" ref="U25" si="43">AVERAGE(U20:U24)</f>
        <v>65</v>
      </c>
      <c r="V25" s="4">
        <f>AVERAGE(V20:V24)</f>
        <v>0.59301840319453614</v>
      </c>
      <c r="W25" s="4">
        <f>_xlfn.T.TEST(T20:T24,U20:U24,2,1)</f>
        <v>5.9219279625454168E-6</v>
      </c>
      <c r="Y25" s="7"/>
      <c r="Z25" s="7">
        <f>AVERAGE(Z20:Z24)</f>
        <v>16.600000000000001</v>
      </c>
      <c r="AA25" s="7">
        <f t="shared" ref="AA25" si="44">AVERAGE(AA20:AA24)</f>
        <v>33</v>
      </c>
      <c r="AB25" s="7">
        <f>AVERAGE(AB20:AB24)</f>
        <v>0.3260142707218876</v>
      </c>
      <c r="AC25" s="7">
        <f>_xlfn.T.TEST(Z20:Z24,AA20:AA24,2,1)</f>
        <v>2.418464571192928E-3</v>
      </c>
      <c r="AE25" s="10"/>
      <c r="AF25" s="10">
        <f>AVERAGE(AF20:AF24)</f>
        <v>16.600000000000001</v>
      </c>
      <c r="AG25" s="10">
        <f t="shared" ref="AG25" si="45">AVERAGE(AG20:AG24)</f>
        <v>25.6</v>
      </c>
      <c r="AH25" s="10">
        <f>AVERAGE(AH20:AH24)</f>
        <v>0.20953557941156725</v>
      </c>
      <c r="AI25" s="10">
        <f>_xlfn.T.TEST(AF20:AF24,AG20:AG24,2,1)</f>
        <v>7.0257247207947777E-3</v>
      </c>
      <c r="AJ25" s="1"/>
      <c r="AK25" s="1"/>
    </row>
    <row r="26" spans="1:37" x14ac:dyDescent="0.3">
      <c r="A26" s="5" t="s">
        <v>0</v>
      </c>
      <c r="B26" s="5" t="s">
        <v>1</v>
      </c>
      <c r="C26" s="5" t="s">
        <v>2</v>
      </c>
      <c r="D26" s="5" t="s">
        <v>3</v>
      </c>
      <c r="E26" s="5" t="s">
        <v>4</v>
      </c>
      <c r="G26" s="8" t="s">
        <v>0</v>
      </c>
      <c r="H26" s="8" t="s">
        <v>1</v>
      </c>
      <c r="I26" s="8" t="s">
        <v>2</v>
      </c>
      <c r="J26" s="8" t="s">
        <v>3</v>
      </c>
      <c r="K26" s="8" t="s">
        <v>4</v>
      </c>
      <c r="M26" s="11" t="s">
        <v>0</v>
      </c>
      <c r="N26" s="11" t="s">
        <v>1</v>
      </c>
      <c r="O26" s="11" t="s">
        <v>2</v>
      </c>
      <c r="P26" s="11" t="s">
        <v>3</v>
      </c>
      <c r="Q26" s="11" t="s">
        <v>4</v>
      </c>
      <c r="S26" s="5" t="s">
        <v>0</v>
      </c>
      <c r="T26" s="5" t="s">
        <v>1</v>
      </c>
      <c r="U26" s="5" t="s">
        <v>2</v>
      </c>
      <c r="V26" s="5" t="s">
        <v>3</v>
      </c>
      <c r="W26" s="5" t="s">
        <v>4</v>
      </c>
      <c r="Y26" s="8" t="s">
        <v>0</v>
      </c>
      <c r="Z26" s="8" t="s">
        <v>1</v>
      </c>
      <c r="AA26" s="8" t="s">
        <v>2</v>
      </c>
      <c r="AB26" s="8" t="s">
        <v>3</v>
      </c>
      <c r="AC26" s="8" t="s">
        <v>4</v>
      </c>
      <c r="AE26" s="11" t="s">
        <v>0</v>
      </c>
      <c r="AF26" s="11" t="s">
        <v>1</v>
      </c>
      <c r="AG26" s="11" t="s">
        <v>2</v>
      </c>
      <c r="AH26" s="11" t="s">
        <v>3</v>
      </c>
      <c r="AI26" s="11" t="s">
        <v>4</v>
      </c>
    </row>
    <row r="27" spans="1:37" x14ac:dyDescent="0.3">
      <c r="A27" s="5" t="s">
        <v>14</v>
      </c>
      <c r="B27" s="5">
        <v>9.5</v>
      </c>
      <c r="C27" s="5">
        <v>2</v>
      </c>
      <c r="D27" s="5">
        <f>(C27-B27)/(C27+B27)</f>
        <v>-0.65217391304347827</v>
      </c>
      <c r="G27" s="8" t="s">
        <v>14</v>
      </c>
      <c r="H27" s="8">
        <f>B27</f>
        <v>9.5</v>
      </c>
      <c r="I27" s="8">
        <v>1</v>
      </c>
      <c r="J27" s="8">
        <f>(I27-H27)/(I27+H27)</f>
        <v>-0.80952380952380953</v>
      </c>
      <c r="M27" s="11" t="s">
        <v>14</v>
      </c>
      <c r="N27" s="11">
        <f>B27</f>
        <v>9.5</v>
      </c>
      <c r="O27" s="11">
        <v>3</v>
      </c>
      <c r="P27" s="11">
        <f>(O27-N27)/(O27+N27)</f>
        <v>-0.52</v>
      </c>
      <c r="S27" s="5" t="s">
        <v>15</v>
      </c>
      <c r="T27" s="5">
        <v>14</v>
      </c>
      <c r="U27" s="5">
        <v>70</v>
      </c>
      <c r="V27" s="5">
        <f>(U27-T27)/(U27+T27)</f>
        <v>0.66666666666666663</v>
      </c>
      <c r="Y27" s="8" t="s">
        <v>15</v>
      </c>
      <c r="Z27" s="8">
        <f>T27</f>
        <v>14</v>
      </c>
      <c r="AA27" s="8">
        <v>51</v>
      </c>
      <c r="AB27" s="8">
        <f>(AA27-Z27)/(AA27+Z27)</f>
        <v>0.56923076923076921</v>
      </c>
      <c r="AE27" s="11" t="s">
        <v>15</v>
      </c>
      <c r="AF27" s="11">
        <f>T27</f>
        <v>14</v>
      </c>
      <c r="AG27" s="11">
        <v>39</v>
      </c>
      <c r="AH27" s="11">
        <f>(AG27-AF27)/(AG27+AF27)</f>
        <v>0.47169811320754718</v>
      </c>
    </row>
    <row r="28" spans="1:37" x14ac:dyDescent="0.3">
      <c r="A28" s="5" t="s">
        <v>5</v>
      </c>
      <c r="B28" s="5">
        <v>10.5</v>
      </c>
      <c r="C28" s="5">
        <v>1</v>
      </c>
      <c r="D28" s="5">
        <f t="shared" ref="D28:D31" si="46">(C28-B28)/(C28+B28)</f>
        <v>-0.82608695652173914</v>
      </c>
      <c r="G28" s="8" t="s">
        <v>5</v>
      </c>
      <c r="H28" s="8">
        <f t="shared" ref="H28:H31" si="47">B28</f>
        <v>10.5</v>
      </c>
      <c r="I28" s="8">
        <v>12</v>
      </c>
      <c r="J28" s="8">
        <f t="shared" ref="J28:J31" si="48">(I28-H28)/(I28+H28)</f>
        <v>6.6666666666666666E-2</v>
      </c>
      <c r="M28" s="11" t="s">
        <v>5</v>
      </c>
      <c r="N28" s="11">
        <f t="shared" ref="N28:N31" si="49">B28</f>
        <v>10.5</v>
      </c>
      <c r="O28" s="11">
        <v>4</v>
      </c>
      <c r="P28" s="11">
        <f t="shared" ref="P28:P31" si="50">(O28-N28)/(O28+N28)</f>
        <v>-0.44827586206896552</v>
      </c>
      <c r="S28" s="5" t="s">
        <v>5</v>
      </c>
      <c r="T28" s="5">
        <v>15</v>
      </c>
      <c r="U28" s="5">
        <v>64</v>
      </c>
      <c r="V28" s="5">
        <f t="shared" ref="V28:V31" si="51">(U28-T28)/(U28+T28)</f>
        <v>0.620253164556962</v>
      </c>
      <c r="Y28" s="8" t="s">
        <v>5</v>
      </c>
      <c r="Z28" s="8">
        <f t="shared" ref="Z28:Z31" si="52">T28</f>
        <v>15</v>
      </c>
      <c r="AA28" s="8">
        <v>41</v>
      </c>
      <c r="AB28" s="8">
        <f t="shared" ref="AB28:AB31" si="53">(AA28-Z28)/(AA28+Z28)</f>
        <v>0.4642857142857143</v>
      </c>
      <c r="AE28" s="11" t="s">
        <v>5</v>
      </c>
      <c r="AF28" s="11">
        <f t="shared" ref="AF28:AF31" si="54">T28</f>
        <v>15</v>
      </c>
      <c r="AG28" s="11">
        <v>38</v>
      </c>
      <c r="AH28" s="11">
        <f t="shared" ref="AH28:AH31" si="55">(AG28-AF28)/(AG28+AF28)</f>
        <v>0.43396226415094341</v>
      </c>
    </row>
    <row r="29" spans="1:37" x14ac:dyDescent="0.3">
      <c r="A29" s="5" t="s">
        <v>9</v>
      </c>
      <c r="B29" s="5">
        <v>12</v>
      </c>
      <c r="C29" s="5">
        <v>1</v>
      </c>
      <c r="D29" s="5">
        <f t="shared" si="46"/>
        <v>-0.84615384615384615</v>
      </c>
      <c r="G29" s="8" t="s">
        <v>9</v>
      </c>
      <c r="H29" s="8">
        <f t="shared" si="47"/>
        <v>12</v>
      </c>
      <c r="I29" s="8">
        <v>12</v>
      </c>
      <c r="J29" s="8">
        <f t="shared" si="48"/>
        <v>0</v>
      </c>
      <c r="M29" s="11" t="s">
        <v>9</v>
      </c>
      <c r="N29" s="11">
        <f t="shared" si="49"/>
        <v>12</v>
      </c>
      <c r="O29" s="11">
        <v>11</v>
      </c>
      <c r="P29" s="11">
        <f t="shared" si="50"/>
        <v>-4.3478260869565216E-2</v>
      </c>
      <c r="S29" s="5" t="s">
        <v>6</v>
      </c>
      <c r="T29" s="5">
        <v>16</v>
      </c>
      <c r="U29" s="5">
        <v>60</v>
      </c>
      <c r="V29" s="5">
        <f t="shared" si="51"/>
        <v>0.57894736842105265</v>
      </c>
      <c r="Y29" s="8" t="s">
        <v>6</v>
      </c>
      <c r="Z29" s="8">
        <f t="shared" si="52"/>
        <v>16</v>
      </c>
      <c r="AA29" s="8">
        <v>37</v>
      </c>
      <c r="AB29" s="8">
        <f t="shared" si="53"/>
        <v>0.39622641509433965</v>
      </c>
      <c r="AE29" s="11" t="s">
        <v>6</v>
      </c>
      <c r="AF29" s="11">
        <f t="shared" si="54"/>
        <v>16</v>
      </c>
      <c r="AG29" s="11">
        <v>34</v>
      </c>
      <c r="AH29" s="11">
        <f t="shared" si="55"/>
        <v>0.36</v>
      </c>
    </row>
    <row r="30" spans="1:37" x14ac:dyDescent="0.3">
      <c r="B30" s="5">
        <v>12</v>
      </c>
      <c r="C30" s="5">
        <v>1</v>
      </c>
      <c r="D30" s="5">
        <f t="shared" si="46"/>
        <v>-0.84615384615384615</v>
      </c>
      <c r="H30" s="8">
        <f t="shared" si="47"/>
        <v>12</v>
      </c>
      <c r="I30" s="8">
        <v>11</v>
      </c>
      <c r="J30" s="8">
        <f t="shared" si="48"/>
        <v>-4.3478260869565216E-2</v>
      </c>
      <c r="N30" s="11">
        <f t="shared" si="49"/>
        <v>12</v>
      </c>
      <c r="O30" s="11">
        <v>11</v>
      </c>
      <c r="P30" s="11">
        <f t="shared" si="50"/>
        <v>-4.3478260869565216E-2</v>
      </c>
      <c r="T30" s="5">
        <v>16</v>
      </c>
      <c r="U30" s="5">
        <v>61</v>
      </c>
      <c r="V30" s="5">
        <f t="shared" si="51"/>
        <v>0.58441558441558439</v>
      </c>
      <c r="Z30" s="8">
        <f t="shared" si="52"/>
        <v>16</v>
      </c>
      <c r="AA30" s="8">
        <v>40</v>
      </c>
      <c r="AB30" s="8">
        <f t="shared" si="53"/>
        <v>0.42857142857142855</v>
      </c>
      <c r="AF30" s="11">
        <f t="shared" si="54"/>
        <v>16</v>
      </c>
      <c r="AG30" s="11">
        <v>37</v>
      </c>
      <c r="AH30" s="11">
        <f t="shared" si="55"/>
        <v>0.39622641509433965</v>
      </c>
    </row>
    <row r="31" spans="1:37" x14ac:dyDescent="0.3">
      <c r="B31" s="5">
        <v>11.5</v>
      </c>
      <c r="C31" s="5">
        <v>5</v>
      </c>
      <c r="D31" s="5">
        <f t="shared" si="46"/>
        <v>-0.39393939393939392</v>
      </c>
      <c r="H31" s="8">
        <f t="shared" si="47"/>
        <v>11.5</v>
      </c>
      <c r="I31" s="8">
        <v>14</v>
      </c>
      <c r="J31" s="8">
        <f t="shared" si="48"/>
        <v>9.8039215686274508E-2</v>
      </c>
      <c r="N31" s="11">
        <f t="shared" si="49"/>
        <v>11.5</v>
      </c>
      <c r="O31" s="11">
        <v>14</v>
      </c>
      <c r="P31" s="11">
        <f t="shared" si="50"/>
        <v>9.8039215686274508E-2</v>
      </c>
      <c r="T31" s="5">
        <v>16</v>
      </c>
      <c r="U31" s="5">
        <v>58</v>
      </c>
      <c r="V31" s="5">
        <f t="shared" si="51"/>
        <v>0.56756756756756754</v>
      </c>
      <c r="Z31" s="8">
        <f t="shared" si="52"/>
        <v>16</v>
      </c>
      <c r="AA31" s="8">
        <v>40</v>
      </c>
      <c r="AB31" s="8">
        <f t="shared" si="53"/>
        <v>0.42857142857142855</v>
      </c>
      <c r="AF31" s="11">
        <f t="shared" si="54"/>
        <v>16</v>
      </c>
      <c r="AG31" s="11">
        <v>32</v>
      </c>
      <c r="AH31" s="11">
        <f t="shared" si="55"/>
        <v>0.33333333333333331</v>
      </c>
    </row>
    <row r="32" spans="1:37" x14ac:dyDescent="0.3">
      <c r="A32" s="4"/>
      <c r="B32" s="4">
        <f>AVERAGE(B27:B31)</f>
        <v>11.1</v>
      </c>
      <c r="C32" s="4">
        <f t="shared" ref="C32" si="56">AVERAGE(C27:C31)</f>
        <v>2</v>
      </c>
      <c r="D32" s="4">
        <f>AVERAGE(D27:D31)</f>
        <v>-0.71290159116246077</v>
      </c>
      <c r="E32" s="4">
        <f>_xlfn.T.TEST(B27:B31,C27:C31,2,1)</f>
        <v>5.711026632896349E-4</v>
      </c>
      <c r="F32" s="1"/>
      <c r="G32" s="7"/>
      <c r="H32" s="7">
        <f>AVERAGE(H27:H31)</f>
        <v>11.1</v>
      </c>
      <c r="I32" s="7">
        <f t="shared" ref="I32" si="57">AVERAGE(I27:I31)</f>
        <v>10</v>
      </c>
      <c r="J32" s="7">
        <f>AVERAGE(J27:J31)</f>
        <v>-0.13765923760808671</v>
      </c>
      <c r="K32" s="7">
        <f>_xlfn.T.TEST(H27:H31,I27:I31,2,1)</f>
        <v>0.6020053584092433</v>
      </c>
      <c r="L32" s="1"/>
      <c r="M32" s="10"/>
      <c r="N32" s="10">
        <f>AVERAGE(N27:N31)</f>
        <v>11.1</v>
      </c>
      <c r="O32" s="10">
        <f t="shared" ref="O32" si="58">AVERAGE(O27:O31)</f>
        <v>8.6</v>
      </c>
      <c r="P32" s="10">
        <f>AVERAGE(P27:P31)</f>
        <v>-0.19143863362436428</v>
      </c>
      <c r="Q32" s="10">
        <f>_xlfn.T.TEST(N27:N31,O27:O31,2,1)</f>
        <v>0.22710394425535504</v>
      </c>
      <c r="R32" s="1"/>
      <c r="S32" s="4"/>
      <c r="T32" s="4">
        <f>AVERAGE(T27:T31)</f>
        <v>15.4</v>
      </c>
      <c r="U32" s="4">
        <f t="shared" ref="U32" si="59">AVERAGE(U27:U31)</f>
        <v>62.6</v>
      </c>
      <c r="V32" s="4">
        <f>AVERAGE(V27:V31)</f>
        <v>0.60357007032556664</v>
      </c>
      <c r="W32" s="4">
        <f>_xlfn.T.TEST(T27:T31,U27:U31,2,1)</f>
        <v>4.4748894999480356E-5</v>
      </c>
      <c r="Y32" s="7"/>
      <c r="Z32" s="7">
        <f>AVERAGE(Z27:Z31)</f>
        <v>15.4</v>
      </c>
      <c r="AA32" s="7">
        <f t="shared" ref="AA32" si="60">AVERAGE(AA27:AA31)</f>
        <v>41.8</v>
      </c>
      <c r="AB32" s="7">
        <f>AVERAGE(AB27:AB31)</f>
        <v>0.45737715115073607</v>
      </c>
      <c r="AC32" s="7">
        <f>_xlfn.T.TEST(Z27:Z31,AA27:AA31,2,1)</f>
        <v>6.7456487328580196E-4</v>
      </c>
      <c r="AE32" s="10"/>
      <c r="AF32" s="10">
        <f>AVERAGE(AF27:AF31)</f>
        <v>15.4</v>
      </c>
      <c r="AG32" s="10">
        <f t="shared" ref="AG32" si="61">AVERAGE(AG27:AG31)</f>
        <v>36</v>
      </c>
      <c r="AH32" s="10">
        <f>AVERAGE(AH27:AH31)</f>
        <v>0.39904402515723275</v>
      </c>
      <c r="AI32" s="10">
        <f>_xlfn.T.TEST(AF27:AF31,AG27:AG31,2,1)</f>
        <v>2.2620994323827102E-4</v>
      </c>
      <c r="AJ32" s="1"/>
      <c r="AK32" s="1"/>
    </row>
    <row r="33" spans="1:37" x14ac:dyDescent="0.3">
      <c r="A33" s="5" t="s">
        <v>0</v>
      </c>
      <c r="B33" s="5" t="s">
        <v>1</v>
      </c>
      <c r="C33" s="5" t="s">
        <v>2</v>
      </c>
      <c r="D33" s="5" t="s">
        <v>3</v>
      </c>
      <c r="E33" s="5" t="s">
        <v>4</v>
      </c>
      <c r="G33" s="8" t="s">
        <v>0</v>
      </c>
      <c r="H33" s="8" t="s">
        <v>1</v>
      </c>
      <c r="I33" s="8" t="s">
        <v>2</v>
      </c>
      <c r="J33" s="8" t="s">
        <v>3</v>
      </c>
      <c r="K33" s="8" t="s">
        <v>4</v>
      </c>
      <c r="M33" s="11" t="s">
        <v>0</v>
      </c>
      <c r="N33" s="11" t="s">
        <v>1</v>
      </c>
      <c r="O33" s="11" t="s">
        <v>2</v>
      </c>
      <c r="P33" s="11" t="s">
        <v>3</v>
      </c>
      <c r="Q33" s="11" t="s">
        <v>4</v>
      </c>
      <c r="S33" s="5" t="s">
        <v>0</v>
      </c>
      <c r="T33" s="5" t="s">
        <v>1</v>
      </c>
      <c r="U33" s="5" t="s">
        <v>2</v>
      </c>
      <c r="V33" s="5" t="s">
        <v>3</v>
      </c>
      <c r="W33" s="5" t="s">
        <v>4</v>
      </c>
      <c r="Y33" s="8" t="s">
        <v>0</v>
      </c>
      <c r="Z33" s="8" t="s">
        <v>1</v>
      </c>
      <c r="AA33" s="8" t="s">
        <v>2</v>
      </c>
      <c r="AB33" s="8" t="s">
        <v>3</v>
      </c>
      <c r="AC33" s="8" t="s">
        <v>4</v>
      </c>
      <c r="AE33" s="11" t="s">
        <v>0</v>
      </c>
      <c r="AF33" s="11" t="s">
        <v>1</v>
      </c>
      <c r="AG33" s="11" t="s">
        <v>2</v>
      </c>
      <c r="AH33" s="11" t="s">
        <v>3</v>
      </c>
      <c r="AI33" s="11" t="s">
        <v>4</v>
      </c>
    </row>
    <row r="34" spans="1:37" x14ac:dyDescent="0.3">
      <c r="A34" s="5" t="s">
        <v>16</v>
      </c>
      <c r="B34" s="5">
        <v>4</v>
      </c>
      <c r="C34" s="5">
        <v>0</v>
      </c>
      <c r="D34" s="5">
        <f>(C34-B34)/(C34+B34)</f>
        <v>-1</v>
      </c>
      <c r="G34" s="8" t="s">
        <v>16</v>
      </c>
      <c r="H34" s="8">
        <f>B34</f>
        <v>4</v>
      </c>
      <c r="I34" s="8">
        <v>4</v>
      </c>
      <c r="J34" s="8">
        <f>(I34-H34)/(I34+H34)</f>
        <v>0</v>
      </c>
      <c r="M34" s="11" t="s">
        <v>16</v>
      </c>
      <c r="N34" s="11">
        <f>B34</f>
        <v>4</v>
      </c>
      <c r="O34" s="11">
        <v>15</v>
      </c>
      <c r="P34" s="11">
        <f>(O34-N34)/(O34+N34)</f>
        <v>0.57894736842105265</v>
      </c>
      <c r="S34" s="5" t="s">
        <v>17</v>
      </c>
      <c r="T34" s="5">
        <v>14</v>
      </c>
      <c r="U34" s="5">
        <v>114</v>
      </c>
      <c r="V34" s="5">
        <f>(U34-T34)/(U34+T34)</f>
        <v>0.78125</v>
      </c>
      <c r="Y34" s="8" t="s">
        <v>17</v>
      </c>
      <c r="Z34" s="8">
        <f>T34</f>
        <v>14</v>
      </c>
      <c r="AA34" s="8">
        <v>78</v>
      </c>
      <c r="AB34" s="8">
        <f>(AA34-Z34)/(AA34+Z34)</f>
        <v>0.69565217391304346</v>
      </c>
      <c r="AE34" s="11" t="s">
        <v>17</v>
      </c>
      <c r="AF34" s="11">
        <f>T34</f>
        <v>14</v>
      </c>
      <c r="AG34" s="11">
        <v>65</v>
      </c>
      <c r="AH34" s="11">
        <f>(AG34-AF34)/(AG34+AF34)</f>
        <v>0.64556962025316456</v>
      </c>
    </row>
    <row r="35" spans="1:37" x14ac:dyDescent="0.3">
      <c r="A35" s="5" t="s">
        <v>5</v>
      </c>
      <c r="B35" s="5">
        <v>5</v>
      </c>
      <c r="C35" s="5">
        <v>4</v>
      </c>
      <c r="D35" s="5">
        <f t="shared" ref="D35:D38" si="62">(C35-B35)/(C35+B35)</f>
        <v>-0.1111111111111111</v>
      </c>
      <c r="G35" s="8" t="s">
        <v>5</v>
      </c>
      <c r="H35" s="8">
        <f t="shared" ref="H35:H38" si="63">B35</f>
        <v>5</v>
      </c>
      <c r="I35" s="8">
        <v>11</v>
      </c>
      <c r="J35" s="8">
        <f t="shared" ref="J35:J38" si="64">(I35-H35)/(I35+H35)</f>
        <v>0.375</v>
      </c>
      <c r="M35" s="11" t="s">
        <v>5</v>
      </c>
      <c r="N35" s="11">
        <f t="shared" ref="N35:N38" si="65">B35</f>
        <v>5</v>
      </c>
      <c r="O35" s="11">
        <v>12</v>
      </c>
      <c r="P35" s="11">
        <f t="shared" ref="P35:P38" si="66">(O35-N35)/(O35+N35)</f>
        <v>0.41176470588235292</v>
      </c>
      <c r="S35" s="5" t="s">
        <v>5</v>
      </c>
      <c r="T35" s="5">
        <v>13</v>
      </c>
      <c r="U35" s="5">
        <v>102</v>
      </c>
      <c r="V35" s="5">
        <f t="shared" ref="V35:V38" si="67">(U35-T35)/(U35+T35)</f>
        <v>0.77391304347826084</v>
      </c>
      <c r="Y35" s="8" t="s">
        <v>5</v>
      </c>
      <c r="Z35" s="8">
        <f t="shared" ref="Z35:Z38" si="68">T35</f>
        <v>13</v>
      </c>
      <c r="AA35" s="8">
        <v>65</v>
      </c>
      <c r="AB35" s="8">
        <f t="shared" ref="AB35:AB38" si="69">(AA35-Z35)/(AA35+Z35)</f>
        <v>0.66666666666666663</v>
      </c>
      <c r="AE35" s="11" t="s">
        <v>5</v>
      </c>
      <c r="AF35" s="11">
        <f t="shared" ref="AF35:AF38" si="70">T35</f>
        <v>13</v>
      </c>
      <c r="AG35" s="11">
        <v>40</v>
      </c>
      <c r="AH35" s="11">
        <f t="shared" ref="AH35:AH38" si="71">(AG35-AF35)/(AG35+AF35)</f>
        <v>0.50943396226415094</v>
      </c>
    </row>
    <row r="36" spans="1:37" x14ac:dyDescent="0.3">
      <c r="A36" s="5" t="s">
        <v>9</v>
      </c>
      <c r="B36" s="5">
        <v>4.5</v>
      </c>
      <c r="C36" s="5">
        <v>1</v>
      </c>
      <c r="D36" s="5">
        <f t="shared" si="62"/>
        <v>-0.63636363636363635</v>
      </c>
      <c r="G36" s="8" t="s">
        <v>9</v>
      </c>
      <c r="H36" s="8">
        <f t="shared" si="63"/>
        <v>4.5</v>
      </c>
      <c r="I36" s="8">
        <v>10</v>
      </c>
      <c r="J36" s="8">
        <f t="shared" si="64"/>
        <v>0.37931034482758619</v>
      </c>
      <c r="M36" s="11" t="s">
        <v>9</v>
      </c>
      <c r="N36" s="11">
        <f t="shared" si="65"/>
        <v>4.5</v>
      </c>
      <c r="O36" s="11">
        <v>8</v>
      </c>
      <c r="P36" s="11">
        <f t="shared" si="66"/>
        <v>0.28000000000000003</v>
      </c>
      <c r="S36" s="5" t="s">
        <v>6</v>
      </c>
      <c r="T36" s="5">
        <v>13</v>
      </c>
      <c r="U36" s="5">
        <v>96</v>
      </c>
      <c r="V36" s="5">
        <f t="shared" si="67"/>
        <v>0.76146788990825687</v>
      </c>
      <c r="Y36" s="8" t="s">
        <v>6</v>
      </c>
      <c r="Z36" s="8">
        <f t="shared" si="68"/>
        <v>13</v>
      </c>
      <c r="AA36" s="8">
        <v>49</v>
      </c>
      <c r="AB36" s="8">
        <f t="shared" si="69"/>
        <v>0.58064516129032262</v>
      </c>
      <c r="AE36" s="11" t="s">
        <v>6</v>
      </c>
      <c r="AF36" s="11">
        <f t="shared" si="70"/>
        <v>13</v>
      </c>
      <c r="AG36" s="11">
        <v>36</v>
      </c>
      <c r="AH36" s="11">
        <f t="shared" si="71"/>
        <v>0.46938775510204084</v>
      </c>
    </row>
    <row r="37" spans="1:37" x14ac:dyDescent="0.3">
      <c r="B37" s="5">
        <v>3.5</v>
      </c>
      <c r="C37" s="5">
        <v>7</v>
      </c>
      <c r="D37" s="5">
        <f t="shared" si="62"/>
        <v>0.33333333333333331</v>
      </c>
      <c r="H37" s="8">
        <f t="shared" si="63"/>
        <v>3.5</v>
      </c>
      <c r="I37" s="8">
        <v>10</v>
      </c>
      <c r="J37" s="8">
        <f t="shared" si="64"/>
        <v>0.48148148148148145</v>
      </c>
      <c r="N37" s="11">
        <f t="shared" si="65"/>
        <v>3.5</v>
      </c>
      <c r="O37" s="11">
        <v>11</v>
      </c>
      <c r="P37" s="11">
        <f t="shared" si="66"/>
        <v>0.51724137931034486</v>
      </c>
      <c r="T37" s="5">
        <v>11.5</v>
      </c>
      <c r="U37" s="5">
        <v>88</v>
      </c>
      <c r="V37" s="5">
        <f t="shared" si="67"/>
        <v>0.76884422110552764</v>
      </c>
      <c r="Z37" s="8">
        <f t="shared" si="68"/>
        <v>11.5</v>
      </c>
      <c r="AA37" s="8">
        <v>45</v>
      </c>
      <c r="AB37" s="8">
        <f t="shared" si="69"/>
        <v>0.59292035398230092</v>
      </c>
      <c r="AF37" s="11">
        <f t="shared" si="70"/>
        <v>11.5</v>
      </c>
      <c r="AG37" s="11">
        <v>28</v>
      </c>
      <c r="AH37" s="11">
        <f t="shared" si="71"/>
        <v>0.41772151898734178</v>
      </c>
    </row>
    <row r="38" spans="1:37" x14ac:dyDescent="0.3">
      <c r="B38" s="5">
        <v>4</v>
      </c>
      <c r="C38" s="5">
        <v>5</v>
      </c>
      <c r="D38" s="5">
        <f t="shared" si="62"/>
        <v>0.1111111111111111</v>
      </c>
      <c r="H38" s="8">
        <f t="shared" si="63"/>
        <v>4</v>
      </c>
      <c r="I38" s="8">
        <v>14</v>
      </c>
      <c r="J38" s="8">
        <f t="shared" si="64"/>
        <v>0.55555555555555558</v>
      </c>
      <c r="N38" s="11">
        <f t="shared" si="65"/>
        <v>4</v>
      </c>
      <c r="O38" s="11">
        <v>12</v>
      </c>
      <c r="P38" s="11">
        <f t="shared" si="66"/>
        <v>0.5</v>
      </c>
      <c r="T38" s="5">
        <v>12</v>
      </c>
      <c r="U38" s="5">
        <v>82</v>
      </c>
      <c r="V38" s="5">
        <f t="shared" si="67"/>
        <v>0.74468085106382975</v>
      </c>
      <c r="Z38" s="8">
        <f t="shared" si="68"/>
        <v>12</v>
      </c>
      <c r="AA38" s="8">
        <v>44</v>
      </c>
      <c r="AB38" s="8">
        <f t="shared" si="69"/>
        <v>0.5714285714285714</v>
      </c>
      <c r="AF38" s="11">
        <f t="shared" si="70"/>
        <v>12</v>
      </c>
      <c r="AG38" s="11">
        <v>35</v>
      </c>
      <c r="AH38" s="11">
        <f t="shared" si="71"/>
        <v>0.48936170212765956</v>
      </c>
    </row>
    <row r="39" spans="1:37" x14ac:dyDescent="0.3">
      <c r="A39" s="4"/>
      <c r="B39" s="4">
        <f>AVERAGE(B34:B38)</f>
        <v>4.2</v>
      </c>
      <c r="C39" s="4">
        <f t="shared" ref="C39" si="72">AVERAGE(C34:C38)</f>
        <v>3.4</v>
      </c>
      <c r="D39" s="4">
        <f>AVERAGE(D34:D38)</f>
        <v>-0.26060606060606062</v>
      </c>
      <c r="E39" s="4">
        <f>_xlfn.T.TEST(B34:B38,C34:C38,2,1)</f>
        <v>0.59873366337479816</v>
      </c>
      <c r="F39" s="1"/>
      <c r="G39" s="7"/>
      <c r="H39" s="7">
        <f>AVERAGE(H34:H38)</f>
        <v>4.2</v>
      </c>
      <c r="I39" s="7">
        <f t="shared" ref="I39" si="73">AVERAGE(I34:I38)</f>
        <v>9.8000000000000007</v>
      </c>
      <c r="J39" s="7">
        <f>AVERAGE(J34:J38)</f>
        <v>0.35826947637292467</v>
      </c>
      <c r="K39" s="7">
        <f>_xlfn.T.TEST(H34:H38,I34:I38,2,1)</f>
        <v>2.5282197811793746E-2</v>
      </c>
      <c r="L39" s="1"/>
      <c r="M39" s="10"/>
      <c r="N39" s="10">
        <f>AVERAGE(N34:N38)</f>
        <v>4.2</v>
      </c>
      <c r="O39" s="10">
        <f t="shared" ref="O39" si="74">AVERAGE(O34:O38)</f>
        <v>11.6</v>
      </c>
      <c r="P39" s="10">
        <f>AVERAGE(P34:P38)</f>
        <v>0.4575906907227501</v>
      </c>
      <c r="Q39" s="10">
        <f>_xlfn.T.TEST(N34:N38,O34:O38,2,1)</f>
        <v>3.4883854062893395E-3</v>
      </c>
      <c r="R39" s="1"/>
      <c r="S39" s="4"/>
      <c r="T39" s="4">
        <f>AVERAGE(T34:T38)</f>
        <v>12.7</v>
      </c>
      <c r="U39" s="4">
        <f t="shared" ref="U39" si="75">AVERAGE(U34:U38)</f>
        <v>96.4</v>
      </c>
      <c r="V39" s="4">
        <f>AVERAGE(V34:V38)</f>
        <v>0.76603120111117506</v>
      </c>
      <c r="W39" s="4">
        <f>_xlfn.T.TEST(T34:T38,U34:U38,2,1)</f>
        <v>8.4917251780623233E-5</v>
      </c>
      <c r="Y39" s="7"/>
      <c r="Z39" s="7">
        <f>AVERAGE(Z34:Z38)</f>
        <v>12.7</v>
      </c>
      <c r="AA39" s="7">
        <f t="shared" ref="AA39" si="76">AVERAGE(AA34:AA38)</f>
        <v>56.2</v>
      </c>
      <c r="AB39" s="7">
        <f>AVERAGE(AB34:AB38)</f>
        <v>0.62146258545618094</v>
      </c>
      <c r="AC39" s="7">
        <f>_xlfn.T.TEST(Z34:Z38,AA34:AA38,2,1)</f>
        <v>2.2383586826124151E-3</v>
      </c>
      <c r="AE39" s="10"/>
      <c r="AF39" s="10">
        <f>AVERAGE(AF34:AF38)</f>
        <v>12.7</v>
      </c>
      <c r="AG39" s="10">
        <f t="shared" ref="AG39" si="77">AVERAGE(AG34:AG38)</f>
        <v>40.799999999999997</v>
      </c>
      <c r="AH39" s="10">
        <f>AVERAGE(AH34:AH38)</f>
        <v>0.50629491174687158</v>
      </c>
      <c r="AI39" s="10">
        <f>_xlfn.T.TEST(AF34:AF38,AG34:AG38,2,1)</f>
        <v>9.2471511564001622E-3</v>
      </c>
      <c r="AJ39" s="1"/>
      <c r="AK39" s="1"/>
    </row>
    <row r="40" spans="1:37" x14ac:dyDescent="0.3">
      <c r="A40" s="5" t="s">
        <v>0</v>
      </c>
      <c r="B40" s="5" t="s">
        <v>1</v>
      </c>
      <c r="C40" s="5" t="s">
        <v>2</v>
      </c>
      <c r="D40" s="5" t="s">
        <v>3</v>
      </c>
      <c r="E40" s="5" t="s">
        <v>4</v>
      </c>
      <c r="G40" s="8" t="s">
        <v>0</v>
      </c>
      <c r="H40" s="8" t="s">
        <v>1</v>
      </c>
      <c r="I40" s="8" t="s">
        <v>2</v>
      </c>
      <c r="J40" s="8" t="s">
        <v>3</v>
      </c>
      <c r="K40" s="8" t="s">
        <v>4</v>
      </c>
      <c r="M40" s="11" t="s">
        <v>0</v>
      </c>
      <c r="N40" s="11" t="s">
        <v>1</v>
      </c>
      <c r="O40" s="11" t="s">
        <v>2</v>
      </c>
      <c r="P40" s="11" t="s">
        <v>3</v>
      </c>
      <c r="Q40" s="11" t="s">
        <v>4</v>
      </c>
      <c r="S40" s="5" t="s">
        <v>0</v>
      </c>
      <c r="T40" s="5" t="s">
        <v>1</v>
      </c>
      <c r="U40" s="5" t="s">
        <v>2</v>
      </c>
      <c r="V40" s="5" t="s">
        <v>3</v>
      </c>
      <c r="W40" s="5" t="s">
        <v>4</v>
      </c>
      <c r="Y40" s="8" t="s">
        <v>0</v>
      </c>
      <c r="Z40" s="8" t="s">
        <v>1</v>
      </c>
      <c r="AA40" s="8" t="s">
        <v>2</v>
      </c>
      <c r="AB40" s="8" t="s">
        <v>3</v>
      </c>
      <c r="AC40" s="8" t="s">
        <v>4</v>
      </c>
      <c r="AE40" s="11" t="s">
        <v>0</v>
      </c>
      <c r="AF40" s="11" t="s">
        <v>1</v>
      </c>
      <c r="AG40" s="11" t="s">
        <v>2</v>
      </c>
      <c r="AH40" s="11" t="s">
        <v>3</v>
      </c>
      <c r="AI40" s="11" t="s">
        <v>4</v>
      </c>
    </row>
    <row r="41" spans="1:37" x14ac:dyDescent="0.3">
      <c r="A41" s="5" t="s">
        <v>18</v>
      </c>
      <c r="B41" s="5">
        <v>4</v>
      </c>
      <c r="C41" s="5">
        <v>0</v>
      </c>
      <c r="D41" s="5">
        <f>(C41-B41)/(C41+B41)</f>
        <v>-1</v>
      </c>
      <c r="G41" s="8" t="s">
        <v>18</v>
      </c>
      <c r="H41" s="8">
        <f>B41</f>
        <v>4</v>
      </c>
      <c r="I41" s="8">
        <v>0</v>
      </c>
      <c r="J41" s="8">
        <f>(I41-H41)/(I41+H41)</f>
        <v>-1</v>
      </c>
      <c r="M41" s="11" t="s">
        <v>18</v>
      </c>
      <c r="N41" s="11">
        <f>B41</f>
        <v>4</v>
      </c>
      <c r="O41" s="11">
        <v>0</v>
      </c>
      <c r="P41" s="11">
        <f>(O41-N41)/(O41+N41)</f>
        <v>-1</v>
      </c>
      <c r="S41" s="5" t="s">
        <v>19</v>
      </c>
      <c r="T41" s="5">
        <v>9</v>
      </c>
      <c r="U41" s="5">
        <v>100</v>
      </c>
      <c r="V41" s="5">
        <f>(U41-T41)/(U41+T41)</f>
        <v>0.83486238532110091</v>
      </c>
      <c r="Y41" s="8" t="s">
        <v>19</v>
      </c>
      <c r="Z41" s="8">
        <f>T41</f>
        <v>9</v>
      </c>
      <c r="AA41" s="8">
        <v>100</v>
      </c>
      <c r="AB41" s="8">
        <f>(AA41-Z41)/(AA41+Z41)</f>
        <v>0.83486238532110091</v>
      </c>
      <c r="AE41" s="11" t="s">
        <v>19</v>
      </c>
      <c r="AF41" s="11">
        <f>T41</f>
        <v>9</v>
      </c>
      <c r="AG41" s="11">
        <v>100</v>
      </c>
      <c r="AH41" s="11">
        <f>(AG41-AF41)/(AG41+AF41)</f>
        <v>0.83486238532110091</v>
      </c>
    </row>
    <row r="42" spans="1:37" x14ac:dyDescent="0.3">
      <c r="A42" s="5" t="s">
        <v>5</v>
      </c>
      <c r="B42" s="5">
        <v>3</v>
      </c>
      <c r="C42" s="5">
        <v>0</v>
      </c>
      <c r="D42" s="5">
        <f t="shared" ref="D42:D45" si="78">(C42-B42)/(C42+B42)</f>
        <v>-1</v>
      </c>
      <c r="G42" s="8" t="s">
        <v>5</v>
      </c>
      <c r="H42" s="8">
        <f t="shared" ref="H42:H45" si="79">B42</f>
        <v>3</v>
      </c>
      <c r="I42" s="8">
        <v>3</v>
      </c>
      <c r="J42" s="8">
        <f t="shared" ref="J42:J45" si="80">(I42-H42)/(I42+H42)</f>
        <v>0</v>
      </c>
      <c r="M42" s="11" t="s">
        <v>5</v>
      </c>
      <c r="N42" s="11">
        <f t="shared" ref="N42:N45" si="81">B42</f>
        <v>3</v>
      </c>
      <c r="O42" s="11">
        <v>3</v>
      </c>
      <c r="P42" s="11">
        <f t="shared" ref="P42:P45" si="82">(O42-N42)/(O42+N42)</f>
        <v>0</v>
      </c>
      <c r="S42" s="5" t="s">
        <v>5</v>
      </c>
      <c r="T42" s="5">
        <v>5.5</v>
      </c>
      <c r="U42" s="5">
        <v>100</v>
      </c>
      <c r="V42" s="5">
        <f t="shared" ref="V42:V45" si="83">(U42-T42)/(U42+T42)</f>
        <v>0.89573459715639814</v>
      </c>
      <c r="Y42" s="8" t="s">
        <v>5</v>
      </c>
      <c r="Z42" s="8">
        <f t="shared" ref="Z42:Z45" si="84">T42</f>
        <v>5.5</v>
      </c>
      <c r="AA42" s="8">
        <v>100</v>
      </c>
      <c r="AB42" s="8">
        <f t="shared" ref="AB42:AB45" si="85">(AA42-Z42)/(AA42+Z42)</f>
        <v>0.89573459715639814</v>
      </c>
      <c r="AE42" s="11" t="s">
        <v>5</v>
      </c>
      <c r="AF42" s="11">
        <f t="shared" ref="AF42:AF45" si="86">T42</f>
        <v>5.5</v>
      </c>
      <c r="AG42" s="11">
        <v>100</v>
      </c>
      <c r="AH42" s="11">
        <f t="shared" ref="AH42:AH45" si="87">(AG42-AF42)/(AG42+AF42)</f>
        <v>0.89573459715639814</v>
      </c>
    </row>
    <row r="43" spans="1:37" x14ac:dyDescent="0.3">
      <c r="A43" s="5" t="s">
        <v>9</v>
      </c>
      <c r="B43" s="5">
        <v>3.5</v>
      </c>
      <c r="C43" s="5">
        <v>1</v>
      </c>
      <c r="D43" s="5">
        <f t="shared" si="78"/>
        <v>-0.55555555555555558</v>
      </c>
      <c r="G43" s="8" t="s">
        <v>9</v>
      </c>
      <c r="H43" s="8">
        <f t="shared" si="79"/>
        <v>3.5</v>
      </c>
      <c r="I43" s="8">
        <v>0</v>
      </c>
      <c r="J43" s="8">
        <f t="shared" si="80"/>
        <v>-1</v>
      </c>
      <c r="M43" s="11" t="s">
        <v>9</v>
      </c>
      <c r="N43" s="11">
        <f t="shared" si="81"/>
        <v>3.5</v>
      </c>
      <c r="O43" s="11">
        <v>2</v>
      </c>
      <c r="P43" s="11">
        <f t="shared" si="82"/>
        <v>-0.27272727272727271</v>
      </c>
      <c r="S43" s="5" t="s">
        <v>6</v>
      </c>
      <c r="T43" s="5">
        <v>4</v>
      </c>
      <c r="U43" s="5">
        <v>100</v>
      </c>
      <c r="V43" s="5">
        <f t="shared" si="83"/>
        <v>0.92307692307692313</v>
      </c>
      <c r="Y43" s="8" t="s">
        <v>6</v>
      </c>
      <c r="Z43" s="8">
        <f t="shared" si="84"/>
        <v>4</v>
      </c>
      <c r="AA43" s="8">
        <v>100</v>
      </c>
      <c r="AB43" s="8">
        <f t="shared" si="85"/>
        <v>0.92307692307692313</v>
      </c>
      <c r="AE43" s="11" t="s">
        <v>6</v>
      </c>
      <c r="AF43" s="11">
        <f t="shared" si="86"/>
        <v>4</v>
      </c>
      <c r="AG43" s="11">
        <v>99</v>
      </c>
      <c r="AH43" s="11">
        <f t="shared" si="87"/>
        <v>0.92233009708737868</v>
      </c>
    </row>
    <row r="44" spans="1:37" x14ac:dyDescent="0.3">
      <c r="B44" s="5">
        <v>3</v>
      </c>
      <c r="C44" s="5">
        <v>1</v>
      </c>
      <c r="D44" s="5">
        <f t="shared" si="78"/>
        <v>-0.5</v>
      </c>
      <c r="H44" s="8">
        <f t="shared" si="79"/>
        <v>3</v>
      </c>
      <c r="I44" s="8">
        <v>0</v>
      </c>
      <c r="J44" s="8">
        <f t="shared" si="80"/>
        <v>-1</v>
      </c>
      <c r="N44" s="11">
        <f t="shared" si="81"/>
        <v>3</v>
      </c>
      <c r="O44" s="11">
        <v>0</v>
      </c>
      <c r="P44" s="11">
        <f t="shared" si="82"/>
        <v>-1</v>
      </c>
      <c r="T44" s="5">
        <v>2</v>
      </c>
      <c r="U44" s="5">
        <v>100</v>
      </c>
      <c r="V44" s="5">
        <f t="shared" si="83"/>
        <v>0.96078431372549022</v>
      </c>
      <c r="Z44" s="8">
        <f t="shared" si="84"/>
        <v>2</v>
      </c>
      <c r="AA44" s="8">
        <v>100</v>
      </c>
      <c r="AB44" s="8">
        <f t="shared" si="85"/>
        <v>0.96078431372549022</v>
      </c>
      <c r="AF44" s="11">
        <f t="shared" si="86"/>
        <v>2</v>
      </c>
      <c r="AG44" s="11">
        <v>99</v>
      </c>
      <c r="AH44" s="11">
        <f t="shared" si="87"/>
        <v>0.96039603960396036</v>
      </c>
    </row>
    <row r="45" spans="1:37" x14ac:dyDescent="0.3">
      <c r="B45" s="5">
        <v>6</v>
      </c>
      <c r="C45" s="5">
        <v>0</v>
      </c>
      <c r="D45" s="5">
        <f t="shared" si="78"/>
        <v>-1</v>
      </c>
      <c r="H45" s="8">
        <f t="shared" si="79"/>
        <v>6</v>
      </c>
      <c r="I45" s="8">
        <v>0</v>
      </c>
      <c r="J45" s="8">
        <f t="shared" si="80"/>
        <v>-1</v>
      </c>
      <c r="N45" s="11">
        <f t="shared" si="81"/>
        <v>6</v>
      </c>
      <c r="O45" s="11">
        <v>3</v>
      </c>
      <c r="P45" s="11">
        <f t="shared" si="82"/>
        <v>-0.33333333333333331</v>
      </c>
      <c r="T45" s="5">
        <v>1.5</v>
      </c>
      <c r="U45" s="5">
        <v>99</v>
      </c>
      <c r="V45" s="5">
        <f t="shared" si="83"/>
        <v>0.97014925373134331</v>
      </c>
      <c r="Z45" s="8">
        <f t="shared" si="84"/>
        <v>1.5</v>
      </c>
      <c r="AA45" s="8">
        <v>99</v>
      </c>
      <c r="AB45" s="8">
        <f t="shared" si="85"/>
        <v>0.97014925373134331</v>
      </c>
      <c r="AF45" s="11">
        <f t="shared" si="86"/>
        <v>1.5</v>
      </c>
      <c r="AG45" s="11">
        <v>97</v>
      </c>
      <c r="AH45" s="11">
        <f t="shared" si="87"/>
        <v>0.96954314720812185</v>
      </c>
    </row>
    <row r="46" spans="1:37" x14ac:dyDescent="0.3">
      <c r="A46" s="4"/>
      <c r="B46" s="4">
        <f>AVERAGE(B41:B45)</f>
        <v>3.9</v>
      </c>
      <c r="C46" s="4">
        <f t="shared" ref="C46" si="88">AVERAGE(C41:C45)</f>
        <v>0.4</v>
      </c>
      <c r="D46" s="4">
        <f>AVERAGE(D41:D45)</f>
        <v>-0.81111111111111112</v>
      </c>
      <c r="E46" s="4">
        <f>_xlfn.T.TEST(B41:B45,C41:C45,2,1)</f>
        <v>7.7626026898706905E-3</v>
      </c>
      <c r="F46" s="1"/>
      <c r="G46" s="7"/>
      <c r="H46" s="7">
        <f>AVERAGE(H41:H45)</f>
        <v>3.9</v>
      </c>
      <c r="I46" s="7">
        <f t="shared" ref="I46" si="89">AVERAGE(I41:I45)</f>
        <v>0.6</v>
      </c>
      <c r="J46" s="7">
        <f>AVERAGE(J41:J45)</f>
        <v>-0.8</v>
      </c>
      <c r="K46" s="7">
        <f>_xlfn.T.TEST(H41:H45,I41:I45,2,1)</f>
        <v>2.7184780540722486E-2</v>
      </c>
      <c r="L46" s="1"/>
      <c r="M46" s="10"/>
      <c r="N46" s="10">
        <f>AVERAGE(N41:N45)</f>
        <v>3.9</v>
      </c>
      <c r="O46" s="10">
        <f t="shared" ref="O46" si="90">AVERAGE(O41:O45)</f>
        <v>1.6</v>
      </c>
      <c r="P46" s="10">
        <f>AVERAGE(P41:P45)</f>
        <v>-0.52121212121212124</v>
      </c>
      <c r="Q46" s="10">
        <f>_xlfn.T.TEST(N41:N45,O41:O45,2,1)</f>
        <v>3.0337363764575281E-2</v>
      </c>
      <c r="R46" s="1"/>
      <c r="S46" s="4"/>
      <c r="T46" s="4">
        <f>AVERAGE(T41:T45)</f>
        <v>4.4000000000000004</v>
      </c>
      <c r="U46" s="4">
        <f t="shared" ref="U46" si="91">AVERAGE(U41:U45)</f>
        <v>99.8</v>
      </c>
      <c r="V46" s="4">
        <f>AVERAGE(V41:V45)</f>
        <v>0.91692149460225125</v>
      </c>
      <c r="W46" s="4">
        <f>_xlfn.T.TEST(T41:T45,U41:U45,2,1)</f>
        <v>1.817658227180891E-7</v>
      </c>
      <c r="Y46" s="7"/>
      <c r="Z46" s="7">
        <f>AVERAGE(Z41:Z45)</f>
        <v>4.4000000000000004</v>
      </c>
      <c r="AA46" s="7">
        <f t="shared" ref="AA46" si="92">AVERAGE(AA41:AA45)</f>
        <v>99.8</v>
      </c>
      <c r="AB46" s="7">
        <f>AVERAGE(AB41:AB45)</f>
        <v>0.91692149460225125</v>
      </c>
      <c r="AC46" s="7">
        <f>_xlfn.T.TEST(Z41:Z45,AA41:AA45,2,1)</f>
        <v>1.817658227180891E-7</v>
      </c>
      <c r="AE46" s="10"/>
      <c r="AF46" s="10">
        <f>AVERAGE(AF41:AF45)</f>
        <v>4.4000000000000004</v>
      </c>
      <c r="AG46" s="10">
        <f t="shared" ref="AG46" si="93">AVERAGE(AG41:AG45)</f>
        <v>99</v>
      </c>
      <c r="AH46" s="10">
        <f>AVERAGE(AH41:AH45)</f>
        <v>0.91657325327539196</v>
      </c>
      <c r="AI46" s="10">
        <f>_xlfn.T.TEST(AF41:AF45,AG41:AG45,2,1)</f>
        <v>7.2634099848000605E-8</v>
      </c>
      <c r="AJ46" s="1"/>
      <c r="AK46" s="1"/>
    </row>
    <row r="47" spans="1:37" x14ac:dyDescent="0.3">
      <c r="A47" s="5" t="s">
        <v>0</v>
      </c>
      <c r="B47" s="5" t="s">
        <v>1</v>
      </c>
      <c r="C47" s="5" t="s">
        <v>2</v>
      </c>
      <c r="D47" s="5" t="s">
        <v>3</v>
      </c>
      <c r="E47" s="5" t="s">
        <v>4</v>
      </c>
      <c r="G47" s="8" t="s">
        <v>0</v>
      </c>
      <c r="H47" s="8" t="s">
        <v>1</v>
      </c>
      <c r="I47" s="8" t="s">
        <v>2</v>
      </c>
      <c r="J47" s="8" t="s">
        <v>3</v>
      </c>
      <c r="K47" s="8" t="s">
        <v>4</v>
      </c>
      <c r="M47" s="11" t="s">
        <v>0</v>
      </c>
      <c r="N47" s="11" t="s">
        <v>1</v>
      </c>
      <c r="O47" s="11" t="s">
        <v>2</v>
      </c>
      <c r="P47" s="11" t="s">
        <v>3</v>
      </c>
      <c r="Q47" s="11" t="s">
        <v>4</v>
      </c>
      <c r="S47" s="5" t="s">
        <v>0</v>
      </c>
      <c r="T47" s="5" t="s">
        <v>1</v>
      </c>
      <c r="U47" s="5" t="s">
        <v>2</v>
      </c>
      <c r="V47" s="5" t="s">
        <v>3</v>
      </c>
      <c r="W47" s="5" t="s">
        <v>4</v>
      </c>
      <c r="Y47" s="8" t="s">
        <v>0</v>
      </c>
      <c r="Z47" s="8" t="s">
        <v>1</v>
      </c>
      <c r="AA47" s="8" t="s">
        <v>2</v>
      </c>
      <c r="AB47" s="8" t="s">
        <v>3</v>
      </c>
      <c r="AC47" s="8" t="s">
        <v>4</v>
      </c>
      <c r="AE47" s="11" t="s">
        <v>0</v>
      </c>
      <c r="AF47" s="11" t="s">
        <v>1</v>
      </c>
      <c r="AG47" s="11" t="s">
        <v>2</v>
      </c>
      <c r="AH47" s="11" t="s">
        <v>3</v>
      </c>
      <c r="AI47" s="11" t="s">
        <v>4</v>
      </c>
    </row>
    <row r="48" spans="1:37" x14ac:dyDescent="0.3">
      <c r="A48" s="5" t="s">
        <v>20</v>
      </c>
      <c r="B48" s="5">
        <v>8</v>
      </c>
      <c r="C48" s="5">
        <v>1</v>
      </c>
      <c r="D48" s="5">
        <f>(C48-B48)/(C48+B48)</f>
        <v>-0.77777777777777779</v>
      </c>
      <c r="G48" s="8" t="s">
        <v>20</v>
      </c>
      <c r="H48" s="8">
        <f>B48</f>
        <v>8</v>
      </c>
      <c r="I48" s="8">
        <v>0</v>
      </c>
      <c r="J48" s="8">
        <f>(I48-H48)/(I48+H48)</f>
        <v>-1</v>
      </c>
      <c r="M48" s="11" t="s">
        <v>20</v>
      </c>
      <c r="N48" s="11">
        <f>B48</f>
        <v>8</v>
      </c>
      <c r="O48" s="11">
        <v>2</v>
      </c>
      <c r="P48" s="11">
        <f>(O48-N48)/(O48+N48)</f>
        <v>-0.6</v>
      </c>
      <c r="S48" s="5" t="s">
        <v>21</v>
      </c>
      <c r="T48" s="5">
        <v>36.5</v>
      </c>
      <c r="U48" s="5">
        <v>97</v>
      </c>
      <c r="V48" s="5">
        <f>(U48-T48)/(U48+T48)</f>
        <v>0.45318352059925093</v>
      </c>
      <c r="Y48" s="8" t="s">
        <v>21</v>
      </c>
      <c r="Z48" s="8">
        <f>T48</f>
        <v>36.5</v>
      </c>
      <c r="AA48" s="8">
        <v>86</v>
      </c>
      <c r="AB48" s="8">
        <f>(AA48-Z48)/(AA48+Z48)</f>
        <v>0.40408163265306124</v>
      </c>
      <c r="AE48" s="11" t="s">
        <v>21</v>
      </c>
      <c r="AF48" s="11">
        <f>T48</f>
        <v>36.5</v>
      </c>
      <c r="AG48" s="11">
        <v>66</v>
      </c>
      <c r="AH48" s="11">
        <f>(AG48-AF48)/(AG48+AF48)</f>
        <v>0.28780487804878047</v>
      </c>
    </row>
    <row r="49" spans="1:37" x14ac:dyDescent="0.3">
      <c r="A49" s="5" t="s">
        <v>5</v>
      </c>
      <c r="B49" s="5">
        <v>13</v>
      </c>
      <c r="C49" s="5">
        <v>1</v>
      </c>
      <c r="D49" s="5">
        <f t="shared" ref="D49:D52" si="94">(C49-B49)/(C49+B49)</f>
        <v>-0.8571428571428571</v>
      </c>
      <c r="G49" s="8" t="s">
        <v>5</v>
      </c>
      <c r="H49" s="8">
        <f t="shared" ref="H49:H52" si="95">B49</f>
        <v>13</v>
      </c>
      <c r="I49" s="8">
        <v>3</v>
      </c>
      <c r="J49" s="8">
        <f t="shared" ref="J49:J52" si="96">(I49-H49)/(I49+H49)</f>
        <v>-0.625</v>
      </c>
      <c r="M49" s="11" t="s">
        <v>5</v>
      </c>
      <c r="N49" s="11">
        <f t="shared" ref="N49:N52" si="97">B49</f>
        <v>13</v>
      </c>
      <c r="O49" s="11">
        <v>14</v>
      </c>
      <c r="P49" s="11">
        <f t="shared" ref="P49:P52" si="98">(O49-N49)/(O49+N49)</f>
        <v>3.7037037037037035E-2</v>
      </c>
      <c r="S49" s="5" t="s">
        <v>5</v>
      </c>
      <c r="T49" s="5">
        <v>39</v>
      </c>
      <c r="U49" s="5">
        <v>96</v>
      </c>
      <c r="V49" s="5">
        <f t="shared" ref="V49:V52" si="99">(U49-T49)/(U49+T49)</f>
        <v>0.42222222222222222</v>
      </c>
      <c r="Y49" s="8" t="s">
        <v>5</v>
      </c>
      <c r="Z49" s="8">
        <f t="shared" ref="Z49:Z52" si="100">T49</f>
        <v>39</v>
      </c>
      <c r="AA49" s="8">
        <v>62</v>
      </c>
      <c r="AB49" s="8">
        <f t="shared" ref="AB49:AB52" si="101">(AA49-Z49)/(AA49+Z49)</f>
        <v>0.22772277227722773</v>
      </c>
      <c r="AE49" s="11" t="s">
        <v>5</v>
      </c>
      <c r="AF49" s="11">
        <f t="shared" ref="AF49:AF52" si="102">T49</f>
        <v>39</v>
      </c>
      <c r="AG49" s="11">
        <v>43</v>
      </c>
      <c r="AH49" s="11">
        <f t="shared" ref="AH49:AH52" si="103">(AG49-AF49)/(AG49+AF49)</f>
        <v>4.878048780487805E-2</v>
      </c>
    </row>
    <row r="50" spans="1:37" x14ac:dyDescent="0.3">
      <c r="A50" s="5" t="s">
        <v>9</v>
      </c>
      <c r="B50" s="5">
        <v>14</v>
      </c>
      <c r="C50" s="5">
        <v>0</v>
      </c>
      <c r="D50" s="5">
        <f t="shared" si="94"/>
        <v>-1</v>
      </c>
      <c r="G50" s="8" t="s">
        <v>9</v>
      </c>
      <c r="H50" s="8">
        <f t="shared" si="95"/>
        <v>14</v>
      </c>
      <c r="I50" s="8">
        <v>6</v>
      </c>
      <c r="J50" s="8">
        <f t="shared" si="96"/>
        <v>-0.4</v>
      </c>
      <c r="M50" s="11" t="s">
        <v>9</v>
      </c>
      <c r="N50" s="11">
        <f t="shared" si="97"/>
        <v>14</v>
      </c>
      <c r="O50" s="11">
        <v>10</v>
      </c>
      <c r="P50" s="11">
        <f t="shared" si="98"/>
        <v>-0.16666666666666666</v>
      </c>
      <c r="S50" s="5" t="s">
        <v>6</v>
      </c>
      <c r="T50" s="5">
        <v>35.5</v>
      </c>
      <c r="U50" s="5">
        <v>93</v>
      </c>
      <c r="V50" s="5">
        <f t="shared" si="99"/>
        <v>0.44747081712062259</v>
      </c>
      <c r="Y50" s="8" t="s">
        <v>6</v>
      </c>
      <c r="Z50" s="8">
        <f t="shared" si="100"/>
        <v>35.5</v>
      </c>
      <c r="AA50" s="8">
        <v>60</v>
      </c>
      <c r="AB50" s="8">
        <f t="shared" si="101"/>
        <v>0.25654450261780104</v>
      </c>
      <c r="AE50" s="11" t="s">
        <v>6</v>
      </c>
      <c r="AF50" s="11">
        <f t="shared" si="102"/>
        <v>35.5</v>
      </c>
      <c r="AG50" s="11">
        <v>47</v>
      </c>
      <c r="AH50" s="11">
        <f t="shared" si="103"/>
        <v>0.1393939393939394</v>
      </c>
    </row>
    <row r="51" spans="1:37" x14ac:dyDescent="0.3">
      <c r="B51" s="5">
        <v>13</v>
      </c>
      <c r="C51" s="5">
        <v>0</v>
      </c>
      <c r="D51" s="5">
        <f t="shared" si="94"/>
        <v>-1</v>
      </c>
      <c r="H51" s="8">
        <f t="shared" si="95"/>
        <v>13</v>
      </c>
      <c r="I51" s="8">
        <v>6</v>
      </c>
      <c r="J51" s="8">
        <f t="shared" si="96"/>
        <v>-0.36842105263157893</v>
      </c>
      <c r="N51" s="11">
        <f t="shared" si="97"/>
        <v>13</v>
      </c>
      <c r="O51" s="11">
        <v>12</v>
      </c>
      <c r="P51" s="11">
        <f t="shared" si="98"/>
        <v>-0.04</v>
      </c>
      <c r="T51" s="5">
        <v>42</v>
      </c>
      <c r="U51" s="5">
        <v>94</v>
      </c>
      <c r="V51" s="5">
        <f t="shared" si="99"/>
        <v>0.38235294117647056</v>
      </c>
      <c r="Z51" s="8">
        <f t="shared" si="100"/>
        <v>42</v>
      </c>
      <c r="AA51" s="8">
        <v>55</v>
      </c>
      <c r="AB51" s="8">
        <f t="shared" si="101"/>
        <v>0.13402061855670103</v>
      </c>
      <c r="AF51" s="11">
        <f t="shared" si="102"/>
        <v>42</v>
      </c>
      <c r="AG51" s="11">
        <v>53</v>
      </c>
      <c r="AH51" s="11">
        <f t="shared" si="103"/>
        <v>0.11578947368421053</v>
      </c>
    </row>
    <row r="52" spans="1:37" x14ac:dyDescent="0.3">
      <c r="B52" s="5">
        <v>13</v>
      </c>
      <c r="C52" s="5">
        <v>0</v>
      </c>
      <c r="D52" s="5">
        <f t="shared" si="94"/>
        <v>-1</v>
      </c>
      <c r="H52" s="8">
        <f t="shared" si="95"/>
        <v>13</v>
      </c>
      <c r="I52" s="8">
        <v>4</v>
      </c>
      <c r="J52" s="8">
        <f t="shared" si="96"/>
        <v>-0.52941176470588236</v>
      </c>
      <c r="N52" s="11">
        <f t="shared" si="97"/>
        <v>13</v>
      </c>
      <c r="O52" s="11">
        <v>7</v>
      </c>
      <c r="P52" s="11">
        <f t="shared" si="98"/>
        <v>-0.3</v>
      </c>
      <c r="T52" s="5">
        <v>44</v>
      </c>
      <c r="U52" s="5">
        <v>99</v>
      </c>
      <c r="V52" s="5">
        <f t="shared" si="99"/>
        <v>0.38461538461538464</v>
      </c>
      <c r="Z52" s="8">
        <f t="shared" si="100"/>
        <v>44</v>
      </c>
      <c r="AA52" s="8">
        <v>62</v>
      </c>
      <c r="AB52" s="8">
        <f t="shared" si="101"/>
        <v>0.16981132075471697</v>
      </c>
      <c r="AF52" s="11">
        <f t="shared" si="102"/>
        <v>44</v>
      </c>
      <c r="AG52" s="11">
        <v>48</v>
      </c>
      <c r="AH52" s="11">
        <f t="shared" si="103"/>
        <v>4.3478260869565216E-2</v>
      </c>
    </row>
    <row r="53" spans="1:37" x14ac:dyDescent="0.3">
      <c r="A53" s="4"/>
      <c r="B53" s="4">
        <f>AVERAGE(B48:B52)</f>
        <v>12.2</v>
      </c>
      <c r="C53" s="4">
        <f t="shared" ref="C53" si="104">AVERAGE(C48:C52)</f>
        <v>0.4</v>
      </c>
      <c r="D53" s="4">
        <f>AVERAGE(D48:D52)</f>
        <v>-0.92698412698412691</v>
      </c>
      <c r="E53" s="4">
        <f>_xlfn.T.TEST(B48:B52,C48:C52,2,1)</f>
        <v>6.8281391602542153E-4</v>
      </c>
      <c r="F53" s="1"/>
      <c r="G53" s="7"/>
      <c r="H53" s="7">
        <f>AVERAGE(H48:H52)</f>
        <v>12.2</v>
      </c>
      <c r="I53" s="7">
        <f t="shared" ref="I53" si="105">AVERAGE(I48:I52)</f>
        <v>3.8</v>
      </c>
      <c r="J53" s="7">
        <f>AVERAGE(J48:J52)</f>
        <v>-0.58456656346749214</v>
      </c>
      <c r="K53" s="7">
        <f>_xlfn.T.TEST(H48:H52,I48:I52,2,1)</f>
        <v>7.9503604936325304E-5</v>
      </c>
      <c r="L53" s="1"/>
      <c r="M53" s="10"/>
      <c r="N53" s="10">
        <f>AVERAGE(N48:N52)</f>
        <v>12.2</v>
      </c>
      <c r="O53" s="10">
        <f t="shared" ref="O53" si="106">AVERAGE(O48:O52)</f>
        <v>9</v>
      </c>
      <c r="P53" s="10">
        <f>AVERAGE(P48:P52)</f>
        <v>-0.21392592592592591</v>
      </c>
      <c r="Q53" s="10">
        <f>_xlfn.T.TEST(N48:N52,O48:O52,2,1)</f>
        <v>8.3170585341531239E-2</v>
      </c>
      <c r="R53" s="1"/>
      <c r="S53" s="4"/>
      <c r="T53" s="4">
        <f>AVERAGE(T48:T52)</f>
        <v>39.4</v>
      </c>
      <c r="U53" s="4">
        <f t="shared" ref="U53" si="107">AVERAGE(U48:U52)</f>
        <v>95.8</v>
      </c>
      <c r="V53" s="4">
        <f>AVERAGE(V48:V52)</f>
        <v>0.41796897714679015</v>
      </c>
      <c r="W53" s="4">
        <f>_xlfn.T.TEST(T48:T52,U48:U52,2,1)</f>
        <v>2.3267583189640693E-6</v>
      </c>
      <c r="Y53" s="7"/>
      <c r="Z53" s="7">
        <f>AVERAGE(Z48:Z52)</f>
        <v>39.4</v>
      </c>
      <c r="AA53" s="7">
        <f t="shared" ref="AA53" si="108">AVERAGE(AA48:AA52)</f>
        <v>65</v>
      </c>
      <c r="AB53" s="7">
        <f>AVERAGE(AB48:AB52)</f>
        <v>0.23843616937190162</v>
      </c>
      <c r="AC53" s="7">
        <f>_xlfn.T.TEST(Z48:Z52,AA48:AA52,2,1)</f>
        <v>1.5365939177594096E-2</v>
      </c>
      <c r="AE53" s="10"/>
      <c r="AF53" s="10">
        <f>AVERAGE(AF48:AF52)</f>
        <v>39.4</v>
      </c>
      <c r="AG53" s="10">
        <f t="shared" ref="AG53" si="109">AVERAGE(AG48:AG52)</f>
        <v>51.4</v>
      </c>
      <c r="AH53" s="10">
        <f>AVERAGE(AH48:AH52)</f>
        <v>0.12704940796027472</v>
      </c>
      <c r="AI53" s="10">
        <f>_xlfn.T.TEST(AF48:AF52,AG48:AG52,2,1)</f>
        <v>6.187452132109212E-2</v>
      </c>
      <c r="AJ53" s="1"/>
      <c r="AK53" s="1"/>
    </row>
    <row r="54" spans="1:37" x14ac:dyDescent="0.3">
      <c r="A54" s="5" t="s">
        <v>0</v>
      </c>
      <c r="B54" s="5" t="s">
        <v>1</v>
      </c>
      <c r="C54" s="5" t="s">
        <v>2</v>
      </c>
      <c r="D54" s="5" t="s">
        <v>3</v>
      </c>
      <c r="E54" s="5" t="s">
        <v>4</v>
      </c>
      <c r="G54" s="8" t="s">
        <v>0</v>
      </c>
      <c r="H54" s="8" t="s">
        <v>1</v>
      </c>
      <c r="I54" s="8" t="s">
        <v>2</v>
      </c>
      <c r="J54" s="8" t="s">
        <v>3</v>
      </c>
      <c r="K54" s="8" t="s">
        <v>4</v>
      </c>
      <c r="M54" s="11" t="s">
        <v>0</v>
      </c>
      <c r="N54" s="11" t="s">
        <v>1</v>
      </c>
      <c r="O54" s="11" t="s">
        <v>2</v>
      </c>
      <c r="P54" s="11" t="s">
        <v>3</v>
      </c>
      <c r="Q54" s="11" t="s">
        <v>4</v>
      </c>
      <c r="S54" s="5" t="s">
        <v>0</v>
      </c>
      <c r="T54" s="5" t="s">
        <v>1</v>
      </c>
      <c r="U54" s="5" t="s">
        <v>2</v>
      </c>
      <c r="V54" s="5" t="s">
        <v>3</v>
      </c>
      <c r="W54" s="5" t="s">
        <v>4</v>
      </c>
      <c r="Y54" s="8" t="s">
        <v>0</v>
      </c>
      <c r="Z54" s="8" t="s">
        <v>1</v>
      </c>
      <c r="AA54" s="8" t="s">
        <v>2</v>
      </c>
      <c r="AB54" s="8" t="s">
        <v>3</v>
      </c>
      <c r="AC54" s="8" t="s">
        <v>4</v>
      </c>
      <c r="AE54" s="11" t="s">
        <v>0</v>
      </c>
      <c r="AF54" s="11" t="s">
        <v>1</v>
      </c>
      <c r="AG54" s="11" t="s">
        <v>2</v>
      </c>
      <c r="AH54" s="11" t="s">
        <v>3</v>
      </c>
      <c r="AI54" s="11" t="s">
        <v>4</v>
      </c>
    </row>
    <row r="55" spans="1:37" x14ac:dyDescent="0.3">
      <c r="A55" s="5" t="s">
        <v>22</v>
      </c>
      <c r="B55" s="5">
        <v>3.5</v>
      </c>
      <c r="C55" s="5">
        <v>0</v>
      </c>
      <c r="D55" s="5">
        <f>(C55-B55)/(C55+B55)</f>
        <v>-1</v>
      </c>
      <c r="G55" s="8" t="s">
        <v>22</v>
      </c>
      <c r="H55" s="8">
        <f>B55</f>
        <v>3.5</v>
      </c>
      <c r="I55" s="8">
        <v>0</v>
      </c>
      <c r="J55" s="8">
        <f>(I55-H55)/(I55+H55)</f>
        <v>-1</v>
      </c>
      <c r="M55" s="11" t="s">
        <v>22</v>
      </c>
      <c r="N55" s="11">
        <f>B55</f>
        <v>3.5</v>
      </c>
      <c r="O55" s="11">
        <v>0</v>
      </c>
      <c r="P55" s="11">
        <f>(O55-N55)/(O55+N55)</f>
        <v>-1</v>
      </c>
      <c r="S55" s="5" t="s">
        <v>23</v>
      </c>
      <c r="T55" s="5">
        <v>15</v>
      </c>
      <c r="U55" s="5">
        <v>82</v>
      </c>
      <c r="V55" s="5">
        <f>(U55-T55)/(U55+T55)</f>
        <v>0.69072164948453607</v>
      </c>
      <c r="Y55" s="8" t="s">
        <v>23</v>
      </c>
      <c r="Z55" s="8">
        <f>T55</f>
        <v>15</v>
      </c>
      <c r="AA55" s="8">
        <v>28</v>
      </c>
      <c r="AB55" s="8">
        <f>(AA55-Z55)/(AA55+Z55)</f>
        <v>0.30232558139534882</v>
      </c>
      <c r="AE55" s="11" t="s">
        <v>23</v>
      </c>
      <c r="AF55" s="11">
        <f>T55</f>
        <v>15</v>
      </c>
      <c r="AG55" s="11">
        <v>42</v>
      </c>
      <c r="AH55" s="11">
        <f>(AG55-AF55)/(AG55+AF55)</f>
        <v>0.47368421052631576</v>
      </c>
    </row>
    <row r="56" spans="1:37" x14ac:dyDescent="0.3">
      <c r="A56" s="5" t="s">
        <v>5</v>
      </c>
      <c r="B56" s="5">
        <v>3.5</v>
      </c>
      <c r="C56" s="5">
        <v>0</v>
      </c>
      <c r="D56" s="5">
        <f t="shared" ref="D56:D59" si="110">(C56-B56)/(C56+B56)</f>
        <v>-1</v>
      </c>
      <c r="G56" s="8" t="s">
        <v>5</v>
      </c>
      <c r="H56" s="8">
        <f t="shared" ref="H56:H59" si="111">B56</f>
        <v>3.5</v>
      </c>
      <c r="I56" s="8">
        <v>0</v>
      </c>
      <c r="J56" s="8">
        <f t="shared" ref="J56:J59" si="112">(I56-H56)/(I56+H56)</f>
        <v>-1</v>
      </c>
      <c r="M56" s="11" t="s">
        <v>5</v>
      </c>
      <c r="N56" s="11">
        <f t="shared" ref="N56:N59" si="113">B56</f>
        <v>3.5</v>
      </c>
      <c r="O56" s="11">
        <v>0</v>
      </c>
      <c r="P56" s="11">
        <f t="shared" ref="P56:P59" si="114">(O56-N56)/(O56+N56)</f>
        <v>-1</v>
      </c>
      <c r="S56" s="5" t="s">
        <v>5</v>
      </c>
      <c r="T56" s="5">
        <v>19</v>
      </c>
      <c r="U56" s="5">
        <v>69</v>
      </c>
      <c r="V56" s="5">
        <f t="shared" ref="V56:V59" si="115">(U56-T56)/(U56+T56)</f>
        <v>0.56818181818181823</v>
      </c>
      <c r="Y56" s="8" t="s">
        <v>5</v>
      </c>
      <c r="Z56" s="8">
        <f t="shared" ref="Z56:Z59" si="116">T56</f>
        <v>19</v>
      </c>
      <c r="AA56" s="8">
        <v>29</v>
      </c>
      <c r="AB56" s="8">
        <f t="shared" ref="AB56:AB59" si="117">(AA56-Z56)/(AA56+Z56)</f>
        <v>0.20833333333333334</v>
      </c>
      <c r="AE56" s="11" t="s">
        <v>5</v>
      </c>
      <c r="AF56" s="11">
        <f t="shared" ref="AF56:AF59" si="118">T56</f>
        <v>19</v>
      </c>
      <c r="AG56" s="11">
        <v>27</v>
      </c>
      <c r="AH56" s="11">
        <f t="shared" ref="AH56:AH59" si="119">(AG56-AF56)/(AG56+AF56)</f>
        <v>0.17391304347826086</v>
      </c>
    </row>
    <row r="57" spans="1:37" x14ac:dyDescent="0.3">
      <c r="A57" s="5" t="s">
        <v>9</v>
      </c>
      <c r="B57" s="5">
        <v>4</v>
      </c>
      <c r="C57" s="5">
        <v>0</v>
      </c>
      <c r="D57" s="5">
        <f t="shared" si="110"/>
        <v>-1</v>
      </c>
      <c r="G57" s="8" t="s">
        <v>9</v>
      </c>
      <c r="H57" s="8">
        <f t="shared" si="111"/>
        <v>4</v>
      </c>
      <c r="I57" s="8">
        <v>0</v>
      </c>
      <c r="J57" s="8">
        <f t="shared" si="112"/>
        <v>-1</v>
      </c>
      <c r="M57" s="11" t="s">
        <v>9</v>
      </c>
      <c r="N57" s="11">
        <f t="shared" si="113"/>
        <v>4</v>
      </c>
      <c r="O57" s="11">
        <v>0</v>
      </c>
      <c r="P57" s="11">
        <f t="shared" si="114"/>
        <v>-1</v>
      </c>
      <c r="S57" s="5" t="s">
        <v>6</v>
      </c>
      <c r="T57" s="5">
        <v>15.5</v>
      </c>
      <c r="U57" s="5">
        <v>73</v>
      </c>
      <c r="V57" s="5">
        <f t="shared" si="115"/>
        <v>0.64971751412429379</v>
      </c>
      <c r="Y57" s="8" t="s">
        <v>6</v>
      </c>
      <c r="Z57" s="8">
        <f t="shared" si="116"/>
        <v>15.5</v>
      </c>
      <c r="AA57" s="8">
        <v>41</v>
      </c>
      <c r="AB57" s="8">
        <f t="shared" si="117"/>
        <v>0.45132743362831856</v>
      </c>
      <c r="AE57" s="11" t="s">
        <v>6</v>
      </c>
      <c r="AF57" s="11">
        <f t="shared" si="118"/>
        <v>15.5</v>
      </c>
      <c r="AG57" s="11">
        <v>30</v>
      </c>
      <c r="AH57" s="11">
        <f t="shared" si="119"/>
        <v>0.31868131868131866</v>
      </c>
    </row>
    <row r="58" spans="1:37" x14ac:dyDescent="0.3">
      <c r="B58" s="5">
        <v>4.5</v>
      </c>
      <c r="C58" s="5">
        <v>1</v>
      </c>
      <c r="D58" s="5">
        <f t="shared" si="110"/>
        <v>-0.63636363636363635</v>
      </c>
      <c r="H58" s="8">
        <f t="shared" si="111"/>
        <v>4.5</v>
      </c>
      <c r="I58" s="8">
        <v>0</v>
      </c>
      <c r="J58" s="8">
        <f t="shared" si="112"/>
        <v>-1</v>
      </c>
      <c r="N58" s="11">
        <f t="shared" si="113"/>
        <v>4.5</v>
      </c>
      <c r="O58" s="11">
        <v>0</v>
      </c>
      <c r="P58" s="11">
        <f t="shared" si="114"/>
        <v>-1</v>
      </c>
      <c r="T58" s="5">
        <v>14</v>
      </c>
      <c r="U58" s="5">
        <v>73</v>
      </c>
      <c r="V58" s="5">
        <f t="shared" si="115"/>
        <v>0.67816091954022983</v>
      </c>
      <c r="Z58" s="8">
        <f t="shared" si="116"/>
        <v>14</v>
      </c>
      <c r="AA58" s="8">
        <v>37</v>
      </c>
      <c r="AB58" s="8">
        <f t="shared" si="117"/>
        <v>0.45098039215686275</v>
      </c>
      <c r="AF58" s="11">
        <f t="shared" si="118"/>
        <v>14</v>
      </c>
      <c r="AG58" s="11">
        <v>21</v>
      </c>
      <c r="AH58" s="11">
        <f t="shared" si="119"/>
        <v>0.2</v>
      </c>
    </row>
    <row r="59" spans="1:37" x14ac:dyDescent="0.3">
      <c r="B59" s="5">
        <v>5.5</v>
      </c>
      <c r="C59" s="5">
        <v>0</v>
      </c>
      <c r="D59" s="5">
        <f t="shared" si="110"/>
        <v>-1</v>
      </c>
      <c r="H59" s="8">
        <f t="shared" si="111"/>
        <v>5.5</v>
      </c>
      <c r="I59" s="8">
        <v>0</v>
      </c>
      <c r="J59" s="8">
        <f t="shared" si="112"/>
        <v>-1</v>
      </c>
      <c r="N59" s="11">
        <f t="shared" si="113"/>
        <v>5.5</v>
      </c>
      <c r="O59" s="11">
        <v>0</v>
      </c>
      <c r="P59" s="11">
        <f t="shared" si="114"/>
        <v>-1</v>
      </c>
      <c r="T59" s="5">
        <v>16.5</v>
      </c>
      <c r="U59" s="5">
        <v>71</v>
      </c>
      <c r="V59" s="5">
        <f t="shared" si="115"/>
        <v>0.62285714285714289</v>
      </c>
      <c r="Z59" s="8">
        <f t="shared" si="116"/>
        <v>16.5</v>
      </c>
      <c r="AA59" s="8">
        <v>33</v>
      </c>
      <c r="AB59" s="8">
        <f t="shared" si="117"/>
        <v>0.33333333333333331</v>
      </c>
      <c r="AF59" s="11">
        <f t="shared" si="118"/>
        <v>16.5</v>
      </c>
      <c r="AG59" s="11">
        <v>25</v>
      </c>
      <c r="AH59" s="11">
        <f t="shared" si="119"/>
        <v>0.20481927710843373</v>
      </c>
    </row>
    <row r="60" spans="1:37" x14ac:dyDescent="0.3">
      <c r="A60" s="4"/>
      <c r="B60" s="4">
        <f>AVERAGE(B55:B59)</f>
        <v>4.2</v>
      </c>
      <c r="C60" s="4">
        <f t="shared" ref="C60" si="120">AVERAGE(C55:C59)</f>
        <v>0.2</v>
      </c>
      <c r="D60" s="4">
        <f>AVERAGE(D55:D59)</f>
        <v>-0.92727272727272736</v>
      </c>
      <c r="E60" s="4">
        <f>_xlfn.T.TEST(B55:B59,C55:C59,2,1)</f>
        <v>4.9593697741086263E-4</v>
      </c>
      <c r="F60" s="1"/>
      <c r="G60" s="7"/>
      <c r="H60" s="7">
        <f>AVERAGE(H55:H59)</f>
        <v>4.2</v>
      </c>
      <c r="I60" s="7">
        <f t="shared" ref="I60" si="121">AVERAGE(I55:I59)</f>
        <v>0</v>
      </c>
      <c r="J60" s="7">
        <f>AVERAGE(J55:J59)</f>
        <v>-1</v>
      </c>
      <c r="K60" s="7">
        <f>_xlfn.T.TEST(H55:H59,I55:I59,2,1)</f>
        <v>3.5873526037745132E-4</v>
      </c>
      <c r="L60" s="1"/>
      <c r="M60" s="10"/>
      <c r="N60" s="10">
        <f>AVERAGE(N55:N59)</f>
        <v>4.2</v>
      </c>
      <c r="O60" s="10">
        <f t="shared" ref="O60" si="122">AVERAGE(O55:O59)</f>
        <v>0</v>
      </c>
      <c r="P60" s="10">
        <f>AVERAGE(P55:P59)</f>
        <v>-1</v>
      </c>
      <c r="Q60" s="10">
        <f>_xlfn.T.TEST(N55:N59,O55:O59,2,1)</f>
        <v>3.5873526037745132E-4</v>
      </c>
      <c r="R60" s="1"/>
      <c r="S60" s="4"/>
      <c r="T60" s="4">
        <f>AVERAGE(T55:T59)</f>
        <v>16</v>
      </c>
      <c r="U60" s="4">
        <f t="shared" ref="U60" si="123">AVERAGE(U55:U59)</f>
        <v>73.599999999999994</v>
      </c>
      <c r="V60" s="4">
        <f>AVERAGE(V55:V59)</f>
        <v>0.64192780883760414</v>
      </c>
      <c r="W60" s="4">
        <f>_xlfn.T.TEST(T55:T59,U55:U59,2,1)</f>
        <v>3.3359143420202083E-5</v>
      </c>
      <c r="Y60" s="7"/>
      <c r="Z60" s="7">
        <f>AVERAGE(Z55:Z59)</f>
        <v>16</v>
      </c>
      <c r="AA60" s="7">
        <f t="shared" ref="AA60" si="124">AVERAGE(AA55:AA59)</f>
        <v>33.6</v>
      </c>
      <c r="AB60" s="7">
        <f>AVERAGE(AB55:AB59)</f>
        <v>0.34926001476943935</v>
      </c>
      <c r="AC60" s="7">
        <f>_xlfn.T.TEST(Z55:Z59,AA55:AA59,2,1)</f>
        <v>3.8664718194774492E-3</v>
      </c>
      <c r="AE60" s="10"/>
      <c r="AF60" s="10">
        <f>AVERAGE(AF55:AF59)</f>
        <v>16</v>
      </c>
      <c r="AG60" s="10">
        <f t="shared" ref="AG60" si="125">AVERAGE(AG55:AG59)</f>
        <v>29</v>
      </c>
      <c r="AH60" s="10">
        <f>AVERAGE(AH55:AH59)</f>
        <v>0.27421956995886576</v>
      </c>
      <c r="AI60" s="10">
        <f>_xlfn.T.TEST(AF55:AF59,AG55:AG59,2,1)</f>
        <v>2.5409604526172965E-2</v>
      </c>
      <c r="AJ60" s="1"/>
      <c r="AK60" s="1"/>
    </row>
    <row r="61" spans="1:37" x14ac:dyDescent="0.3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G61" s="8" t="s">
        <v>0</v>
      </c>
      <c r="H61" s="8" t="s">
        <v>1</v>
      </c>
      <c r="I61" s="8" t="s">
        <v>2</v>
      </c>
      <c r="J61" s="8" t="s">
        <v>3</v>
      </c>
      <c r="K61" s="8" t="s">
        <v>4</v>
      </c>
      <c r="M61" s="11" t="s">
        <v>0</v>
      </c>
      <c r="N61" s="11" t="s">
        <v>1</v>
      </c>
      <c r="O61" s="11" t="s">
        <v>2</v>
      </c>
      <c r="P61" s="11" t="s">
        <v>3</v>
      </c>
      <c r="Q61" s="11" t="s">
        <v>4</v>
      </c>
      <c r="S61" s="5" t="s">
        <v>0</v>
      </c>
      <c r="T61" s="5" t="s">
        <v>1</v>
      </c>
      <c r="U61" s="5" t="s">
        <v>2</v>
      </c>
      <c r="V61" s="5" t="s">
        <v>3</v>
      </c>
      <c r="W61" s="5" t="s">
        <v>4</v>
      </c>
      <c r="Y61" s="8" t="s">
        <v>0</v>
      </c>
      <c r="Z61" s="8" t="s">
        <v>1</v>
      </c>
      <c r="AA61" s="8" t="s">
        <v>2</v>
      </c>
      <c r="AB61" s="8" t="s">
        <v>3</v>
      </c>
      <c r="AC61" s="8" t="s">
        <v>4</v>
      </c>
      <c r="AE61" s="11" t="s">
        <v>0</v>
      </c>
      <c r="AF61" s="11" t="s">
        <v>1</v>
      </c>
      <c r="AG61" s="11" t="s">
        <v>2</v>
      </c>
      <c r="AH61" s="11" t="s">
        <v>3</v>
      </c>
      <c r="AI61" s="11" t="s">
        <v>4</v>
      </c>
    </row>
    <row r="62" spans="1:37" x14ac:dyDescent="0.3">
      <c r="A62" s="5" t="s">
        <v>24</v>
      </c>
      <c r="B62" s="5">
        <v>7.5</v>
      </c>
      <c r="C62" s="5">
        <v>0</v>
      </c>
      <c r="D62" s="5">
        <f>(C62-B62)/(C62+B62)</f>
        <v>-1</v>
      </c>
      <c r="G62" s="8" t="s">
        <v>24</v>
      </c>
      <c r="H62" s="8">
        <f>B62</f>
        <v>7.5</v>
      </c>
      <c r="I62" s="8">
        <v>0</v>
      </c>
      <c r="J62" s="8">
        <f>(I62-H62)/(I62+H62)</f>
        <v>-1</v>
      </c>
      <c r="M62" s="11" t="s">
        <v>24</v>
      </c>
      <c r="N62" s="11">
        <f>B62</f>
        <v>7.5</v>
      </c>
      <c r="O62" s="11">
        <v>0</v>
      </c>
      <c r="P62" s="11">
        <f>(O62-N62)/(O62+N62)</f>
        <v>-1</v>
      </c>
      <c r="S62" s="5" t="s">
        <v>25</v>
      </c>
      <c r="T62" s="5">
        <v>23</v>
      </c>
      <c r="U62" s="5">
        <v>125</v>
      </c>
      <c r="V62" s="5">
        <f>(U62-T62)/(U62+T62)</f>
        <v>0.68918918918918914</v>
      </c>
      <c r="Y62" s="8" t="s">
        <v>25</v>
      </c>
      <c r="Z62" s="8">
        <f>T62</f>
        <v>23</v>
      </c>
      <c r="AA62" s="8">
        <v>97</v>
      </c>
      <c r="AB62" s="8">
        <f>(AA62-Z62)/(AA62+Z62)</f>
        <v>0.6166666666666667</v>
      </c>
      <c r="AE62" s="11" t="s">
        <v>25</v>
      </c>
      <c r="AF62" s="11">
        <f>T62</f>
        <v>23</v>
      </c>
      <c r="AG62" s="11">
        <v>91</v>
      </c>
      <c r="AH62" s="11">
        <f>(AG62-AF62)/(AG62+AF62)</f>
        <v>0.59649122807017541</v>
      </c>
    </row>
    <row r="63" spans="1:37" x14ac:dyDescent="0.3">
      <c r="A63" s="5" t="s">
        <v>5</v>
      </c>
      <c r="B63" s="5">
        <v>8.5</v>
      </c>
      <c r="C63" s="5">
        <v>0</v>
      </c>
      <c r="D63" s="5">
        <f t="shared" ref="D63:D66" si="126">(C63-B63)/(C63+B63)</f>
        <v>-1</v>
      </c>
      <c r="G63" s="8" t="s">
        <v>5</v>
      </c>
      <c r="H63" s="8">
        <f t="shared" ref="H63:H66" si="127">B63</f>
        <v>8.5</v>
      </c>
      <c r="I63" s="8">
        <v>0</v>
      </c>
      <c r="J63" s="8">
        <f t="shared" ref="J63:J66" si="128">(I63-H63)/(I63+H63)</f>
        <v>-1</v>
      </c>
      <c r="M63" s="11" t="s">
        <v>5</v>
      </c>
      <c r="N63" s="11">
        <f t="shared" ref="N63:N66" si="129">B63</f>
        <v>8.5</v>
      </c>
      <c r="O63" s="11">
        <v>1</v>
      </c>
      <c r="P63" s="11">
        <f t="shared" ref="P63:P66" si="130">(O63-N63)/(O63+N63)</f>
        <v>-0.78947368421052633</v>
      </c>
      <c r="S63" s="5" t="s">
        <v>5</v>
      </c>
      <c r="T63" s="5">
        <v>22.5</v>
      </c>
      <c r="U63" s="5">
        <v>120</v>
      </c>
      <c r="V63" s="5">
        <f t="shared" ref="V63:V66" si="131">(U63-T63)/(U63+T63)</f>
        <v>0.68421052631578949</v>
      </c>
      <c r="Y63" s="8" t="s">
        <v>5</v>
      </c>
      <c r="Z63" s="8">
        <f t="shared" ref="Z63:Z66" si="132">T63</f>
        <v>22.5</v>
      </c>
      <c r="AA63" s="8">
        <v>70</v>
      </c>
      <c r="AB63" s="8">
        <f t="shared" ref="AB63:AB66" si="133">(AA63-Z63)/(AA63+Z63)</f>
        <v>0.51351351351351349</v>
      </c>
      <c r="AE63" s="11" t="s">
        <v>5</v>
      </c>
      <c r="AF63" s="11">
        <f t="shared" ref="AF63:AF66" si="134">T63</f>
        <v>22.5</v>
      </c>
      <c r="AG63" s="11">
        <v>54</v>
      </c>
      <c r="AH63" s="11">
        <f t="shared" ref="AH63:AH66" si="135">(AG63-AF63)/(AG63+AF63)</f>
        <v>0.41176470588235292</v>
      </c>
    </row>
    <row r="64" spans="1:37" x14ac:dyDescent="0.3">
      <c r="A64" s="5" t="s">
        <v>9</v>
      </c>
      <c r="B64" s="5">
        <v>8</v>
      </c>
      <c r="C64" s="5">
        <v>0</v>
      </c>
      <c r="D64" s="5">
        <f t="shared" si="126"/>
        <v>-1</v>
      </c>
      <c r="G64" s="8" t="s">
        <v>9</v>
      </c>
      <c r="H64" s="8">
        <f t="shared" si="127"/>
        <v>8</v>
      </c>
      <c r="I64" s="8">
        <v>0</v>
      </c>
      <c r="J64" s="8">
        <f t="shared" si="128"/>
        <v>-1</v>
      </c>
      <c r="M64" s="11" t="s">
        <v>9</v>
      </c>
      <c r="N64" s="11">
        <f t="shared" si="129"/>
        <v>8</v>
      </c>
      <c r="O64" s="11">
        <v>2</v>
      </c>
      <c r="P64" s="11">
        <f t="shared" si="130"/>
        <v>-0.6</v>
      </c>
      <c r="S64" s="5" t="s">
        <v>6</v>
      </c>
      <c r="T64" s="5">
        <v>24</v>
      </c>
      <c r="U64" s="5">
        <v>111</v>
      </c>
      <c r="V64" s="5">
        <f t="shared" si="131"/>
        <v>0.64444444444444449</v>
      </c>
      <c r="Y64" s="8" t="s">
        <v>6</v>
      </c>
      <c r="Z64" s="8">
        <f t="shared" si="132"/>
        <v>24</v>
      </c>
      <c r="AA64" s="8">
        <v>72</v>
      </c>
      <c r="AB64" s="8">
        <f t="shared" si="133"/>
        <v>0.5</v>
      </c>
      <c r="AE64" s="11" t="s">
        <v>6</v>
      </c>
      <c r="AF64" s="11">
        <f t="shared" si="134"/>
        <v>24</v>
      </c>
      <c r="AG64" s="11">
        <v>53</v>
      </c>
      <c r="AH64" s="11">
        <f t="shared" si="135"/>
        <v>0.37662337662337664</v>
      </c>
    </row>
    <row r="65" spans="1:37" x14ac:dyDescent="0.3">
      <c r="B65" s="5">
        <v>9</v>
      </c>
      <c r="C65" s="5">
        <v>0</v>
      </c>
      <c r="D65" s="5">
        <f t="shared" si="126"/>
        <v>-1</v>
      </c>
      <c r="H65" s="8">
        <f t="shared" si="127"/>
        <v>9</v>
      </c>
      <c r="I65" s="8">
        <v>0</v>
      </c>
      <c r="J65" s="8">
        <f t="shared" si="128"/>
        <v>-1</v>
      </c>
      <c r="N65" s="11">
        <f t="shared" si="129"/>
        <v>9</v>
      </c>
      <c r="O65" s="11">
        <v>1</v>
      </c>
      <c r="P65" s="11">
        <f t="shared" si="130"/>
        <v>-0.8</v>
      </c>
      <c r="T65" s="5">
        <v>24</v>
      </c>
      <c r="U65" s="5">
        <v>121</v>
      </c>
      <c r="V65" s="5">
        <f t="shared" si="131"/>
        <v>0.66896551724137931</v>
      </c>
      <c r="Z65" s="8">
        <f t="shared" si="132"/>
        <v>24</v>
      </c>
      <c r="AA65" s="8">
        <v>81</v>
      </c>
      <c r="AB65" s="8">
        <f t="shared" si="133"/>
        <v>0.54285714285714282</v>
      </c>
      <c r="AF65" s="11">
        <f t="shared" si="134"/>
        <v>24</v>
      </c>
      <c r="AG65" s="11">
        <v>62</v>
      </c>
      <c r="AH65" s="11">
        <f t="shared" si="135"/>
        <v>0.44186046511627908</v>
      </c>
    </row>
    <row r="66" spans="1:37" x14ac:dyDescent="0.3">
      <c r="B66" s="5">
        <v>7.5</v>
      </c>
      <c r="C66" s="5">
        <v>0</v>
      </c>
      <c r="D66" s="5">
        <f t="shared" si="126"/>
        <v>-1</v>
      </c>
      <c r="H66" s="8">
        <f t="shared" si="127"/>
        <v>7.5</v>
      </c>
      <c r="I66" s="8">
        <v>0</v>
      </c>
      <c r="J66" s="8">
        <f t="shared" si="128"/>
        <v>-1</v>
      </c>
      <c r="N66" s="11">
        <f t="shared" si="129"/>
        <v>7.5</v>
      </c>
      <c r="O66" s="11">
        <v>6</v>
      </c>
      <c r="P66" s="11">
        <f t="shared" si="130"/>
        <v>-0.1111111111111111</v>
      </c>
      <c r="T66" s="5">
        <v>25.5</v>
      </c>
      <c r="U66" s="5">
        <v>118</v>
      </c>
      <c r="V66" s="5">
        <f t="shared" si="131"/>
        <v>0.64459930313588854</v>
      </c>
      <c r="Z66" s="8">
        <f t="shared" si="132"/>
        <v>25.5</v>
      </c>
      <c r="AA66" s="8">
        <v>176</v>
      </c>
      <c r="AB66" s="8">
        <f t="shared" si="133"/>
        <v>0.74689826302729534</v>
      </c>
      <c r="AF66" s="11">
        <f t="shared" si="134"/>
        <v>25.5</v>
      </c>
      <c r="AG66" s="11">
        <v>148</v>
      </c>
      <c r="AH66" s="11">
        <f t="shared" si="135"/>
        <v>0.70605187319884721</v>
      </c>
    </row>
    <row r="67" spans="1:37" x14ac:dyDescent="0.3">
      <c r="A67" s="4"/>
      <c r="B67" s="4">
        <f>AVERAGE(B62:B66)</f>
        <v>8.1</v>
      </c>
      <c r="C67" s="4">
        <f t="shared" ref="C67" si="136">AVERAGE(C62:C66)</f>
        <v>0</v>
      </c>
      <c r="D67" s="4">
        <f>AVERAGE(D62:D66)</f>
        <v>-1</v>
      </c>
      <c r="E67" s="4">
        <f>_xlfn.T.TEST(B62:B66,C62:C66,2,1)</f>
        <v>9.9840639277987622E-6</v>
      </c>
      <c r="F67" s="1"/>
      <c r="G67" s="7"/>
      <c r="H67" s="7">
        <f>AVERAGE(H62:H66)</f>
        <v>8.1</v>
      </c>
      <c r="I67" s="7">
        <f t="shared" ref="I67" si="137">AVERAGE(I62:I66)</f>
        <v>0</v>
      </c>
      <c r="J67" s="7">
        <f>AVERAGE(J62:J66)</f>
        <v>-1</v>
      </c>
      <c r="K67" s="7">
        <f>_xlfn.T.TEST(H62:H66,I62:I66,2,1)</f>
        <v>9.9840639277987622E-6</v>
      </c>
      <c r="L67" s="1"/>
      <c r="M67" s="10"/>
      <c r="N67" s="10">
        <f>AVERAGE(N62:N66)</f>
        <v>8.1</v>
      </c>
      <c r="O67" s="10">
        <f t="shared" ref="O67" si="138">AVERAGE(O62:O66)</f>
        <v>2</v>
      </c>
      <c r="P67" s="10">
        <f>AVERAGE(P62:P66)</f>
        <v>-0.66011695906432744</v>
      </c>
      <c r="Q67" s="10">
        <f>_xlfn.T.TEST(N62:N66,O62:O66,2,1)</f>
        <v>7.0207629202184204E-3</v>
      </c>
      <c r="R67" s="1"/>
      <c r="S67" s="4"/>
      <c r="T67" s="4">
        <f>AVERAGE(T62:T66)</f>
        <v>23.8</v>
      </c>
      <c r="U67" s="4">
        <f t="shared" ref="U67" si="139">AVERAGE(U62:U66)</f>
        <v>119</v>
      </c>
      <c r="V67" s="4">
        <f>AVERAGE(V62:V66)</f>
        <v>0.66628179606533811</v>
      </c>
      <c r="W67" s="4">
        <f>_xlfn.T.TEST(T62:T66,U62:U66,2,1)</f>
        <v>3.0386313359551312E-6</v>
      </c>
      <c r="Y67" s="7"/>
      <c r="Z67" s="7">
        <f>AVERAGE(Z62:Z66)</f>
        <v>23.8</v>
      </c>
      <c r="AA67" s="7">
        <f t="shared" ref="AA67" si="140">AVERAGE(AA62:AA66)</f>
        <v>99.2</v>
      </c>
      <c r="AB67" s="7">
        <f>AVERAGE(AB62:AB66)</f>
        <v>0.58398711721292362</v>
      </c>
      <c r="AC67" s="7">
        <f>_xlfn.T.TEST(Z62:Z66,AA62:AA66,2,1)</f>
        <v>1.7673774315590134E-2</v>
      </c>
      <c r="AE67" s="10"/>
      <c r="AF67" s="10">
        <f>AVERAGE(AF62:AF66)</f>
        <v>23.8</v>
      </c>
      <c r="AG67" s="10">
        <f t="shared" ref="AG67" si="141">AVERAGE(AG62:AG66)</f>
        <v>81.599999999999994</v>
      </c>
      <c r="AH67" s="10">
        <f>AVERAGE(AH62:AH66)</f>
        <v>0.50655832977820625</v>
      </c>
      <c r="AI67" s="10">
        <f>_xlfn.T.TEST(AF62:AF66,AG62:AG66,2,1)</f>
        <v>3.0444985028456155E-2</v>
      </c>
      <c r="AJ67" s="1"/>
      <c r="AK67" s="1"/>
    </row>
    <row r="68" spans="1:37" x14ac:dyDescent="0.3">
      <c r="A68" s="5" t="s">
        <v>0</v>
      </c>
      <c r="B68" s="5" t="s">
        <v>1</v>
      </c>
      <c r="C68" s="5" t="s">
        <v>2</v>
      </c>
      <c r="D68" s="5" t="s">
        <v>3</v>
      </c>
      <c r="E68" s="5" t="s">
        <v>4</v>
      </c>
      <c r="G68" s="8" t="s">
        <v>0</v>
      </c>
      <c r="H68" s="8" t="s">
        <v>1</v>
      </c>
      <c r="I68" s="8" t="s">
        <v>2</v>
      </c>
      <c r="J68" s="8" t="s">
        <v>3</v>
      </c>
      <c r="K68" s="8" t="s">
        <v>4</v>
      </c>
      <c r="M68" s="11" t="s">
        <v>0</v>
      </c>
      <c r="N68" s="11" t="s">
        <v>1</v>
      </c>
      <c r="O68" s="11" t="s">
        <v>2</v>
      </c>
      <c r="P68" s="11" t="s">
        <v>3</v>
      </c>
      <c r="Q68" s="11" t="s">
        <v>4</v>
      </c>
      <c r="S68" s="5" t="s">
        <v>0</v>
      </c>
      <c r="T68" s="5" t="s">
        <v>1</v>
      </c>
      <c r="U68" s="5" t="s">
        <v>2</v>
      </c>
      <c r="V68" s="5" t="s">
        <v>3</v>
      </c>
      <c r="W68" s="5" t="s">
        <v>4</v>
      </c>
      <c r="Y68" s="8" t="s">
        <v>0</v>
      </c>
      <c r="Z68" s="8" t="s">
        <v>1</v>
      </c>
      <c r="AA68" s="8" t="s">
        <v>2</v>
      </c>
      <c r="AB68" s="8" t="s">
        <v>3</v>
      </c>
      <c r="AC68" s="8" t="s">
        <v>4</v>
      </c>
      <c r="AE68" s="11" t="s">
        <v>0</v>
      </c>
      <c r="AF68" s="11" t="s">
        <v>1</v>
      </c>
      <c r="AG68" s="11" t="s">
        <v>2</v>
      </c>
      <c r="AH68" s="11" t="s">
        <v>3</v>
      </c>
      <c r="AI68" s="11" t="s">
        <v>4</v>
      </c>
    </row>
    <row r="69" spans="1:37" x14ac:dyDescent="0.3">
      <c r="A69" s="5" t="s">
        <v>26</v>
      </c>
      <c r="B69" s="5">
        <v>14.5</v>
      </c>
      <c r="C69" s="5">
        <v>2</v>
      </c>
      <c r="D69" s="5">
        <f>(C69-B69)/(C69+B69)</f>
        <v>-0.75757575757575757</v>
      </c>
      <c r="G69" s="8" t="s">
        <v>26</v>
      </c>
      <c r="H69" s="8">
        <f>B69</f>
        <v>14.5</v>
      </c>
      <c r="I69" s="8">
        <v>8</v>
      </c>
      <c r="J69" s="8">
        <f>(I69-H69)/(I69+H69)</f>
        <v>-0.28888888888888886</v>
      </c>
      <c r="M69" s="11" t="s">
        <v>26</v>
      </c>
      <c r="N69" s="11">
        <f>B69</f>
        <v>14.5</v>
      </c>
      <c r="O69" s="11">
        <v>16</v>
      </c>
      <c r="P69" s="11">
        <f>(O69-N69)/(O69+N69)</f>
        <v>4.9180327868852458E-2</v>
      </c>
      <c r="S69" s="5" t="s">
        <v>27</v>
      </c>
      <c r="T69" s="5">
        <v>14</v>
      </c>
      <c r="U69" s="5">
        <v>70</v>
      </c>
      <c r="V69" s="5">
        <f>(U69-T69)/(U69+T69)</f>
        <v>0.66666666666666663</v>
      </c>
      <c r="Y69" s="8" t="s">
        <v>27</v>
      </c>
      <c r="Z69" s="8">
        <f>T69</f>
        <v>14</v>
      </c>
      <c r="AA69" s="8">
        <v>51</v>
      </c>
      <c r="AB69" s="8">
        <f>(AA69-Z69)/(AA69+Z69)</f>
        <v>0.56923076923076921</v>
      </c>
      <c r="AE69" s="11" t="s">
        <v>27</v>
      </c>
      <c r="AF69" s="11">
        <f>T69</f>
        <v>14</v>
      </c>
      <c r="AG69" s="11">
        <v>39</v>
      </c>
      <c r="AH69" s="11">
        <f>(AG69-AF69)/(AG69+AF69)</f>
        <v>0.47169811320754718</v>
      </c>
    </row>
    <row r="70" spans="1:37" x14ac:dyDescent="0.3">
      <c r="A70" s="5" t="s">
        <v>5</v>
      </c>
      <c r="B70" s="5">
        <v>18.5</v>
      </c>
      <c r="C70" s="5">
        <v>1</v>
      </c>
      <c r="D70" s="5">
        <f t="shared" ref="D70:D73" si="142">(C70-B70)/(C70+B70)</f>
        <v>-0.89743589743589747</v>
      </c>
      <c r="G70" s="8" t="s">
        <v>5</v>
      </c>
      <c r="H70" s="8">
        <f t="shared" ref="H70:H73" si="143">B70</f>
        <v>18.5</v>
      </c>
      <c r="I70" s="8">
        <v>14</v>
      </c>
      <c r="J70" s="8">
        <f t="shared" ref="J70:J73" si="144">(I70-H70)/(I70+H70)</f>
        <v>-0.13846153846153847</v>
      </c>
      <c r="M70" s="11" t="s">
        <v>5</v>
      </c>
      <c r="N70" s="11">
        <f t="shared" ref="N70:N73" si="145">B70</f>
        <v>18.5</v>
      </c>
      <c r="O70" s="11">
        <v>26</v>
      </c>
      <c r="P70" s="11">
        <f t="shared" ref="P70:P73" si="146">(O70-N70)/(O70+N70)</f>
        <v>0.16853932584269662</v>
      </c>
      <c r="S70" s="5" t="s">
        <v>5</v>
      </c>
      <c r="T70" s="5">
        <v>15</v>
      </c>
      <c r="U70" s="5">
        <v>64</v>
      </c>
      <c r="V70" s="5">
        <f t="shared" ref="V70:V73" si="147">(U70-T70)/(U70+T70)</f>
        <v>0.620253164556962</v>
      </c>
      <c r="Y70" s="8" t="s">
        <v>5</v>
      </c>
      <c r="Z70" s="8">
        <f t="shared" ref="Z70:Z73" si="148">T70</f>
        <v>15</v>
      </c>
      <c r="AA70" s="8">
        <v>41</v>
      </c>
      <c r="AB70" s="8">
        <f t="shared" ref="AB70:AB73" si="149">(AA70-Z70)/(AA70+Z70)</f>
        <v>0.4642857142857143</v>
      </c>
      <c r="AE70" s="11" t="s">
        <v>5</v>
      </c>
      <c r="AF70" s="11">
        <f t="shared" ref="AF70:AF73" si="150">T70</f>
        <v>15</v>
      </c>
      <c r="AG70" s="11">
        <v>38</v>
      </c>
      <c r="AH70" s="11">
        <f t="shared" ref="AH70:AH73" si="151">(AG70-AF70)/(AG70+AF70)</f>
        <v>0.43396226415094341</v>
      </c>
    </row>
    <row r="71" spans="1:37" x14ac:dyDescent="0.3">
      <c r="A71" s="5" t="s">
        <v>9</v>
      </c>
      <c r="B71" s="5">
        <v>17</v>
      </c>
      <c r="C71" s="5">
        <v>4</v>
      </c>
      <c r="D71" s="5">
        <f t="shared" si="142"/>
        <v>-0.61904761904761907</v>
      </c>
      <c r="G71" s="8" t="s">
        <v>9</v>
      </c>
      <c r="H71" s="8">
        <f t="shared" si="143"/>
        <v>17</v>
      </c>
      <c r="I71" s="8">
        <v>15</v>
      </c>
      <c r="J71" s="8">
        <f t="shared" si="144"/>
        <v>-6.25E-2</v>
      </c>
      <c r="M71" s="11" t="s">
        <v>9</v>
      </c>
      <c r="N71" s="11">
        <f t="shared" si="145"/>
        <v>17</v>
      </c>
      <c r="O71" s="11">
        <v>25</v>
      </c>
      <c r="P71" s="11">
        <f t="shared" si="146"/>
        <v>0.19047619047619047</v>
      </c>
      <c r="S71" s="5" t="s">
        <v>6</v>
      </c>
      <c r="T71" s="5">
        <v>16</v>
      </c>
      <c r="U71" s="5">
        <v>60</v>
      </c>
      <c r="V71" s="5">
        <f t="shared" si="147"/>
        <v>0.57894736842105265</v>
      </c>
      <c r="Y71" s="8" t="s">
        <v>6</v>
      </c>
      <c r="Z71" s="8">
        <f t="shared" si="148"/>
        <v>16</v>
      </c>
      <c r="AA71" s="8">
        <v>37</v>
      </c>
      <c r="AB71" s="8">
        <f t="shared" si="149"/>
        <v>0.39622641509433965</v>
      </c>
      <c r="AE71" s="11" t="s">
        <v>6</v>
      </c>
      <c r="AF71" s="11">
        <f t="shared" si="150"/>
        <v>16</v>
      </c>
      <c r="AG71" s="11">
        <v>34</v>
      </c>
      <c r="AH71" s="11">
        <f t="shared" si="151"/>
        <v>0.36</v>
      </c>
    </row>
    <row r="72" spans="1:37" x14ac:dyDescent="0.3">
      <c r="B72" s="5">
        <v>20</v>
      </c>
      <c r="C72" s="5">
        <v>2</v>
      </c>
      <c r="D72" s="5">
        <f t="shared" si="142"/>
        <v>-0.81818181818181823</v>
      </c>
      <c r="H72" s="8">
        <f t="shared" si="143"/>
        <v>20</v>
      </c>
      <c r="I72" s="8">
        <v>13</v>
      </c>
      <c r="J72" s="8">
        <f t="shared" si="144"/>
        <v>-0.21212121212121213</v>
      </c>
      <c r="N72" s="11">
        <f t="shared" si="145"/>
        <v>20</v>
      </c>
      <c r="O72" s="11">
        <v>18</v>
      </c>
      <c r="P72" s="11">
        <f t="shared" si="146"/>
        <v>-5.2631578947368418E-2</v>
      </c>
      <c r="T72" s="5">
        <v>16</v>
      </c>
      <c r="U72" s="5">
        <v>61</v>
      </c>
      <c r="V72" s="5">
        <f t="shared" si="147"/>
        <v>0.58441558441558439</v>
      </c>
      <c r="Z72" s="8">
        <f t="shared" si="148"/>
        <v>16</v>
      </c>
      <c r="AA72" s="8">
        <v>40</v>
      </c>
      <c r="AB72" s="8">
        <f t="shared" si="149"/>
        <v>0.42857142857142855</v>
      </c>
      <c r="AF72" s="11">
        <f t="shared" si="150"/>
        <v>16</v>
      </c>
      <c r="AG72" s="11">
        <v>37</v>
      </c>
      <c r="AH72" s="11">
        <f t="shared" si="151"/>
        <v>0.39622641509433965</v>
      </c>
    </row>
    <row r="73" spans="1:37" x14ac:dyDescent="0.3">
      <c r="B73" s="5">
        <v>13.5</v>
      </c>
      <c r="C73" s="5">
        <v>1</v>
      </c>
      <c r="D73" s="5">
        <f t="shared" si="142"/>
        <v>-0.86206896551724133</v>
      </c>
      <c r="H73" s="8">
        <f t="shared" si="143"/>
        <v>13.5</v>
      </c>
      <c r="I73" s="8">
        <v>12</v>
      </c>
      <c r="J73" s="8">
        <f t="shared" si="144"/>
        <v>-5.8823529411764705E-2</v>
      </c>
      <c r="N73" s="11">
        <f t="shared" si="145"/>
        <v>13.5</v>
      </c>
      <c r="O73" s="11">
        <v>18</v>
      </c>
      <c r="P73" s="11">
        <f t="shared" si="146"/>
        <v>0.14285714285714285</v>
      </c>
      <c r="T73" s="5">
        <v>16</v>
      </c>
      <c r="U73" s="5">
        <v>58</v>
      </c>
      <c r="V73" s="5">
        <f t="shared" si="147"/>
        <v>0.56756756756756754</v>
      </c>
      <c r="Z73" s="8">
        <f t="shared" si="148"/>
        <v>16</v>
      </c>
      <c r="AA73" s="8">
        <v>40</v>
      </c>
      <c r="AB73" s="8">
        <f t="shared" si="149"/>
        <v>0.42857142857142855</v>
      </c>
      <c r="AF73" s="11">
        <f t="shared" si="150"/>
        <v>16</v>
      </c>
      <c r="AG73" s="11">
        <v>32</v>
      </c>
      <c r="AH73" s="11">
        <f t="shared" si="151"/>
        <v>0.33333333333333331</v>
      </c>
    </row>
    <row r="74" spans="1:37" x14ac:dyDescent="0.3">
      <c r="A74" s="4"/>
      <c r="B74" s="4">
        <f>AVERAGE(B69:B73)</f>
        <v>16.7</v>
      </c>
      <c r="C74" s="4">
        <f t="shared" ref="C74" si="152">AVERAGE(C69:C73)</f>
        <v>2</v>
      </c>
      <c r="D74" s="4">
        <f>AVERAGE(D69:D73)</f>
        <v>-0.79086201155166669</v>
      </c>
      <c r="E74" s="4">
        <f>_xlfn.T.TEST(B69:B73,C69:C73,2,1)</f>
        <v>3.0007340596018922E-4</v>
      </c>
      <c r="F74" s="1"/>
      <c r="G74" s="7"/>
      <c r="H74" s="7">
        <f>AVERAGE(H69:H73)</f>
        <v>16.7</v>
      </c>
      <c r="I74" s="7">
        <f t="shared" ref="I74" si="153">AVERAGE(I69:I73)</f>
        <v>12.4</v>
      </c>
      <c r="J74" s="7">
        <f>AVERAGE(J69:J73)</f>
        <v>-0.15215903377668083</v>
      </c>
      <c r="K74" s="7">
        <f>_xlfn.T.TEST(H69:H73,I69:I73,2,1)</f>
        <v>1.872739277003958E-2</v>
      </c>
      <c r="L74" s="1"/>
      <c r="M74" s="10"/>
      <c r="N74" s="10">
        <f>AVERAGE(N69:N73)</f>
        <v>16.7</v>
      </c>
      <c r="O74" s="10">
        <f t="shared" ref="O74" si="154">AVERAGE(O69:O73)</f>
        <v>20.6</v>
      </c>
      <c r="P74" s="10">
        <f>AVERAGE(P69:P73)</f>
        <v>9.9684281619502796E-2</v>
      </c>
      <c r="Q74" s="10">
        <f>_xlfn.T.TEST(N69:N73,O69:O73,2,1)</f>
        <v>0.1067101690028943</v>
      </c>
      <c r="R74" s="1"/>
      <c r="S74" s="4"/>
      <c r="T74" s="4">
        <f>AVERAGE(T69:T73)</f>
        <v>15.4</v>
      </c>
      <c r="U74" s="4">
        <f t="shared" ref="U74" si="155">AVERAGE(U69:U73)</f>
        <v>62.6</v>
      </c>
      <c r="V74" s="4">
        <f>AVERAGE(V69:V73)</f>
        <v>0.60357007032556664</v>
      </c>
      <c r="W74" s="4">
        <f>_xlfn.T.TEST(T69:T73,U69:U73,2,1)</f>
        <v>4.4748894999480356E-5</v>
      </c>
      <c r="Y74" s="7"/>
      <c r="Z74" s="7">
        <f>AVERAGE(Z69:Z73)</f>
        <v>15.4</v>
      </c>
      <c r="AA74" s="7">
        <f t="shared" ref="AA74" si="156">AVERAGE(AA69:AA73)</f>
        <v>41.8</v>
      </c>
      <c r="AB74" s="7">
        <f>AVERAGE(AB69:AB73)</f>
        <v>0.45737715115073607</v>
      </c>
      <c r="AC74" s="7">
        <f>_xlfn.T.TEST(Z69:Z73,AA69:AA73,2,1)</f>
        <v>6.7456487328580196E-4</v>
      </c>
      <c r="AE74" s="10"/>
      <c r="AF74" s="10">
        <f>AVERAGE(AF69:AF73)</f>
        <v>15.4</v>
      </c>
      <c r="AG74" s="10">
        <f t="shared" ref="AG74" si="157">AVERAGE(AG69:AG73)</f>
        <v>36</v>
      </c>
      <c r="AH74" s="10">
        <f>AVERAGE(AH69:AH73)</f>
        <v>0.39904402515723275</v>
      </c>
      <c r="AI74" s="10">
        <f>_xlfn.T.TEST(AF69:AF73,AG69:AG73,2,1)</f>
        <v>2.2620994323827102E-4</v>
      </c>
      <c r="AJ74" s="1"/>
      <c r="AK74" s="1"/>
    </row>
    <row r="75" spans="1:37" x14ac:dyDescent="0.3">
      <c r="A75" s="5" t="s">
        <v>0</v>
      </c>
      <c r="B75" s="5" t="s">
        <v>1</v>
      </c>
      <c r="C75" s="5" t="s">
        <v>2</v>
      </c>
      <c r="D75" s="5" t="s">
        <v>3</v>
      </c>
      <c r="E75" s="5" t="s">
        <v>4</v>
      </c>
      <c r="G75" s="8" t="s">
        <v>0</v>
      </c>
      <c r="H75" s="8" t="s">
        <v>1</v>
      </c>
      <c r="I75" s="8" t="s">
        <v>2</v>
      </c>
      <c r="J75" s="8" t="s">
        <v>3</v>
      </c>
      <c r="K75" s="8" t="s">
        <v>4</v>
      </c>
      <c r="M75" s="11" t="s">
        <v>0</v>
      </c>
      <c r="N75" s="11" t="s">
        <v>1</v>
      </c>
      <c r="O75" s="11" t="s">
        <v>2</v>
      </c>
      <c r="P75" s="11" t="s">
        <v>3</v>
      </c>
      <c r="Q75" s="11" t="s">
        <v>4</v>
      </c>
      <c r="S75" s="5" t="s">
        <v>0</v>
      </c>
      <c r="T75" s="5" t="s">
        <v>1</v>
      </c>
      <c r="U75" s="5" t="s">
        <v>2</v>
      </c>
      <c r="V75" s="5" t="s">
        <v>3</v>
      </c>
      <c r="W75" s="5" t="s">
        <v>4</v>
      </c>
      <c r="Y75" s="8" t="s">
        <v>0</v>
      </c>
      <c r="Z75" s="8" t="s">
        <v>1</v>
      </c>
      <c r="AA75" s="8" t="s">
        <v>2</v>
      </c>
      <c r="AB75" s="8" t="s">
        <v>3</v>
      </c>
      <c r="AC75" s="8" t="s">
        <v>4</v>
      </c>
      <c r="AE75" s="11" t="s">
        <v>0</v>
      </c>
      <c r="AF75" s="11" t="s">
        <v>1</v>
      </c>
      <c r="AG75" s="11" t="s">
        <v>2</v>
      </c>
      <c r="AH75" s="11" t="s">
        <v>3</v>
      </c>
      <c r="AI75" s="11" t="s">
        <v>4</v>
      </c>
    </row>
    <row r="76" spans="1:37" x14ac:dyDescent="0.3">
      <c r="A76" s="5" t="s">
        <v>29</v>
      </c>
      <c r="B76" s="5">
        <v>5.5</v>
      </c>
      <c r="C76" s="5">
        <v>5</v>
      </c>
      <c r="D76" s="5">
        <f>(C76-B76)/(C76+B76)</f>
        <v>-4.7619047619047616E-2</v>
      </c>
      <c r="G76" s="8" t="s">
        <v>29</v>
      </c>
      <c r="H76" s="8">
        <f>B76</f>
        <v>5.5</v>
      </c>
      <c r="I76" s="8">
        <v>7</v>
      </c>
      <c r="J76" s="8">
        <f>(I76-H76)/(I76+H76)</f>
        <v>0.12</v>
      </c>
      <c r="M76" s="11" t="s">
        <v>29</v>
      </c>
      <c r="N76" s="11">
        <f>B76</f>
        <v>5.5</v>
      </c>
      <c r="O76" s="11">
        <v>7</v>
      </c>
      <c r="P76" s="11">
        <f>(O76-N76)/(O76+N76)</f>
        <v>0.12</v>
      </c>
      <c r="S76" s="5" t="s">
        <v>28</v>
      </c>
      <c r="T76" s="5">
        <v>11.5</v>
      </c>
      <c r="U76" s="5">
        <v>62</v>
      </c>
      <c r="V76" s="5">
        <f>(U76-T76)/(U76+T76)</f>
        <v>0.68707482993197277</v>
      </c>
      <c r="Y76" s="8" t="s">
        <v>28</v>
      </c>
      <c r="Z76" s="8">
        <f>T76</f>
        <v>11.5</v>
      </c>
      <c r="AA76" s="8">
        <v>42</v>
      </c>
      <c r="AB76" s="8">
        <f>(AA76-Z76)/(AA76+Z76)</f>
        <v>0.57009345794392519</v>
      </c>
      <c r="AE76" s="11" t="s">
        <v>28</v>
      </c>
      <c r="AF76" s="11">
        <f>T76</f>
        <v>11.5</v>
      </c>
      <c r="AG76" s="11">
        <v>36</v>
      </c>
      <c r="AH76" s="11">
        <f>(AG76-AF76)/(AG76+AF76)</f>
        <v>0.51578947368421058</v>
      </c>
    </row>
    <row r="77" spans="1:37" x14ac:dyDescent="0.3">
      <c r="A77" s="5" t="s">
        <v>5</v>
      </c>
      <c r="B77" s="5">
        <v>5</v>
      </c>
      <c r="C77" s="5">
        <v>6</v>
      </c>
      <c r="D77" s="5">
        <f t="shared" ref="D77:D79" si="158">(C77-B77)/(C77+B77)</f>
        <v>9.0909090909090912E-2</v>
      </c>
      <c r="G77" s="8" t="s">
        <v>5</v>
      </c>
      <c r="H77" s="8">
        <f t="shared" ref="H77:H80" si="159">B77</f>
        <v>5</v>
      </c>
      <c r="I77" s="8">
        <v>6</v>
      </c>
      <c r="J77" s="8">
        <f t="shared" ref="J77:J79" si="160">(I77-H77)/(I77+H77)</f>
        <v>9.0909090909090912E-2</v>
      </c>
      <c r="M77" s="11" t="s">
        <v>5</v>
      </c>
      <c r="N77" s="11">
        <f t="shared" ref="N77:N80" si="161">B77</f>
        <v>5</v>
      </c>
      <c r="O77" s="11">
        <v>7</v>
      </c>
      <c r="P77" s="11">
        <f t="shared" ref="P77:P79" si="162">(O77-N77)/(O77+N77)</f>
        <v>0.16666666666666666</v>
      </c>
      <c r="S77" s="5" t="s">
        <v>5</v>
      </c>
      <c r="T77" s="5">
        <v>12</v>
      </c>
      <c r="U77" s="5">
        <v>63</v>
      </c>
      <c r="V77" s="5">
        <f t="shared" ref="V77:V79" si="163">(U77-T77)/(U77+T77)</f>
        <v>0.68</v>
      </c>
      <c r="Y77" s="8" t="s">
        <v>5</v>
      </c>
      <c r="Z77" s="8">
        <f t="shared" ref="Z77:Z80" si="164">T77</f>
        <v>12</v>
      </c>
      <c r="AA77" s="8">
        <v>42</v>
      </c>
      <c r="AB77" s="8">
        <f t="shared" ref="AB77:AB79" si="165">(AA77-Z77)/(AA77+Z77)</f>
        <v>0.55555555555555558</v>
      </c>
      <c r="AE77" s="11" t="s">
        <v>5</v>
      </c>
      <c r="AF77" s="11">
        <f t="shared" ref="AF77:AF80" si="166">T77</f>
        <v>12</v>
      </c>
      <c r="AG77" s="11">
        <v>29</v>
      </c>
      <c r="AH77" s="11">
        <f t="shared" ref="AH77:AH79" si="167">(AG77-AF77)/(AG77+AF77)</f>
        <v>0.41463414634146339</v>
      </c>
    </row>
    <row r="78" spans="1:37" x14ac:dyDescent="0.3">
      <c r="A78" s="5" t="s">
        <v>9</v>
      </c>
      <c r="B78" s="5">
        <v>5.5</v>
      </c>
      <c r="C78" s="5">
        <v>7</v>
      </c>
      <c r="D78" s="5">
        <f t="shared" si="158"/>
        <v>0.12</v>
      </c>
      <c r="G78" s="8" t="s">
        <v>9</v>
      </c>
      <c r="H78" s="8">
        <f t="shared" si="159"/>
        <v>5.5</v>
      </c>
      <c r="I78" s="8">
        <v>6</v>
      </c>
      <c r="J78" s="8">
        <f t="shared" si="160"/>
        <v>4.3478260869565216E-2</v>
      </c>
      <c r="M78" s="11" t="s">
        <v>9</v>
      </c>
      <c r="N78" s="11">
        <f t="shared" si="161"/>
        <v>5.5</v>
      </c>
      <c r="O78" s="11">
        <v>6</v>
      </c>
      <c r="P78" s="11">
        <f t="shared" si="162"/>
        <v>4.3478260869565216E-2</v>
      </c>
      <c r="S78" s="5" t="s">
        <v>6</v>
      </c>
      <c r="T78" s="5">
        <v>14</v>
      </c>
      <c r="U78" s="5">
        <v>60</v>
      </c>
      <c r="V78" s="5">
        <f t="shared" si="163"/>
        <v>0.6216216216216216</v>
      </c>
      <c r="Y78" s="8" t="s">
        <v>6</v>
      </c>
      <c r="Z78" s="8">
        <f t="shared" si="164"/>
        <v>14</v>
      </c>
      <c r="AA78" s="8">
        <v>44</v>
      </c>
      <c r="AB78" s="8">
        <f t="shared" si="165"/>
        <v>0.51724137931034486</v>
      </c>
      <c r="AE78" s="11" t="s">
        <v>6</v>
      </c>
      <c r="AF78" s="11">
        <f t="shared" si="166"/>
        <v>14</v>
      </c>
      <c r="AG78" s="11">
        <v>31</v>
      </c>
      <c r="AH78" s="11">
        <f t="shared" si="167"/>
        <v>0.37777777777777777</v>
      </c>
    </row>
    <row r="79" spans="1:37" x14ac:dyDescent="0.3">
      <c r="B79" s="5">
        <v>5</v>
      </c>
      <c r="C79" s="5">
        <v>5</v>
      </c>
      <c r="D79" s="5">
        <f t="shared" si="158"/>
        <v>0</v>
      </c>
      <c r="H79" s="8">
        <f t="shared" si="159"/>
        <v>5</v>
      </c>
      <c r="I79" s="8">
        <v>6</v>
      </c>
      <c r="J79" s="8">
        <f t="shared" si="160"/>
        <v>9.0909090909090912E-2</v>
      </c>
      <c r="N79" s="11">
        <f t="shared" si="161"/>
        <v>5</v>
      </c>
      <c r="O79" s="11">
        <v>5</v>
      </c>
      <c r="P79" s="11">
        <f t="shared" si="162"/>
        <v>0</v>
      </c>
      <c r="T79" s="5">
        <v>13.5</v>
      </c>
      <c r="U79" s="5">
        <v>59</v>
      </c>
      <c r="V79" s="5">
        <f t="shared" si="163"/>
        <v>0.62758620689655176</v>
      </c>
      <c r="Z79" s="8">
        <f t="shared" si="164"/>
        <v>13.5</v>
      </c>
      <c r="AA79" s="8">
        <v>40</v>
      </c>
      <c r="AB79" s="8">
        <f t="shared" si="165"/>
        <v>0.49532710280373832</v>
      </c>
      <c r="AF79" s="11">
        <f t="shared" si="166"/>
        <v>13.5</v>
      </c>
      <c r="AG79" s="11">
        <v>31</v>
      </c>
      <c r="AH79" s="11">
        <f t="shared" si="167"/>
        <v>0.39325842696629215</v>
      </c>
    </row>
    <row r="80" spans="1:37" x14ac:dyDescent="0.3">
      <c r="H80" s="8">
        <f t="shared" si="159"/>
        <v>0</v>
      </c>
      <c r="N80" s="11">
        <f t="shared" si="161"/>
        <v>0</v>
      </c>
      <c r="Z80" s="8">
        <f t="shared" si="164"/>
        <v>0</v>
      </c>
      <c r="AF80" s="11">
        <f t="shared" si="166"/>
        <v>0</v>
      </c>
    </row>
    <row r="81" spans="1:37" x14ac:dyDescent="0.3">
      <c r="A81" s="4"/>
      <c r="B81" s="4">
        <f>AVERAGE(B76:B80)</f>
        <v>5.25</v>
      </c>
      <c r="C81" s="4">
        <f t="shared" ref="C81" si="168">AVERAGE(C76:C80)</f>
        <v>5.75</v>
      </c>
      <c r="D81" s="4">
        <f>AVERAGE(D76:D80)</f>
        <v>4.0822510822510823E-2</v>
      </c>
      <c r="E81" s="4">
        <f>_xlfn.T.TEST(B76:B80,C76:C80,2,1)</f>
        <v>0.35338746628869805</v>
      </c>
      <c r="F81" s="1"/>
      <c r="G81" s="7"/>
      <c r="H81" s="7">
        <f>AVERAGE(H76:H80)</f>
        <v>4.2</v>
      </c>
      <c r="I81" s="7">
        <f t="shared" ref="I81" si="169">AVERAGE(I76:I80)</f>
        <v>6.25</v>
      </c>
      <c r="J81" s="7">
        <f>AVERAGE(J76:J80)</f>
        <v>8.6324110671936766E-2</v>
      </c>
      <c r="K81" s="7">
        <f>_xlfn.T.TEST(H76:H80,I76:I80,2,1)</f>
        <v>1.6276603459428558E-2</v>
      </c>
      <c r="L81" s="1"/>
      <c r="M81" s="10"/>
      <c r="N81" s="10">
        <f>AVERAGE(N76:N80)</f>
        <v>4.2</v>
      </c>
      <c r="O81" s="10">
        <f t="shared" ref="O81" si="170">AVERAGE(O76:O80)</f>
        <v>6.25</v>
      </c>
      <c r="P81" s="10">
        <f>AVERAGE(P76:P80)</f>
        <v>8.2536231884057953E-2</v>
      </c>
      <c r="Q81" s="10">
        <f>_xlfn.T.TEST(N76:N80,O76:O80,2,1)</f>
        <v>0.11615752834753824</v>
      </c>
      <c r="R81" s="1"/>
      <c r="S81" s="4"/>
      <c r="T81" s="4">
        <f>AVERAGE(T76:T80)</f>
        <v>12.75</v>
      </c>
      <c r="U81" s="4">
        <f t="shared" ref="U81" si="171">AVERAGE(U76:U80)</f>
        <v>61</v>
      </c>
      <c r="V81" s="4">
        <f>AVERAGE(V76:V80)</f>
        <v>0.6540706646125366</v>
      </c>
      <c r="W81" s="4">
        <f>_xlfn.T.TEST(T76:T80,U76:U80,2,1)</f>
        <v>5.9729338175060739E-5</v>
      </c>
      <c r="Y81" s="7"/>
      <c r="Z81" s="7">
        <f>AVERAGE(Z76:Z80)</f>
        <v>10.199999999999999</v>
      </c>
      <c r="AA81" s="7">
        <f t="shared" ref="AA81" si="172">AVERAGE(AA76:AA80)</f>
        <v>42</v>
      </c>
      <c r="AB81" s="7">
        <f>AVERAGE(AB76:AB80)</f>
        <v>0.534554373903391</v>
      </c>
      <c r="AC81" s="7">
        <f>_xlfn.T.TEST(Z76:Z80,AA76:AA80,2,1)</f>
        <v>6.9318371949881542E-5</v>
      </c>
      <c r="AE81" s="10"/>
      <c r="AF81" s="10">
        <f>AVERAGE(AF76:AF80)</f>
        <v>10.199999999999999</v>
      </c>
      <c r="AG81" s="10">
        <f t="shared" ref="AG81" si="173">AVERAGE(AG76:AG80)</f>
        <v>31.75</v>
      </c>
      <c r="AH81" s="10">
        <f>AVERAGE(AH76:AH80)</f>
        <v>0.42536495619243597</v>
      </c>
      <c r="AI81" s="10">
        <f>_xlfn.T.TEST(AF76:AF80,AG76:AG80,2,1)</f>
        <v>1.928384351931016E-3</v>
      </c>
      <c r="AJ81" s="1"/>
      <c r="AK81" s="1"/>
    </row>
    <row r="82" spans="1:37" x14ac:dyDescent="0.3">
      <c r="A82" s="5" t="s">
        <v>0</v>
      </c>
      <c r="B82" s="5" t="s">
        <v>1</v>
      </c>
      <c r="C82" s="5" t="s">
        <v>2</v>
      </c>
      <c r="D82" s="5" t="s">
        <v>3</v>
      </c>
      <c r="E82" s="5" t="s">
        <v>4</v>
      </c>
      <c r="G82" s="8" t="s">
        <v>0</v>
      </c>
      <c r="H82" s="8" t="s">
        <v>1</v>
      </c>
      <c r="I82" s="8" t="s">
        <v>2</v>
      </c>
      <c r="J82" s="8" t="s">
        <v>3</v>
      </c>
      <c r="K82" s="8" t="s">
        <v>4</v>
      </c>
      <c r="M82" s="11" t="s">
        <v>0</v>
      </c>
      <c r="N82" s="11" t="s">
        <v>1</v>
      </c>
      <c r="O82" s="11" t="s">
        <v>2</v>
      </c>
      <c r="P82" s="11" t="s">
        <v>3</v>
      </c>
      <c r="Q82" s="11" t="s">
        <v>4</v>
      </c>
      <c r="S82" s="5" t="s">
        <v>0</v>
      </c>
      <c r="T82" s="5" t="s">
        <v>1</v>
      </c>
      <c r="U82" s="5" t="s">
        <v>2</v>
      </c>
      <c r="V82" s="5" t="s">
        <v>3</v>
      </c>
      <c r="W82" s="5" t="s">
        <v>4</v>
      </c>
      <c r="Y82" s="8" t="s">
        <v>0</v>
      </c>
      <c r="Z82" s="8" t="s">
        <v>1</v>
      </c>
      <c r="AA82" s="8" t="s">
        <v>2</v>
      </c>
      <c r="AB82" s="8" t="s">
        <v>3</v>
      </c>
      <c r="AC82" s="8" t="s">
        <v>4</v>
      </c>
      <c r="AE82" s="11" t="s">
        <v>0</v>
      </c>
      <c r="AF82" s="11" t="s">
        <v>1</v>
      </c>
      <c r="AG82" s="11" t="s">
        <v>2</v>
      </c>
      <c r="AH82" s="11" t="s">
        <v>3</v>
      </c>
      <c r="AI82" s="11" t="s">
        <v>4</v>
      </c>
    </row>
    <row r="83" spans="1:37" x14ac:dyDescent="0.3">
      <c r="A83" s="5" t="s">
        <v>30</v>
      </c>
      <c r="B83" s="5">
        <v>3.5</v>
      </c>
      <c r="C83" s="5">
        <v>1</v>
      </c>
      <c r="D83" s="5">
        <f>(C83-B83)/(C83+B83)</f>
        <v>-0.55555555555555558</v>
      </c>
      <c r="G83" s="8" t="s">
        <v>30</v>
      </c>
      <c r="H83" s="8">
        <f>B83</f>
        <v>3.5</v>
      </c>
      <c r="I83" s="8">
        <v>0</v>
      </c>
      <c r="J83" s="8">
        <f>(I83-H83)/(I83+H83)</f>
        <v>-1</v>
      </c>
      <c r="M83" s="11" t="s">
        <v>30</v>
      </c>
      <c r="N83" s="11">
        <f>B83</f>
        <v>3.5</v>
      </c>
      <c r="O83" s="11">
        <v>0</v>
      </c>
      <c r="P83" s="11">
        <f>(O83-N83)/(O83+N83)</f>
        <v>-1</v>
      </c>
      <c r="S83" s="5" t="s">
        <v>31</v>
      </c>
      <c r="T83" s="5">
        <v>17</v>
      </c>
      <c r="U83" s="5">
        <v>145</v>
      </c>
      <c r="V83" s="5">
        <f>(U83-T83)/(U83+T83)</f>
        <v>0.79012345679012341</v>
      </c>
      <c r="Y83" s="8" t="s">
        <v>31</v>
      </c>
      <c r="Z83" s="8">
        <f>T83</f>
        <v>17</v>
      </c>
      <c r="AA83" s="8">
        <v>108</v>
      </c>
      <c r="AB83" s="8">
        <f>(AA83-Z83)/(AA83+Z83)</f>
        <v>0.72799999999999998</v>
      </c>
      <c r="AE83" s="11" t="s">
        <v>31</v>
      </c>
      <c r="AF83" s="11">
        <f>T83</f>
        <v>17</v>
      </c>
      <c r="AG83" s="11">
        <v>99</v>
      </c>
      <c r="AH83" s="11">
        <f>(AG83-AF83)/(AG83+AF83)</f>
        <v>0.7068965517241379</v>
      </c>
    </row>
    <row r="84" spans="1:37" x14ac:dyDescent="0.3">
      <c r="A84" s="5" t="s">
        <v>5</v>
      </c>
      <c r="B84" s="5">
        <v>5.5</v>
      </c>
      <c r="C84" s="5">
        <v>0</v>
      </c>
      <c r="D84" s="5">
        <f t="shared" ref="D84:D86" si="174">(C84-B84)/(C84+B84)</f>
        <v>-1</v>
      </c>
      <c r="G84" s="8" t="s">
        <v>5</v>
      </c>
      <c r="H84" s="8">
        <f t="shared" ref="H84:H87" si="175">B84</f>
        <v>5.5</v>
      </c>
      <c r="I84" s="8">
        <v>2</v>
      </c>
      <c r="J84" s="8">
        <f t="shared" ref="J84:J86" si="176">(I84-H84)/(I84+H84)</f>
        <v>-0.46666666666666667</v>
      </c>
      <c r="M84" s="11" t="s">
        <v>5</v>
      </c>
      <c r="N84" s="11">
        <f t="shared" ref="N84:N87" si="177">B84</f>
        <v>5.5</v>
      </c>
      <c r="O84" s="11">
        <v>9</v>
      </c>
      <c r="P84" s="11">
        <f t="shared" ref="P84:P86" si="178">(O84-N84)/(O84+N84)</f>
        <v>0.2413793103448276</v>
      </c>
      <c r="S84" s="5" t="s">
        <v>5</v>
      </c>
      <c r="T84" s="5">
        <v>19.5</v>
      </c>
      <c r="U84" s="5">
        <v>146</v>
      </c>
      <c r="V84" s="5">
        <f t="shared" ref="V84:V87" si="179">(U84-T84)/(U84+T84)</f>
        <v>0.7643504531722054</v>
      </c>
      <c r="Y84" s="8" t="s">
        <v>5</v>
      </c>
      <c r="Z84" s="8">
        <f t="shared" ref="Z84:Z87" si="180">T84</f>
        <v>19.5</v>
      </c>
      <c r="AA84" s="8">
        <v>101</v>
      </c>
      <c r="AB84" s="8">
        <f t="shared" ref="AB84:AB87" si="181">(AA84-Z84)/(AA84+Z84)</f>
        <v>0.67634854771784236</v>
      </c>
      <c r="AE84" s="11" t="s">
        <v>5</v>
      </c>
      <c r="AF84" s="11">
        <f t="shared" ref="AF84:AF87" si="182">T84</f>
        <v>19.5</v>
      </c>
      <c r="AG84" s="11">
        <v>72</v>
      </c>
      <c r="AH84" s="11">
        <f t="shared" ref="AH84:AH87" si="183">(AG84-AF84)/(AG84+AF84)</f>
        <v>0.57377049180327866</v>
      </c>
    </row>
    <row r="85" spans="1:37" x14ac:dyDescent="0.3">
      <c r="A85" s="5" t="s">
        <v>9</v>
      </c>
      <c r="B85" s="5">
        <v>5.5</v>
      </c>
      <c r="C85" s="5">
        <v>0</v>
      </c>
      <c r="D85" s="5">
        <f t="shared" si="174"/>
        <v>-1</v>
      </c>
      <c r="G85" s="8" t="s">
        <v>9</v>
      </c>
      <c r="H85" s="8">
        <f t="shared" si="175"/>
        <v>5.5</v>
      </c>
      <c r="I85" s="8">
        <v>6</v>
      </c>
      <c r="J85" s="8">
        <f t="shared" si="176"/>
        <v>4.3478260869565216E-2</v>
      </c>
      <c r="M85" s="11" t="s">
        <v>9</v>
      </c>
      <c r="N85" s="11">
        <f t="shared" si="177"/>
        <v>5.5</v>
      </c>
      <c r="O85" s="11">
        <v>9</v>
      </c>
      <c r="P85" s="11">
        <f t="shared" si="178"/>
        <v>0.2413793103448276</v>
      </c>
      <c r="S85" s="5" t="s">
        <v>6</v>
      </c>
      <c r="T85" s="5">
        <v>18</v>
      </c>
      <c r="U85" s="5">
        <v>137</v>
      </c>
      <c r="V85" s="5">
        <f t="shared" si="179"/>
        <v>0.76774193548387093</v>
      </c>
      <c r="Y85" s="8" t="s">
        <v>6</v>
      </c>
      <c r="Z85" s="8">
        <f t="shared" si="180"/>
        <v>18</v>
      </c>
      <c r="AA85" s="8">
        <v>78</v>
      </c>
      <c r="AB85" s="8">
        <f t="shared" si="181"/>
        <v>0.625</v>
      </c>
      <c r="AE85" s="11" t="s">
        <v>6</v>
      </c>
      <c r="AF85" s="11">
        <f t="shared" si="182"/>
        <v>18</v>
      </c>
      <c r="AG85" s="11">
        <v>39</v>
      </c>
      <c r="AH85" s="11">
        <f t="shared" si="183"/>
        <v>0.36842105263157893</v>
      </c>
    </row>
    <row r="86" spans="1:37" x14ac:dyDescent="0.3">
      <c r="B86" s="5">
        <v>4</v>
      </c>
      <c r="C86" s="5">
        <v>2</v>
      </c>
      <c r="D86" s="5">
        <f t="shared" si="174"/>
        <v>-0.33333333333333331</v>
      </c>
      <c r="H86" s="8">
        <f t="shared" si="175"/>
        <v>4</v>
      </c>
      <c r="I86" s="8">
        <v>9</v>
      </c>
      <c r="J86" s="8">
        <f t="shared" si="176"/>
        <v>0.38461538461538464</v>
      </c>
      <c r="N86" s="11">
        <f t="shared" si="177"/>
        <v>4</v>
      </c>
      <c r="O86" s="11">
        <v>9</v>
      </c>
      <c r="P86" s="11">
        <f t="shared" si="178"/>
        <v>0.38461538461538464</v>
      </c>
      <c r="T86" s="5">
        <v>18.5</v>
      </c>
      <c r="U86" s="5">
        <v>137</v>
      </c>
      <c r="V86" s="5">
        <f t="shared" si="179"/>
        <v>0.76205787781350487</v>
      </c>
      <c r="Z86" s="8">
        <f t="shared" si="180"/>
        <v>18.5</v>
      </c>
      <c r="AA86" s="8">
        <v>79</v>
      </c>
      <c r="AB86" s="8">
        <f t="shared" si="181"/>
        <v>0.62051282051282053</v>
      </c>
      <c r="AF86" s="11">
        <f t="shared" si="182"/>
        <v>18.5</v>
      </c>
      <c r="AG86" s="11">
        <v>54</v>
      </c>
      <c r="AH86" s="11">
        <f t="shared" si="183"/>
        <v>0.48965517241379308</v>
      </c>
    </row>
    <row r="87" spans="1:37" x14ac:dyDescent="0.3">
      <c r="H87" s="8">
        <f t="shared" si="175"/>
        <v>0</v>
      </c>
      <c r="N87" s="11">
        <f t="shared" si="177"/>
        <v>0</v>
      </c>
      <c r="T87" s="5">
        <v>18</v>
      </c>
      <c r="U87" s="5">
        <v>133</v>
      </c>
      <c r="V87" s="5">
        <f t="shared" si="179"/>
        <v>0.76158940397350994</v>
      </c>
      <c r="Z87" s="8">
        <f t="shared" si="180"/>
        <v>18</v>
      </c>
      <c r="AA87" s="8">
        <v>92</v>
      </c>
      <c r="AB87" s="8">
        <f t="shared" si="181"/>
        <v>0.67272727272727273</v>
      </c>
      <c r="AF87" s="11">
        <f t="shared" si="182"/>
        <v>18</v>
      </c>
      <c r="AG87" s="11">
        <v>48</v>
      </c>
      <c r="AH87" s="11">
        <f t="shared" si="183"/>
        <v>0.45454545454545453</v>
      </c>
    </row>
    <row r="88" spans="1:37" x14ac:dyDescent="0.3">
      <c r="A88" s="4"/>
      <c r="B88" s="4">
        <f>AVERAGE(B83:B87)</f>
        <v>4.625</v>
      </c>
      <c r="C88" s="4">
        <f t="shared" ref="C88" si="184">AVERAGE(C83:C87)</f>
        <v>0.75</v>
      </c>
      <c r="D88" s="4">
        <f>AVERAGE(D83:D87)</f>
        <v>-0.72222222222222221</v>
      </c>
      <c r="E88" s="4">
        <f>_xlfn.T.TEST(B83:B87,C83:C87,2,1)</f>
        <v>2.6148671749701723E-2</v>
      </c>
      <c r="F88" s="1"/>
      <c r="G88" s="7"/>
      <c r="H88" s="7">
        <f>AVERAGE(H83:H87)</f>
        <v>3.7</v>
      </c>
      <c r="I88" s="7">
        <f t="shared" ref="I88" si="185">AVERAGE(I83:I87)</f>
        <v>4.25</v>
      </c>
      <c r="J88" s="7">
        <f>AVERAGE(J83:J87)</f>
        <v>-0.25964325529542925</v>
      </c>
      <c r="K88" s="7">
        <f>_xlfn.T.TEST(H83:H87,I83:I87,2,1)</f>
        <v>0.86486922204102457</v>
      </c>
      <c r="L88" s="1"/>
      <c r="M88" s="10"/>
      <c r="N88" s="10">
        <f>AVERAGE(N83:N87)</f>
        <v>3.7</v>
      </c>
      <c r="O88" s="10">
        <f t="shared" ref="O88" si="186">AVERAGE(O83:O87)</f>
        <v>6.75</v>
      </c>
      <c r="P88" s="10">
        <f>AVERAGE(P83:P87)</f>
        <v>-3.3156498673740029E-2</v>
      </c>
      <c r="Q88" s="10">
        <f>_xlfn.T.TEST(N83:N87,O83:O87,2,1)</f>
        <v>0.34660325394597918</v>
      </c>
      <c r="R88" s="1"/>
      <c r="S88" s="4"/>
      <c r="T88" s="4">
        <f>AVERAGE(T83:T87)</f>
        <v>18.2</v>
      </c>
      <c r="U88" s="4">
        <f t="shared" ref="U88" si="187">AVERAGE(U83:U87)</f>
        <v>139.6</v>
      </c>
      <c r="V88" s="4">
        <f>AVERAGE(V83:V87)</f>
        <v>0.76917262544664289</v>
      </c>
      <c r="W88" s="4">
        <f>_xlfn.T.TEST(T83:T87,U83:U87,2,1)</f>
        <v>1.0708423417722335E-6</v>
      </c>
      <c r="Y88" s="7"/>
      <c r="Z88" s="7">
        <f>AVERAGE(Z83:Z87)</f>
        <v>18.2</v>
      </c>
      <c r="AA88" s="7">
        <f t="shared" ref="AA88" si="188">AVERAGE(AA83:AA87)</f>
        <v>91.6</v>
      </c>
      <c r="AB88" s="7">
        <f>AVERAGE(AB83:AB87)</f>
        <v>0.66451772819158716</v>
      </c>
      <c r="AC88" s="7">
        <f>_xlfn.T.TEST(Z83:Z87,AA83:AA87,2,1)</f>
        <v>2.5755671385163084E-4</v>
      </c>
      <c r="AE88" s="10"/>
      <c r="AF88" s="10">
        <f>AVERAGE(AF83:AF87)</f>
        <v>18.2</v>
      </c>
      <c r="AG88" s="10">
        <f t="shared" ref="AG88" si="189">AVERAGE(AG83:AG87)</f>
        <v>62.4</v>
      </c>
      <c r="AH88" s="10">
        <f>AVERAGE(AH83:AH87)</f>
        <v>0.51865774462364866</v>
      </c>
      <c r="AI88" s="10">
        <f>_xlfn.T.TEST(AF83:AF87,AG83:AG87,2,1)</f>
        <v>1.4734486238846123E-2</v>
      </c>
      <c r="AJ88" s="1"/>
      <c r="AK88" s="1"/>
    </row>
    <row r="89" spans="1:37" x14ac:dyDescent="0.3">
      <c r="A89" s="5" t="s">
        <v>0</v>
      </c>
      <c r="B89" s="5" t="s">
        <v>1</v>
      </c>
      <c r="C89" s="5" t="s">
        <v>2</v>
      </c>
      <c r="D89" s="5" t="s">
        <v>3</v>
      </c>
      <c r="E89" s="5" t="s">
        <v>4</v>
      </c>
      <c r="G89" s="8" t="s">
        <v>0</v>
      </c>
      <c r="H89" s="8" t="s">
        <v>1</v>
      </c>
      <c r="I89" s="8" t="s">
        <v>2</v>
      </c>
      <c r="J89" s="8" t="s">
        <v>3</v>
      </c>
      <c r="K89" s="8" t="s">
        <v>4</v>
      </c>
      <c r="M89" s="11" t="s">
        <v>0</v>
      </c>
      <c r="N89" s="11" t="s">
        <v>1</v>
      </c>
      <c r="O89" s="11" t="s">
        <v>2</v>
      </c>
      <c r="P89" s="11" t="s">
        <v>3</v>
      </c>
      <c r="Q89" s="11" t="s">
        <v>4</v>
      </c>
      <c r="S89" s="5" t="s">
        <v>0</v>
      </c>
      <c r="T89" s="5" t="s">
        <v>1</v>
      </c>
      <c r="U89" s="5" t="s">
        <v>2</v>
      </c>
      <c r="V89" s="5" t="s">
        <v>3</v>
      </c>
      <c r="W89" s="5" t="s">
        <v>4</v>
      </c>
      <c r="Y89" s="8" t="s">
        <v>0</v>
      </c>
      <c r="Z89" s="8" t="s">
        <v>1</v>
      </c>
      <c r="AA89" s="8" t="s">
        <v>2</v>
      </c>
      <c r="AB89" s="8" t="s">
        <v>3</v>
      </c>
      <c r="AC89" s="8" t="s">
        <v>4</v>
      </c>
      <c r="AE89" s="11" t="s">
        <v>0</v>
      </c>
      <c r="AF89" s="11" t="s">
        <v>1</v>
      </c>
      <c r="AG89" s="11" t="s">
        <v>2</v>
      </c>
      <c r="AH89" s="11" t="s">
        <v>3</v>
      </c>
      <c r="AI89" s="11" t="s">
        <v>4</v>
      </c>
    </row>
    <row r="90" spans="1:37" x14ac:dyDescent="0.3">
      <c r="A90" s="5" t="s">
        <v>32</v>
      </c>
      <c r="B90" s="5">
        <v>10</v>
      </c>
      <c r="C90" s="5">
        <v>3</v>
      </c>
      <c r="D90" s="5">
        <f>(C90-B90)/(C90+B90)</f>
        <v>-0.53846153846153844</v>
      </c>
      <c r="G90" s="8" t="s">
        <v>32</v>
      </c>
      <c r="H90" s="8">
        <f>B90</f>
        <v>10</v>
      </c>
      <c r="I90" s="8">
        <v>21</v>
      </c>
      <c r="J90" s="8">
        <f>(I90-H90)/(I90+H90)</f>
        <v>0.35483870967741937</v>
      </c>
      <c r="M90" s="11" t="s">
        <v>32</v>
      </c>
      <c r="N90" s="11">
        <f>B90</f>
        <v>10</v>
      </c>
      <c r="O90" s="11">
        <v>18</v>
      </c>
      <c r="P90" s="11">
        <f>(O90-N90)/(O90+N90)</f>
        <v>0.2857142857142857</v>
      </c>
      <c r="S90" s="5" t="s">
        <v>33</v>
      </c>
      <c r="T90" s="5">
        <v>14</v>
      </c>
      <c r="U90" s="5">
        <v>80</v>
      </c>
      <c r="V90" s="5">
        <f>(U90-T90)/(U90+T90)</f>
        <v>0.7021276595744681</v>
      </c>
      <c r="Y90" s="8" t="s">
        <v>33</v>
      </c>
      <c r="Z90" s="8">
        <f>T90</f>
        <v>14</v>
      </c>
      <c r="AA90" s="8">
        <v>50</v>
      </c>
      <c r="AB90" s="8">
        <f>(AA90-Z90)/(AA90+Z90)</f>
        <v>0.5625</v>
      </c>
      <c r="AE90" s="11" t="s">
        <v>33</v>
      </c>
      <c r="AF90" s="11">
        <f>T90</f>
        <v>14</v>
      </c>
      <c r="AG90" s="11">
        <v>49</v>
      </c>
      <c r="AH90" s="11">
        <f>(AG90-AF90)/(AG90+AF90)</f>
        <v>0.55555555555555558</v>
      </c>
    </row>
    <row r="91" spans="1:37" x14ac:dyDescent="0.3">
      <c r="A91" s="5" t="s">
        <v>5</v>
      </c>
      <c r="B91" s="5">
        <v>14.5</v>
      </c>
      <c r="C91" s="5">
        <v>23</v>
      </c>
      <c r="D91" s="5">
        <f t="shared" ref="D91:D94" si="190">(C91-B91)/(C91+B91)</f>
        <v>0.22666666666666666</v>
      </c>
      <c r="G91" s="8" t="s">
        <v>5</v>
      </c>
      <c r="H91" s="8">
        <f t="shared" ref="H91:H94" si="191">B91</f>
        <v>14.5</v>
      </c>
      <c r="I91" s="8">
        <v>23</v>
      </c>
      <c r="J91" s="8">
        <f t="shared" ref="J91:J94" si="192">(I91-H91)/(I91+H91)</f>
        <v>0.22666666666666666</v>
      </c>
      <c r="M91" s="11" t="s">
        <v>5</v>
      </c>
      <c r="N91" s="11">
        <f t="shared" ref="N91:N94" si="193">B91</f>
        <v>14.5</v>
      </c>
      <c r="O91" s="11">
        <v>19</v>
      </c>
      <c r="P91" s="11">
        <f t="shared" ref="P91:P94" si="194">(O91-N91)/(O91+N91)</f>
        <v>0.13432835820895522</v>
      </c>
      <c r="S91" s="5" t="s">
        <v>5</v>
      </c>
      <c r="T91" s="5">
        <v>15</v>
      </c>
      <c r="U91" s="5">
        <v>93</v>
      </c>
      <c r="V91" s="5">
        <f t="shared" ref="V91:V93" si="195">(U91-T91)/(U91+T91)</f>
        <v>0.72222222222222221</v>
      </c>
      <c r="Y91" s="8" t="s">
        <v>5</v>
      </c>
      <c r="Z91" s="8">
        <f t="shared" ref="Z91:Z94" si="196">T91</f>
        <v>15</v>
      </c>
      <c r="AA91" s="8">
        <v>50</v>
      </c>
      <c r="AB91" s="8">
        <f t="shared" ref="AB91:AB93" si="197">(AA91-Z91)/(AA91+Z91)</f>
        <v>0.53846153846153844</v>
      </c>
      <c r="AE91" s="11" t="s">
        <v>5</v>
      </c>
      <c r="AF91" s="11">
        <f t="shared" ref="AF91:AF94" si="198">T91</f>
        <v>15</v>
      </c>
      <c r="AG91" s="11">
        <v>40</v>
      </c>
      <c r="AH91" s="11">
        <f t="shared" ref="AH91:AH93" si="199">(AG91-AF91)/(AG91+AF91)</f>
        <v>0.45454545454545453</v>
      </c>
    </row>
    <row r="92" spans="1:37" x14ac:dyDescent="0.3">
      <c r="A92" s="5" t="s">
        <v>9</v>
      </c>
      <c r="B92" s="5">
        <v>14.5</v>
      </c>
      <c r="C92" s="5">
        <v>14</v>
      </c>
      <c r="D92" s="5">
        <f t="shared" si="190"/>
        <v>-1.7543859649122806E-2</v>
      </c>
      <c r="G92" s="8" t="s">
        <v>9</v>
      </c>
      <c r="H92" s="8">
        <f t="shared" si="191"/>
        <v>14.5</v>
      </c>
      <c r="I92" s="8">
        <v>17</v>
      </c>
      <c r="J92" s="8">
        <f t="shared" si="192"/>
        <v>7.9365079365079361E-2</v>
      </c>
      <c r="M92" s="11" t="s">
        <v>9</v>
      </c>
      <c r="N92" s="11">
        <f t="shared" si="193"/>
        <v>14.5</v>
      </c>
      <c r="O92" s="11">
        <v>17</v>
      </c>
      <c r="P92" s="11">
        <f t="shared" si="194"/>
        <v>7.9365079365079361E-2</v>
      </c>
      <c r="S92" s="5" t="s">
        <v>6</v>
      </c>
      <c r="T92" s="5">
        <v>17</v>
      </c>
      <c r="U92" s="5">
        <v>103</v>
      </c>
      <c r="V92" s="5">
        <f t="shared" si="195"/>
        <v>0.71666666666666667</v>
      </c>
      <c r="Y92" s="8" t="s">
        <v>6</v>
      </c>
      <c r="Z92" s="8">
        <f t="shared" si="196"/>
        <v>17</v>
      </c>
      <c r="AA92" s="8">
        <v>59</v>
      </c>
      <c r="AB92" s="8">
        <f t="shared" si="197"/>
        <v>0.55263157894736847</v>
      </c>
      <c r="AE92" s="11" t="s">
        <v>6</v>
      </c>
      <c r="AF92" s="11">
        <f t="shared" si="198"/>
        <v>17</v>
      </c>
      <c r="AG92" s="11">
        <v>39</v>
      </c>
      <c r="AH92" s="11">
        <f t="shared" si="199"/>
        <v>0.39285714285714285</v>
      </c>
    </row>
    <row r="93" spans="1:37" x14ac:dyDescent="0.3">
      <c r="B93" s="5">
        <v>13.5</v>
      </c>
      <c r="C93" s="5">
        <v>15</v>
      </c>
      <c r="D93" s="5">
        <f t="shared" si="190"/>
        <v>5.2631578947368418E-2</v>
      </c>
      <c r="H93" s="8">
        <f t="shared" si="191"/>
        <v>13.5</v>
      </c>
      <c r="I93" s="8">
        <v>15</v>
      </c>
      <c r="J93" s="8">
        <f t="shared" si="192"/>
        <v>5.2631578947368418E-2</v>
      </c>
      <c r="N93" s="11">
        <f t="shared" si="193"/>
        <v>13.5</v>
      </c>
      <c r="O93" s="11">
        <v>17</v>
      </c>
      <c r="P93" s="11">
        <f t="shared" si="194"/>
        <v>0.11475409836065574</v>
      </c>
      <c r="T93" s="5">
        <v>17.5</v>
      </c>
      <c r="U93" s="5">
        <v>95</v>
      </c>
      <c r="V93" s="5">
        <f t="shared" si="195"/>
        <v>0.68888888888888888</v>
      </c>
      <c r="Z93" s="8">
        <f t="shared" si="196"/>
        <v>17.5</v>
      </c>
      <c r="AA93" s="8">
        <v>46</v>
      </c>
      <c r="AB93" s="8">
        <f t="shared" si="197"/>
        <v>0.44881889763779526</v>
      </c>
      <c r="AF93" s="11">
        <f t="shared" si="198"/>
        <v>17.5</v>
      </c>
      <c r="AG93" s="11">
        <v>44</v>
      </c>
      <c r="AH93" s="11">
        <f t="shared" si="199"/>
        <v>0.43089430894308944</v>
      </c>
    </row>
    <row r="94" spans="1:37" x14ac:dyDescent="0.3">
      <c r="B94" s="5">
        <v>11.5</v>
      </c>
      <c r="C94" s="5">
        <v>13</v>
      </c>
      <c r="D94" s="5">
        <f t="shared" si="190"/>
        <v>6.1224489795918366E-2</v>
      </c>
      <c r="H94" s="8">
        <f t="shared" si="191"/>
        <v>11.5</v>
      </c>
      <c r="I94" s="8">
        <v>31</v>
      </c>
      <c r="J94" s="8">
        <f t="shared" si="192"/>
        <v>0.45882352941176469</v>
      </c>
      <c r="N94" s="11">
        <f t="shared" si="193"/>
        <v>11.5</v>
      </c>
      <c r="O94" s="11">
        <v>24</v>
      </c>
      <c r="P94" s="11">
        <f t="shared" si="194"/>
        <v>0.352112676056338</v>
      </c>
      <c r="Z94" s="8">
        <f t="shared" si="196"/>
        <v>0</v>
      </c>
      <c r="AF94" s="11">
        <f t="shared" si="198"/>
        <v>0</v>
      </c>
    </row>
    <row r="95" spans="1:37" x14ac:dyDescent="0.3">
      <c r="A95" s="4"/>
      <c r="B95" s="4">
        <f>AVERAGE(B90:B94)</f>
        <v>12.8</v>
      </c>
      <c r="C95" s="4">
        <f t="shared" ref="C95" si="200">AVERAGE(C90:C94)</f>
        <v>13.6</v>
      </c>
      <c r="D95" s="4">
        <f>AVERAGE(D90:D94)</f>
        <v>-4.3096532540141549E-2</v>
      </c>
      <c r="E95" s="4">
        <f>_xlfn.T.TEST(B90:B94,C90:C94,2,1)</f>
        <v>0.7629779456198249</v>
      </c>
      <c r="F95" s="1"/>
      <c r="G95" s="7"/>
      <c r="H95" s="7">
        <f>AVERAGE(H90:H94)</f>
        <v>12.8</v>
      </c>
      <c r="I95" s="7">
        <f t="shared" ref="I95" si="201">AVERAGE(I90:I94)</f>
        <v>21.4</v>
      </c>
      <c r="J95" s="7">
        <f>AVERAGE(J90:J94)</f>
        <v>0.23446511281365967</v>
      </c>
      <c r="K95" s="7">
        <f>_xlfn.T.TEST(H90:H94,I90:I94,2,1)</f>
        <v>5.7566892743809155E-2</v>
      </c>
      <c r="L95" s="1"/>
      <c r="M95" s="10"/>
      <c r="N95" s="10">
        <f>AVERAGE(N90:N94)</f>
        <v>12.8</v>
      </c>
      <c r="O95" s="10">
        <f t="shared" ref="O95" si="202">AVERAGE(O90:O94)</f>
        <v>19</v>
      </c>
      <c r="P95" s="10">
        <f>AVERAGE(P90:P94)</f>
        <v>0.19325489954106281</v>
      </c>
      <c r="Q95" s="10">
        <f>_xlfn.T.TEST(N90:N94,O90:O94,2,1)</f>
        <v>2.7466849745865485E-2</v>
      </c>
      <c r="R95" s="1"/>
      <c r="S95" s="4"/>
      <c r="T95" s="4">
        <f>AVERAGE(T90:T94)</f>
        <v>15.875</v>
      </c>
      <c r="U95" s="4">
        <f t="shared" ref="U95" si="203">AVERAGE(U90:U94)</f>
        <v>92.75</v>
      </c>
      <c r="V95" s="4">
        <f>AVERAGE(V90:V94)</f>
        <v>0.70747635933806152</v>
      </c>
      <c r="W95" s="4">
        <f>_xlfn.T.TEST(T90:T94,U90:U94,2,1)</f>
        <v>3.3475532458760636E-4</v>
      </c>
      <c r="Y95" s="7"/>
      <c r="Z95" s="7">
        <f>AVERAGE(Z90:Z94)</f>
        <v>12.7</v>
      </c>
      <c r="AA95" s="7">
        <f t="shared" ref="AA95" si="204">AVERAGE(AA90:AA94)</f>
        <v>51.25</v>
      </c>
      <c r="AB95" s="7">
        <f>AVERAGE(AB90:AB94)</f>
        <v>0.52560300376167557</v>
      </c>
      <c r="AC95" s="7">
        <f>_xlfn.T.TEST(Z90:Z94,AA90:AA94,2,1)</f>
        <v>1.0294616314592817E-3</v>
      </c>
      <c r="AE95" s="10"/>
      <c r="AF95" s="10">
        <f>AVERAGE(AF90:AF94)</f>
        <v>12.7</v>
      </c>
      <c r="AG95" s="10">
        <f t="shared" ref="AG95" si="205">AVERAGE(AG90:AG94)</f>
        <v>43</v>
      </c>
      <c r="AH95" s="10">
        <f>AVERAGE(AH90:AH94)</f>
        <v>0.4584631154753106</v>
      </c>
      <c r="AI95" s="10">
        <f>_xlfn.T.TEST(AF90:AF94,AG90:AG94,2,1)</f>
        <v>2.3033821518003397E-3</v>
      </c>
      <c r="AJ95" s="1"/>
      <c r="AK95" s="1"/>
    </row>
    <row r="96" spans="1:37" x14ac:dyDescent="0.3">
      <c r="A96" s="5" t="s">
        <v>0</v>
      </c>
      <c r="B96" s="5" t="s">
        <v>1</v>
      </c>
      <c r="C96" s="5" t="s">
        <v>2</v>
      </c>
      <c r="D96" s="5" t="s">
        <v>3</v>
      </c>
      <c r="E96" s="5" t="s">
        <v>4</v>
      </c>
      <c r="G96" s="8" t="s">
        <v>0</v>
      </c>
      <c r="H96" s="8" t="s">
        <v>1</v>
      </c>
      <c r="I96" s="8" t="s">
        <v>2</v>
      </c>
      <c r="J96" s="8" t="s">
        <v>3</v>
      </c>
      <c r="K96" s="8" t="s">
        <v>4</v>
      </c>
      <c r="M96" s="11" t="s">
        <v>0</v>
      </c>
      <c r="N96" s="11" t="s">
        <v>1</v>
      </c>
      <c r="O96" s="11" t="s">
        <v>2</v>
      </c>
      <c r="P96" s="11" t="s">
        <v>3</v>
      </c>
      <c r="Q96" s="11" t="s">
        <v>4</v>
      </c>
      <c r="S96" s="5" t="s">
        <v>0</v>
      </c>
      <c r="T96" s="5" t="s">
        <v>1</v>
      </c>
      <c r="U96" s="5" t="s">
        <v>2</v>
      </c>
      <c r="V96" s="5" t="s">
        <v>3</v>
      </c>
      <c r="W96" s="5" t="s">
        <v>4</v>
      </c>
      <c r="Y96" s="8" t="s">
        <v>0</v>
      </c>
      <c r="Z96" s="8" t="s">
        <v>1</v>
      </c>
      <c r="AA96" s="8" t="s">
        <v>2</v>
      </c>
      <c r="AB96" s="8" t="s">
        <v>3</v>
      </c>
      <c r="AC96" s="8" t="s">
        <v>4</v>
      </c>
      <c r="AE96" s="11" t="s">
        <v>0</v>
      </c>
      <c r="AF96" s="11" t="s">
        <v>1</v>
      </c>
      <c r="AG96" s="11" t="s">
        <v>2</v>
      </c>
      <c r="AH96" s="11" t="s">
        <v>3</v>
      </c>
      <c r="AI96" s="11" t="s">
        <v>4</v>
      </c>
    </row>
    <row r="97" spans="1:37" x14ac:dyDescent="0.3">
      <c r="A97" s="5" t="s">
        <v>35</v>
      </c>
      <c r="B97" s="5">
        <v>2.5</v>
      </c>
      <c r="C97" s="5">
        <v>6</v>
      </c>
      <c r="D97" s="5">
        <f>(C97-B97)/(C97+B97)</f>
        <v>0.41176470588235292</v>
      </c>
      <c r="G97" s="8" t="s">
        <v>35</v>
      </c>
      <c r="H97" s="8">
        <f>B97</f>
        <v>2.5</v>
      </c>
      <c r="I97" s="8">
        <v>10</v>
      </c>
      <c r="J97" s="8">
        <f>(I97-H97)/(I97+H97)</f>
        <v>0.6</v>
      </c>
      <c r="M97" s="11" t="s">
        <v>35</v>
      </c>
      <c r="N97" s="11">
        <f>B97</f>
        <v>2.5</v>
      </c>
      <c r="O97" s="11">
        <v>14</v>
      </c>
      <c r="P97" s="11">
        <f>(O97-N97)/(O97+N97)</f>
        <v>0.69696969696969702</v>
      </c>
      <c r="S97" s="5" t="s">
        <v>34</v>
      </c>
      <c r="T97" s="5">
        <v>25</v>
      </c>
      <c r="U97" s="5">
        <v>80</v>
      </c>
      <c r="V97" s="5">
        <f>(U97-T97)/(U97+T97)</f>
        <v>0.52380952380952384</v>
      </c>
      <c r="Y97" s="8" t="s">
        <v>34</v>
      </c>
      <c r="Z97" s="8">
        <f>T97</f>
        <v>25</v>
      </c>
      <c r="AA97" s="8">
        <v>37</v>
      </c>
      <c r="AB97" s="8">
        <f>(AA97-Z97)/(AA97+Z97)</f>
        <v>0.19354838709677419</v>
      </c>
      <c r="AE97" s="11" t="s">
        <v>34</v>
      </c>
      <c r="AF97" s="11">
        <f>T97</f>
        <v>25</v>
      </c>
      <c r="AG97" s="11">
        <v>34</v>
      </c>
      <c r="AH97" s="11">
        <f>(AG97-AF97)/(AG97+AF97)</f>
        <v>0.15254237288135594</v>
      </c>
    </row>
    <row r="98" spans="1:37" x14ac:dyDescent="0.3">
      <c r="A98" s="5" t="s">
        <v>5</v>
      </c>
      <c r="B98" s="5">
        <v>4</v>
      </c>
      <c r="C98" s="5">
        <v>7</v>
      </c>
      <c r="D98" s="5">
        <f t="shared" ref="D98:D100" si="206">(C98-B98)/(C98+B98)</f>
        <v>0.27272727272727271</v>
      </c>
      <c r="G98" s="8" t="s">
        <v>5</v>
      </c>
      <c r="H98" s="8">
        <f t="shared" ref="H98:H101" si="207">B98</f>
        <v>4</v>
      </c>
      <c r="I98" s="8">
        <v>9</v>
      </c>
      <c r="J98" s="8">
        <f t="shared" ref="J98:J100" si="208">(I98-H98)/(I98+H98)</f>
        <v>0.38461538461538464</v>
      </c>
      <c r="M98" s="11" t="s">
        <v>5</v>
      </c>
      <c r="N98" s="11">
        <f t="shared" ref="N98:N101" si="209">B98</f>
        <v>4</v>
      </c>
      <c r="O98" s="11">
        <v>11</v>
      </c>
      <c r="P98" s="11">
        <f t="shared" ref="P98:P100" si="210">(O98-N98)/(O98+N98)</f>
        <v>0.46666666666666667</v>
      </c>
      <c r="S98" s="5" t="s">
        <v>5</v>
      </c>
      <c r="T98" s="5">
        <v>25</v>
      </c>
      <c r="U98" s="5">
        <v>71</v>
      </c>
      <c r="V98" s="5">
        <f t="shared" ref="V98:V101" si="211">(U98-T98)/(U98+T98)</f>
        <v>0.47916666666666669</v>
      </c>
      <c r="Y98" s="8" t="s">
        <v>5</v>
      </c>
      <c r="Z98" s="8">
        <f t="shared" ref="Z98:Z101" si="212">T98</f>
        <v>25</v>
      </c>
      <c r="AA98" s="8">
        <v>36</v>
      </c>
      <c r="AB98" s="8">
        <f t="shared" ref="AB98:AB101" si="213">(AA98-Z98)/(AA98+Z98)</f>
        <v>0.18032786885245902</v>
      </c>
      <c r="AE98" s="11" t="s">
        <v>5</v>
      </c>
      <c r="AF98" s="11">
        <f t="shared" ref="AF98:AF101" si="214">T98</f>
        <v>25</v>
      </c>
      <c r="AG98" s="11">
        <v>31</v>
      </c>
      <c r="AH98" s="11">
        <f t="shared" ref="AH98:AH101" si="215">(AG98-AF98)/(AG98+AF98)</f>
        <v>0.10714285714285714</v>
      </c>
    </row>
    <row r="99" spans="1:37" x14ac:dyDescent="0.3">
      <c r="A99" s="5" t="s">
        <v>9</v>
      </c>
      <c r="B99" s="5">
        <v>7</v>
      </c>
      <c r="C99" s="5">
        <v>11</v>
      </c>
      <c r="D99" s="5">
        <f t="shared" si="206"/>
        <v>0.22222222222222221</v>
      </c>
      <c r="G99" s="8" t="s">
        <v>9</v>
      </c>
      <c r="H99" s="8">
        <f t="shared" si="207"/>
        <v>7</v>
      </c>
      <c r="I99" s="8">
        <v>13</v>
      </c>
      <c r="J99" s="8">
        <f t="shared" si="208"/>
        <v>0.3</v>
      </c>
      <c r="M99" s="11" t="s">
        <v>9</v>
      </c>
      <c r="N99" s="11">
        <f t="shared" si="209"/>
        <v>7</v>
      </c>
      <c r="O99" s="11">
        <v>17</v>
      </c>
      <c r="P99" s="11">
        <f t="shared" si="210"/>
        <v>0.41666666666666669</v>
      </c>
      <c r="S99" s="5" t="s">
        <v>6</v>
      </c>
      <c r="T99" s="5">
        <v>29</v>
      </c>
      <c r="U99" s="5">
        <v>59</v>
      </c>
      <c r="V99" s="5">
        <f t="shared" si="211"/>
        <v>0.34090909090909088</v>
      </c>
      <c r="Y99" s="8" t="s">
        <v>6</v>
      </c>
      <c r="Z99" s="8">
        <f t="shared" si="212"/>
        <v>29</v>
      </c>
      <c r="AA99" s="8">
        <v>34</v>
      </c>
      <c r="AB99" s="8">
        <f t="shared" si="213"/>
        <v>7.9365079365079361E-2</v>
      </c>
      <c r="AE99" s="11" t="s">
        <v>6</v>
      </c>
      <c r="AF99" s="11">
        <f t="shared" si="214"/>
        <v>29</v>
      </c>
      <c r="AG99" s="11">
        <v>30</v>
      </c>
      <c r="AH99" s="11">
        <f t="shared" si="215"/>
        <v>1.6949152542372881E-2</v>
      </c>
    </row>
    <row r="100" spans="1:37" x14ac:dyDescent="0.3">
      <c r="B100" s="5">
        <v>7.5</v>
      </c>
      <c r="C100" s="5">
        <v>21</v>
      </c>
      <c r="D100" s="5">
        <f t="shared" si="206"/>
        <v>0.47368421052631576</v>
      </c>
      <c r="H100" s="8">
        <f t="shared" si="207"/>
        <v>7.5</v>
      </c>
      <c r="I100" s="8">
        <v>13</v>
      </c>
      <c r="J100" s="8">
        <f t="shared" si="208"/>
        <v>0.26829268292682928</v>
      </c>
      <c r="N100" s="11">
        <f t="shared" si="209"/>
        <v>7.5</v>
      </c>
      <c r="O100" s="11">
        <v>9</v>
      </c>
      <c r="P100" s="11">
        <f t="shared" si="210"/>
        <v>9.0909090909090912E-2</v>
      </c>
      <c r="T100" s="5">
        <v>27.5</v>
      </c>
      <c r="U100" s="5">
        <v>64</v>
      </c>
      <c r="V100" s="5">
        <f t="shared" si="211"/>
        <v>0.39890710382513661</v>
      </c>
      <c r="Z100" s="8">
        <f t="shared" si="212"/>
        <v>27.5</v>
      </c>
      <c r="AA100" s="8">
        <v>39</v>
      </c>
      <c r="AB100" s="8">
        <f t="shared" si="213"/>
        <v>0.17293233082706766</v>
      </c>
      <c r="AF100" s="11">
        <f t="shared" si="214"/>
        <v>27.5</v>
      </c>
      <c r="AG100" s="11">
        <v>33</v>
      </c>
      <c r="AH100" s="11">
        <f t="shared" si="215"/>
        <v>9.0909090909090912E-2</v>
      </c>
    </row>
    <row r="101" spans="1:37" x14ac:dyDescent="0.3">
      <c r="H101" s="8">
        <f t="shared" si="207"/>
        <v>0</v>
      </c>
      <c r="N101" s="11">
        <f t="shared" si="209"/>
        <v>0</v>
      </c>
      <c r="T101" s="5">
        <v>28.5</v>
      </c>
      <c r="U101" s="5">
        <v>68</v>
      </c>
      <c r="V101" s="5">
        <f t="shared" si="211"/>
        <v>0.40932642487046633</v>
      </c>
      <c r="Z101" s="8">
        <f t="shared" si="212"/>
        <v>28.5</v>
      </c>
      <c r="AA101" s="8">
        <v>33</v>
      </c>
      <c r="AB101" s="8">
        <f t="shared" si="213"/>
        <v>7.3170731707317069E-2</v>
      </c>
      <c r="AF101" s="11">
        <f t="shared" si="214"/>
        <v>28.5</v>
      </c>
      <c r="AG101" s="11">
        <v>33</v>
      </c>
      <c r="AH101" s="11">
        <f t="shared" si="215"/>
        <v>7.3170731707317069E-2</v>
      </c>
    </row>
    <row r="102" spans="1:37" x14ac:dyDescent="0.3">
      <c r="A102" s="4"/>
      <c r="B102" s="4">
        <f>AVERAGE(B97:B101)</f>
        <v>5.25</v>
      </c>
      <c r="C102" s="4">
        <f t="shared" ref="C102" si="216">AVERAGE(C97:C101)</f>
        <v>11.25</v>
      </c>
      <c r="D102" s="4">
        <f>AVERAGE(D97:D101)</f>
        <v>0.34509960283954089</v>
      </c>
      <c r="E102" s="4">
        <f>_xlfn.T.TEST(B97:B101,C97:C101,2,1)</f>
        <v>9.6563777445963159E-2</v>
      </c>
      <c r="F102" s="1"/>
      <c r="G102" s="7"/>
      <c r="H102" s="7">
        <f>AVERAGE(H97:H101)</f>
        <v>4.2</v>
      </c>
      <c r="I102" s="7">
        <f t="shared" ref="I102" si="217">AVERAGE(I97:I101)</f>
        <v>11.25</v>
      </c>
      <c r="J102" s="7">
        <f>AVERAGE(J97:J101)</f>
        <v>0.3882270168855535</v>
      </c>
      <c r="K102" s="7">
        <f>_xlfn.T.TEST(H97:H101,I97:I101,2,1)</f>
        <v>1.5625112991301316E-3</v>
      </c>
      <c r="L102" s="1"/>
      <c r="M102" s="10"/>
      <c r="N102" s="10">
        <f>AVERAGE(N97:N101)</f>
        <v>4.2</v>
      </c>
      <c r="O102" s="10">
        <f t="shared" ref="O102" si="218">AVERAGE(O97:O101)</f>
        <v>12.75</v>
      </c>
      <c r="P102" s="10">
        <f>AVERAGE(P97:P101)</f>
        <v>0.41780303030303029</v>
      </c>
      <c r="Q102" s="10">
        <f>_xlfn.T.TEST(N97:N101,O97:O101,2,1)</f>
        <v>4.2560365750614254E-2</v>
      </c>
      <c r="R102" s="1"/>
      <c r="S102" s="4"/>
      <c r="T102" s="4">
        <f>AVERAGE(T97:T101)</f>
        <v>27</v>
      </c>
      <c r="U102" s="4">
        <f t="shared" ref="U102" si="219">AVERAGE(U97:U101)</f>
        <v>68.400000000000006</v>
      </c>
      <c r="V102" s="4">
        <f>AVERAGE(V97:V101)</f>
        <v>0.43042376201617688</v>
      </c>
      <c r="W102" s="4">
        <f>_xlfn.T.TEST(T97:T101,U97:U101,2,1)</f>
        <v>6.3018124363228064E-4</v>
      </c>
      <c r="Y102" s="7"/>
      <c r="Z102" s="7">
        <f>AVERAGE(Z97:Z101)</f>
        <v>27</v>
      </c>
      <c r="AA102" s="7">
        <f t="shared" ref="AA102" si="220">AVERAGE(AA97:AA101)</f>
        <v>35.799999999999997</v>
      </c>
      <c r="AB102" s="7">
        <f>AVERAGE(AB97:AB101)</f>
        <v>0.13986887956973945</v>
      </c>
      <c r="AC102" s="7">
        <f>_xlfn.T.TEST(Z97:Z101,AA97:AA101,2,1)</f>
        <v>6.1194258236994727E-3</v>
      </c>
      <c r="AE102" s="10"/>
      <c r="AF102" s="10">
        <f>AVERAGE(AF97:AF101)</f>
        <v>27</v>
      </c>
      <c r="AG102" s="10">
        <f t="shared" ref="AG102" si="221">AVERAGE(AG97:AG101)</f>
        <v>32.200000000000003</v>
      </c>
      <c r="AH102" s="10">
        <f>AVERAGE(AH97:AH101)</f>
        <v>8.8142841036598779E-2</v>
      </c>
      <c r="AI102" s="10">
        <f>_xlfn.T.TEST(AF97:AF101,AG97:AG101,2,1)</f>
        <v>1.5734632161038375E-2</v>
      </c>
      <c r="AJ102" s="1"/>
      <c r="AK102" s="1"/>
    </row>
    <row r="108" spans="1:37" s="14" customFormat="1" x14ac:dyDescent="0.3">
      <c r="B108" s="14" t="s">
        <v>53</v>
      </c>
      <c r="D108" s="14" t="s">
        <v>54</v>
      </c>
      <c r="H108" s="14" t="s">
        <v>53</v>
      </c>
      <c r="J108" s="14" t="s">
        <v>101</v>
      </c>
      <c r="N108" s="14" t="s">
        <v>53</v>
      </c>
      <c r="P108" s="14" t="s">
        <v>102</v>
      </c>
      <c r="T108" s="14" t="s">
        <v>55</v>
      </c>
      <c r="V108" s="14" t="s">
        <v>56</v>
      </c>
      <c r="X108" s="13" t="s">
        <v>58</v>
      </c>
      <c r="Z108" s="14" t="s">
        <v>55</v>
      </c>
      <c r="AB108" s="14" t="s">
        <v>96</v>
      </c>
      <c r="AD108" s="13" t="s">
        <v>97</v>
      </c>
      <c r="AF108" s="14" t="s">
        <v>55</v>
      </c>
      <c r="AH108" s="14" t="s">
        <v>98</v>
      </c>
      <c r="AJ108" s="13" t="s">
        <v>99</v>
      </c>
    </row>
    <row r="109" spans="1:37" s="14" customFormat="1" x14ac:dyDescent="0.3">
      <c r="B109" s="14">
        <v>13.6</v>
      </c>
      <c r="C109" s="14">
        <v>1.6</v>
      </c>
      <c r="D109" s="14">
        <v>-0.82953417075883773</v>
      </c>
      <c r="E109" s="14">
        <v>2.0107785529893137E-4</v>
      </c>
      <c r="H109" s="14">
        <v>13.6</v>
      </c>
      <c r="I109" s="14">
        <v>12.4</v>
      </c>
      <c r="J109" s="14">
        <v>-0.12940060495386532</v>
      </c>
      <c r="K109" s="14">
        <v>0.7345340097112254</v>
      </c>
      <c r="N109" s="14">
        <v>13.6</v>
      </c>
      <c r="O109" s="14">
        <v>16.2</v>
      </c>
      <c r="P109" s="14">
        <v>-2.6753551705501942E-2</v>
      </c>
      <c r="Q109" s="14">
        <v>0.56803256676271752</v>
      </c>
      <c r="T109" s="14">
        <v>17.7</v>
      </c>
      <c r="U109" s="14">
        <v>86</v>
      </c>
      <c r="V109" s="14">
        <v>0.65845375944262663</v>
      </c>
      <c r="W109" s="14">
        <v>2.5788701257771925E-6</v>
      </c>
      <c r="X109" s="15">
        <f>V109-D109</f>
        <v>1.4879879302014642</v>
      </c>
      <c r="Z109" s="14">
        <v>17.7</v>
      </c>
      <c r="AA109" s="14">
        <v>66.400000000000006</v>
      </c>
      <c r="AB109" s="14">
        <v>0.57906141929048238</v>
      </c>
      <c r="AC109" s="14">
        <v>2.7695644634199552E-6</v>
      </c>
      <c r="AD109" s="15">
        <f>AB109-J109</f>
        <v>0.70846202424434768</v>
      </c>
      <c r="AF109" s="14">
        <v>17.7</v>
      </c>
      <c r="AG109" s="14">
        <v>60.8</v>
      </c>
      <c r="AH109" s="14">
        <v>0.54824645552258899</v>
      </c>
      <c r="AI109" s="14">
        <v>2.8594732398125719E-5</v>
      </c>
      <c r="AJ109" s="15">
        <f>AH109-P109</f>
        <v>0.57500000722809097</v>
      </c>
    </row>
    <row r="110" spans="1:37" s="14" customFormat="1" x14ac:dyDescent="0.3">
      <c r="B110" s="14">
        <v>10.875</v>
      </c>
      <c r="C110" s="14">
        <v>0</v>
      </c>
      <c r="D110" s="14">
        <v>-1</v>
      </c>
      <c r="E110" s="14">
        <v>1.8050156938258802E-4</v>
      </c>
      <c r="H110" s="14">
        <v>8.6999999999999993</v>
      </c>
      <c r="I110" s="14">
        <v>6.5</v>
      </c>
      <c r="J110" s="14">
        <v>-0.27662162162162163</v>
      </c>
      <c r="K110" s="14">
        <v>1.7722668444947121E-2</v>
      </c>
      <c r="N110" s="14">
        <v>8.6999999999999993</v>
      </c>
      <c r="O110" s="14">
        <v>11</v>
      </c>
      <c r="P110" s="14">
        <v>-2.6960935511401919E-2</v>
      </c>
      <c r="Q110" s="14">
        <v>0.94352766932304721</v>
      </c>
      <c r="T110" s="14">
        <v>2.7</v>
      </c>
      <c r="U110" s="14">
        <v>57.8</v>
      </c>
      <c r="V110" s="14">
        <v>0.91148597190003056</v>
      </c>
      <c r="W110" s="14">
        <v>2.1657215860135287E-3</v>
      </c>
      <c r="X110" s="15">
        <f t="shared" ref="X110:X122" si="222">V110-D110</f>
        <v>1.9114859719000306</v>
      </c>
      <c r="Z110" s="14">
        <v>2.7</v>
      </c>
      <c r="AA110" s="14">
        <v>25</v>
      </c>
      <c r="AB110" s="14">
        <v>0.85701020408163264</v>
      </c>
      <c r="AC110" s="14">
        <v>1.4166174405005518E-3</v>
      </c>
      <c r="AD110" s="15">
        <f t="shared" ref="AD110:AD122" si="223">AB110-J110</f>
        <v>1.1336318257032543</v>
      </c>
      <c r="AF110" s="14">
        <v>2.7</v>
      </c>
      <c r="AG110" s="14">
        <v>17</v>
      </c>
      <c r="AH110" s="14">
        <v>0.78040597443035287</v>
      </c>
      <c r="AI110" s="14">
        <v>4.396665295585642E-3</v>
      </c>
      <c r="AJ110" s="15">
        <f t="shared" ref="AJ110:AJ122" si="224">AH110-P110</f>
        <v>0.80736690994175475</v>
      </c>
    </row>
    <row r="111" spans="1:37" s="14" customFormat="1" x14ac:dyDescent="0.3">
      <c r="B111" s="14">
        <v>12.75</v>
      </c>
      <c r="C111" s="14">
        <v>1.75</v>
      </c>
      <c r="D111" s="14">
        <v>-0.79144385026737973</v>
      </c>
      <c r="E111" s="14">
        <v>9.6732329687507159E-4</v>
      </c>
      <c r="H111" s="14">
        <v>10.199999999999999</v>
      </c>
      <c r="I111" s="14">
        <v>8.25</v>
      </c>
      <c r="J111" s="14">
        <v>-0.24047832999239649</v>
      </c>
      <c r="K111" s="14">
        <v>6.9136869264428746E-2</v>
      </c>
      <c r="N111" s="14">
        <v>10.199999999999999</v>
      </c>
      <c r="O111" s="14">
        <v>11.75</v>
      </c>
      <c r="P111" s="14">
        <v>-6.3753335874952341E-2</v>
      </c>
      <c r="Q111" s="14">
        <v>0.64644912329532889</v>
      </c>
      <c r="T111" s="14">
        <v>16.600000000000001</v>
      </c>
      <c r="U111" s="14">
        <v>65</v>
      </c>
      <c r="V111" s="14">
        <v>0.59301840319453614</v>
      </c>
      <c r="W111" s="14">
        <v>5.9219279625454168E-6</v>
      </c>
      <c r="X111" s="15">
        <f t="shared" si="222"/>
        <v>1.384462253461916</v>
      </c>
      <c r="Z111" s="14">
        <v>16.600000000000001</v>
      </c>
      <c r="AA111" s="14">
        <v>33</v>
      </c>
      <c r="AB111" s="14">
        <v>0.3260142707218876</v>
      </c>
      <c r="AC111" s="14">
        <v>2.418464571192928E-3</v>
      </c>
      <c r="AD111" s="15">
        <f t="shared" si="223"/>
        <v>0.56649260071428409</v>
      </c>
      <c r="AF111" s="14">
        <v>16.600000000000001</v>
      </c>
      <c r="AG111" s="14">
        <v>25.6</v>
      </c>
      <c r="AH111" s="14">
        <v>0.20953557941156725</v>
      </c>
      <c r="AI111" s="14">
        <v>7.0257247207947777E-3</v>
      </c>
      <c r="AJ111" s="15">
        <f t="shared" si="224"/>
        <v>0.27328891528651961</v>
      </c>
    </row>
    <row r="112" spans="1:37" s="14" customFormat="1" x14ac:dyDescent="0.3">
      <c r="B112" s="14">
        <v>11.1</v>
      </c>
      <c r="C112" s="14">
        <v>2</v>
      </c>
      <c r="D112" s="14">
        <v>-0.71290159116246077</v>
      </c>
      <c r="E112" s="14">
        <v>5.711026632896349E-4</v>
      </c>
      <c r="H112" s="14">
        <v>11.1</v>
      </c>
      <c r="I112" s="14">
        <v>10</v>
      </c>
      <c r="J112" s="14">
        <v>-0.13765923760808671</v>
      </c>
      <c r="K112" s="14">
        <v>0.6020053584092433</v>
      </c>
      <c r="N112" s="14">
        <v>11.1</v>
      </c>
      <c r="O112" s="14">
        <v>8.6</v>
      </c>
      <c r="P112" s="14">
        <v>-0.19143863362436428</v>
      </c>
      <c r="Q112" s="14">
        <v>0.22710394425535504</v>
      </c>
      <c r="T112" s="14">
        <v>15.4</v>
      </c>
      <c r="U112" s="14">
        <v>62.6</v>
      </c>
      <c r="V112" s="14">
        <v>0.60357007032556664</v>
      </c>
      <c r="W112" s="14">
        <v>4.4748894999480356E-5</v>
      </c>
      <c r="X112" s="15">
        <f t="shared" si="222"/>
        <v>1.3164716614880274</v>
      </c>
      <c r="Z112" s="14">
        <v>15.4</v>
      </c>
      <c r="AA112" s="14">
        <v>41.8</v>
      </c>
      <c r="AB112" s="14">
        <v>0.45737715115073607</v>
      </c>
      <c r="AC112" s="14">
        <v>6.7456487328580196E-4</v>
      </c>
      <c r="AD112" s="15">
        <f t="shared" si="223"/>
        <v>0.59503638875882281</v>
      </c>
      <c r="AF112" s="14">
        <v>15.4</v>
      </c>
      <c r="AG112" s="14">
        <v>36</v>
      </c>
      <c r="AH112" s="14">
        <v>0.39904402515723275</v>
      </c>
      <c r="AI112" s="14">
        <v>2.2620994323827102E-4</v>
      </c>
      <c r="AJ112" s="15">
        <f t="shared" si="224"/>
        <v>0.590482658781597</v>
      </c>
    </row>
    <row r="113" spans="1:36" s="14" customFormat="1" x14ac:dyDescent="0.3">
      <c r="B113" s="14">
        <v>4.2</v>
      </c>
      <c r="C113" s="14">
        <v>3.4</v>
      </c>
      <c r="D113" s="14">
        <v>-0.26060606060606062</v>
      </c>
      <c r="E113" s="14">
        <v>0.59873366337479816</v>
      </c>
      <c r="H113" s="14">
        <v>4.2</v>
      </c>
      <c r="I113" s="14">
        <v>9.8000000000000007</v>
      </c>
      <c r="J113" s="14">
        <v>0.35826947637292467</v>
      </c>
      <c r="K113" s="14">
        <v>2.5282197811793746E-2</v>
      </c>
      <c r="N113" s="14">
        <v>4.2</v>
      </c>
      <c r="O113" s="14">
        <v>11.6</v>
      </c>
      <c r="P113" s="14">
        <v>0.4575906907227501</v>
      </c>
      <c r="Q113" s="14">
        <v>3.4883854062893395E-3</v>
      </c>
      <c r="T113" s="14">
        <v>12.7</v>
      </c>
      <c r="U113" s="14">
        <v>96.4</v>
      </c>
      <c r="V113" s="14">
        <v>0.76603120111117506</v>
      </c>
      <c r="W113" s="14">
        <v>8.4917251780623233E-5</v>
      </c>
      <c r="X113" s="15">
        <f t="shared" si="222"/>
        <v>1.0266372617172357</v>
      </c>
      <c r="Z113" s="14">
        <v>12.7</v>
      </c>
      <c r="AA113" s="14">
        <v>56.2</v>
      </c>
      <c r="AB113" s="14">
        <v>0.62146258545618094</v>
      </c>
      <c r="AC113" s="14">
        <v>2.2383586826124151E-3</v>
      </c>
      <c r="AD113" s="15">
        <f t="shared" si="223"/>
        <v>0.26319310908325627</v>
      </c>
      <c r="AF113" s="14">
        <v>12.7</v>
      </c>
      <c r="AG113" s="14">
        <v>40.799999999999997</v>
      </c>
      <c r="AH113" s="14">
        <v>0.50629491174687158</v>
      </c>
      <c r="AI113" s="14">
        <v>9.2471511564001622E-3</v>
      </c>
      <c r="AJ113" s="15">
        <f t="shared" si="224"/>
        <v>4.8704221024121475E-2</v>
      </c>
    </row>
    <row r="114" spans="1:36" s="14" customFormat="1" x14ac:dyDescent="0.3">
      <c r="B114" s="14">
        <v>3.9</v>
      </c>
      <c r="C114" s="14">
        <v>0.4</v>
      </c>
      <c r="D114" s="14">
        <v>-0.81111111111111112</v>
      </c>
      <c r="E114" s="14">
        <v>7.7626026898706905E-3</v>
      </c>
      <c r="H114" s="14">
        <v>3.9</v>
      </c>
      <c r="I114" s="14">
        <v>0.6</v>
      </c>
      <c r="J114" s="14">
        <v>-0.8</v>
      </c>
      <c r="K114" s="14">
        <v>2.7184780540722486E-2</v>
      </c>
      <c r="N114" s="14">
        <v>3.9</v>
      </c>
      <c r="O114" s="14">
        <v>1.6</v>
      </c>
      <c r="P114" s="14">
        <v>-0.52121212121212124</v>
      </c>
      <c r="Q114" s="14">
        <v>3.0337363764575281E-2</v>
      </c>
      <c r="T114" s="14">
        <v>4.4000000000000004</v>
      </c>
      <c r="U114" s="14">
        <v>99.8</v>
      </c>
      <c r="V114" s="14">
        <v>0.91692149460225125</v>
      </c>
      <c r="W114" s="14">
        <v>1.817658227180891E-7</v>
      </c>
      <c r="X114" s="15">
        <f t="shared" si="222"/>
        <v>1.7280326057133624</v>
      </c>
      <c r="Z114" s="14">
        <v>4.4000000000000004</v>
      </c>
      <c r="AA114" s="14">
        <v>99.8</v>
      </c>
      <c r="AB114" s="14">
        <v>0.91692149460225125</v>
      </c>
      <c r="AC114" s="14">
        <v>1.817658227180891E-7</v>
      </c>
      <c r="AD114" s="15">
        <f t="shared" si="223"/>
        <v>1.7169214946022513</v>
      </c>
      <c r="AF114" s="14">
        <v>4.4000000000000004</v>
      </c>
      <c r="AG114" s="14">
        <v>99</v>
      </c>
      <c r="AH114" s="14">
        <v>0.91657325327539196</v>
      </c>
      <c r="AI114" s="14">
        <v>7.2634099848000605E-8</v>
      </c>
      <c r="AJ114" s="15">
        <f t="shared" si="224"/>
        <v>1.4377853744875133</v>
      </c>
    </row>
    <row r="115" spans="1:36" s="14" customFormat="1" x14ac:dyDescent="0.3">
      <c r="B115" s="14">
        <v>12.2</v>
      </c>
      <c r="C115" s="14">
        <v>0.4</v>
      </c>
      <c r="D115" s="14">
        <v>-0.92698412698412691</v>
      </c>
      <c r="E115" s="14">
        <v>6.8281391602542153E-4</v>
      </c>
      <c r="H115" s="14">
        <v>12.2</v>
      </c>
      <c r="I115" s="14">
        <v>3.8</v>
      </c>
      <c r="J115" s="14">
        <v>-0.58456656346749214</v>
      </c>
      <c r="K115" s="14">
        <v>7.9503604936325304E-5</v>
      </c>
      <c r="N115" s="14">
        <v>12.2</v>
      </c>
      <c r="O115" s="14">
        <v>9</v>
      </c>
      <c r="P115" s="14">
        <v>-0.21392592592592591</v>
      </c>
      <c r="Q115" s="14">
        <v>8.3170585341531239E-2</v>
      </c>
      <c r="T115" s="14">
        <v>39.4</v>
      </c>
      <c r="U115" s="14">
        <v>95.8</v>
      </c>
      <c r="V115" s="14">
        <v>0.41796897714679015</v>
      </c>
      <c r="W115" s="14">
        <v>2.3267583189640693E-6</v>
      </c>
      <c r="X115" s="15">
        <f t="shared" si="222"/>
        <v>1.3449531041309171</v>
      </c>
      <c r="Z115" s="14">
        <v>39.4</v>
      </c>
      <c r="AA115" s="14">
        <v>65</v>
      </c>
      <c r="AB115" s="14">
        <v>0.23843616937190162</v>
      </c>
      <c r="AC115" s="14">
        <v>1.5365939177594096E-2</v>
      </c>
      <c r="AD115" s="15">
        <f t="shared" si="223"/>
        <v>0.82300273283939374</v>
      </c>
      <c r="AF115" s="14">
        <v>39.4</v>
      </c>
      <c r="AG115" s="14">
        <v>51.4</v>
      </c>
      <c r="AH115" s="14">
        <v>0.12704940796027472</v>
      </c>
      <c r="AI115" s="14">
        <v>6.187452132109212E-2</v>
      </c>
      <c r="AJ115" s="15">
        <f t="shared" si="224"/>
        <v>0.3409753338862006</v>
      </c>
    </row>
    <row r="116" spans="1:36" s="14" customFormat="1" x14ac:dyDescent="0.3">
      <c r="B116" s="14">
        <v>4.2</v>
      </c>
      <c r="C116" s="14">
        <v>0.2</v>
      </c>
      <c r="D116" s="14">
        <v>-0.92727272727272736</v>
      </c>
      <c r="E116" s="14">
        <v>4.9593697741086263E-4</v>
      </c>
      <c r="H116" s="14">
        <v>4.2</v>
      </c>
      <c r="I116" s="14">
        <v>0</v>
      </c>
      <c r="J116" s="14">
        <v>-1</v>
      </c>
      <c r="K116" s="14">
        <v>3.5873526037745132E-4</v>
      </c>
      <c r="N116" s="14">
        <v>4.2</v>
      </c>
      <c r="O116" s="14">
        <v>0</v>
      </c>
      <c r="P116" s="14">
        <v>-1</v>
      </c>
      <c r="Q116" s="14">
        <v>3.5873526037745132E-4</v>
      </c>
      <c r="T116" s="14">
        <v>16</v>
      </c>
      <c r="U116" s="14">
        <v>73.599999999999994</v>
      </c>
      <c r="V116" s="14">
        <v>0.64192780883760414</v>
      </c>
      <c r="W116" s="14">
        <v>3.3359143420202083E-5</v>
      </c>
      <c r="X116" s="15">
        <f t="shared" si="222"/>
        <v>1.5692005361103316</v>
      </c>
      <c r="Z116" s="14">
        <v>16</v>
      </c>
      <c r="AA116" s="14">
        <v>33.6</v>
      </c>
      <c r="AB116" s="14">
        <v>0.34926001476943935</v>
      </c>
      <c r="AC116" s="14">
        <v>3.8664718194774492E-3</v>
      </c>
      <c r="AD116" s="15">
        <f t="shared" si="223"/>
        <v>1.3492600147694394</v>
      </c>
      <c r="AF116" s="14">
        <v>16</v>
      </c>
      <c r="AG116" s="14">
        <v>29</v>
      </c>
      <c r="AH116" s="14">
        <v>0.27421956995886576</v>
      </c>
      <c r="AI116" s="14">
        <v>2.5409604526172965E-2</v>
      </c>
      <c r="AJ116" s="15">
        <f t="shared" si="224"/>
        <v>1.2742195699588659</v>
      </c>
    </row>
    <row r="117" spans="1:36" s="14" customFormat="1" x14ac:dyDescent="0.3">
      <c r="B117" s="14">
        <v>8.1</v>
      </c>
      <c r="C117" s="14">
        <v>0</v>
      </c>
      <c r="D117" s="14">
        <v>-1</v>
      </c>
      <c r="E117" s="14">
        <v>9.9840639277987622E-6</v>
      </c>
      <c r="H117" s="14">
        <v>8.1</v>
      </c>
      <c r="I117" s="14">
        <v>0</v>
      </c>
      <c r="J117" s="14">
        <v>-1</v>
      </c>
      <c r="K117" s="14">
        <v>9.9840639277987622E-6</v>
      </c>
      <c r="N117" s="14">
        <v>8.1</v>
      </c>
      <c r="O117" s="14">
        <v>2</v>
      </c>
      <c r="P117" s="14">
        <v>-0.66011695906432744</v>
      </c>
      <c r="Q117" s="14">
        <v>7.0207629202184204E-3</v>
      </c>
      <c r="T117" s="14">
        <v>23.8</v>
      </c>
      <c r="U117" s="14">
        <v>119</v>
      </c>
      <c r="V117" s="14">
        <v>0.66628179606533811</v>
      </c>
      <c r="W117" s="14">
        <v>3.0386313359551312E-6</v>
      </c>
      <c r="X117" s="15">
        <f t="shared" si="222"/>
        <v>1.6662817960653382</v>
      </c>
      <c r="Z117" s="14">
        <v>23.8</v>
      </c>
      <c r="AA117" s="14">
        <v>99.2</v>
      </c>
      <c r="AB117" s="14">
        <v>0.58398711721292362</v>
      </c>
      <c r="AC117" s="14">
        <v>1.7673774315590134E-2</v>
      </c>
      <c r="AD117" s="15">
        <f t="shared" si="223"/>
        <v>1.5839871172129236</v>
      </c>
      <c r="AF117" s="14">
        <v>23.8</v>
      </c>
      <c r="AG117" s="14">
        <v>81.599999999999994</v>
      </c>
      <c r="AH117" s="14">
        <v>0.50655832977820625</v>
      </c>
      <c r="AI117" s="14">
        <v>3.0444985028456155E-2</v>
      </c>
      <c r="AJ117" s="15">
        <f t="shared" si="224"/>
        <v>1.1666752888425336</v>
      </c>
    </row>
    <row r="118" spans="1:36" s="14" customFormat="1" x14ac:dyDescent="0.3">
      <c r="B118" s="14">
        <v>16.7</v>
      </c>
      <c r="C118" s="14">
        <v>2</v>
      </c>
      <c r="D118" s="14">
        <v>-0.79086201155166669</v>
      </c>
      <c r="E118" s="14">
        <v>3.0007340596018922E-4</v>
      </c>
      <c r="H118" s="14">
        <v>16.7</v>
      </c>
      <c r="I118" s="14">
        <v>12.4</v>
      </c>
      <c r="J118" s="14">
        <v>-0.15215903377668083</v>
      </c>
      <c r="K118" s="14">
        <v>1.872739277003958E-2</v>
      </c>
      <c r="N118" s="14">
        <v>16.7</v>
      </c>
      <c r="O118" s="14">
        <v>20.6</v>
      </c>
      <c r="P118" s="14">
        <v>9.9684281619502796E-2</v>
      </c>
      <c r="Q118" s="14">
        <v>0.1067101690028943</v>
      </c>
      <c r="T118" s="14">
        <v>15.4</v>
      </c>
      <c r="U118" s="14">
        <v>62.6</v>
      </c>
      <c r="V118" s="14">
        <v>0.60357007032556664</v>
      </c>
      <c r="W118" s="14">
        <v>4.4748894999480356E-5</v>
      </c>
      <c r="X118" s="15">
        <f t="shared" si="222"/>
        <v>1.3944320818772333</v>
      </c>
      <c r="Z118" s="14">
        <v>15.4</v>
      </c>
      <c r="AA118" s="14">
        <v>41.8</v>
      </c>
      <c r="AB118" s="14">
        <v>0.45737715115073607</v>
      </c>
      <c r="AC118" s="14">
        <v>6.7456487328580196E-4</v>
      </c>
      <c r="AD118" s="15">
        <f t="shared" si="223"/>
        <v>0.6095361849274169</v>
      </c>
      <c r="AF118" s="14">
        <v>15.4</v>
      </c>
      <c r="AG118" s="14">
        <v>36</v>
      </c>
      <c r="AH118" s="14">
        <v>0.39904402515723275</v>
      </c>
      <c r="AI118" s="14">
        <v>2.2620994323827102E-4</v>
      </c>
      <c r="AJ118" s="15">
        <f t="shared" si="224"/>
        <v>0.29935974353772998</v>
      </c>
    </row>
    <row r="119" spans="1:36" s="14" customFormat="1" x14ac:dyDescent="0.3">
      <c r="B119" s="14">
        <v>5.25</v>
      </c>
      <c r="C119" s="14">
        <v>5.75</v>
      </c>
      <c r="D119" s="14">
        <v>4.0822510822510823E-2</v>
      </c>
      <c r="E119" s="14">
        <v>0.35338746628869805</v>
      </c>
      <c r="H119" s="14">
        <v>4.2</v>
      </c>
      <c r="I119" s="14">
        <v>6.25</v>
      </c>
      <c r="J119" s="14">
        <v>8.6324110671936766E-2</v>
      </c>
      <c r="K119" s="14">
        <v>1.6276603459428558E-2</v>
      </c>
      <c r="N119" s="14">
        <v>4.2</v>
      </c>
      <c r="O119" s="14">
        <v>6.25</v>
      </c>
      <c r="P119" s="14">
        <v>8.2536231884057953E-2</v>
      </c>
      <c r="Q119" s="14">
        <v>0.11615752834753824</v>
      </c>
      <c r="T119" s="14">
        <v>12.75</v>
      </c>
      <c r="U119" s="14">
        <v>61</v>
      </c>
      <c r="V119" s="14">
        <v>0.6540706646125366</v>
      </c>
      <c r="W119" s="14">
        <v>5.9729338175060739E-5</v>
      </c>
      <c r="X119" s="15">
        <f t="shared" si="222"/>
        <v>0.61324815379002573</v>
      </c>
      <c r="Z119" s="14">
        <v>10.199999999999999</v>
      </c>
      <c r="AA119" s="14">
        <v>42</v>
      </c>
      <c r="AB119" s="14">
        <v>0.534554373903391</v>
      </c>
      <c r="AC119" s="14">
        <v>6.9318371949881542E-5</v>
      </c>
      <c r="AD119" s="15">
        <f t="shared" si="223"/>
        <v>0.44823026323145421</v>
      </c>
      <c r="AF119" s="14">
        <v>10.199999999999999</v>
      </c>
      <c r="AG119" s="14">
        <v>31.75</v>
      </c>
      <c r="AH119" s="14">
        <v>0.42536495619243597</v>
      </c>
      <c r="AI119" s="14">
        <v>1.928384351931016E-3</v>
      </c>
      <c r="AJ119" s="15">
        <f t="shared" si="224"/>
        <v>0.34282872430837802</v>
      </c>
    </row>
    <row r="120" spans="1:36" s="14" customFormat="1" x14ac:dyDescent="0.3">
      <c r="B120" s="14">
        <v>4.625</v>
      </c>
      <c r="C120" s="14">
        <v>0.75</v>
      </c>
      <c r="D120" s="14">
        <v>-0.72222222222222221</v>
      </c>
      <c r="E120" s="14">
        <v>2.6148671749701723E-2</v>
      </c>
      <c r="H120" s="14">
        <v>3.7</v>
      </c>
      <c r="I120" s="14">
        <v>4.25</v>
      </c>
      <c r="J120" s="14">
        <v>-0.25964325529542925</v>
      </c>
      <c r="K120" s="14">
        <v>0.86486922204102457</v>
      </c>
      <c r="N120" s="14">
        <v>3.7</v>
      </c>
      <c r="O120" s="14">
        <v>6.75</v>
      </c>
      <c r="P120" s="14">
        <v>-3.3156498673740029E-2</v>
      </c>
      <c r="Q120" s="14">
        <v>0.34660325394597918</v>
      </c>
      <c r="T120" s="14">
        <v>18.2</v>
      </c>
      <c r="U120" s="14">
        <v>139.6</v>
      </c>
      <c r="V120" s="14">
        <v>0.76917262544664289</v>
      </c>
      <c r="W120" s="14">
        <v>1.0708423417722335E-6</v>
      </c>
      <c r="X120" s="15">
        <f t="shared" si="222"/>
        <v>1.491394847668865</v>
      </c>
      <c r="Z120" s="14">
        <v>18.2</v>
      </c>
      <c r="AA120" s="14">
        <v>91.6</v>
      </c>
      <c r="AB120" s="14">
        <v>0.66451772819158716</v>
      </c>
      <c r="AC120" s="14">
        <v>2.5755671385163084E-4</v>
      </c>
      <c r="AD120" s="15">
        <f t="shared" si="223"/>
        <v>0.92416098348701636</v>
      </c>
      <c r="AF120" s="14">
        <v>18.2</v>
      </c>
      <c r="AG120" s="14">
        <v>62.4</v>
      </c>
      <c r="AH120" s="14">
        <v>0.51865774462364866</v>
      </c>
      <c r="AI120" s="14">
        <v>1.4734486238846123E-2</v>
      </c>
      <c r="AJ120" s="15">
        <f t="shared" si="224"/>
        <v>0.55181424329738871</v>
      </c>
    </row>
    <row r="121" spans="1:36" s="14" customFormat="1" x14ac:dyDescent="0.3">
      <c r="B121" s="14">
        <v>12.8</v>
      </c>
      <c r="C121" s="14">
        <v>13.6</v>
      </c>
      <c r="D121" s="14">
        <v>-4.3096532540141549E-2</v>
      </c>
      <c r="E121" s="14">
        <v>0.7629779456198249</v>
      </c>
      <c r="H121" s="14">
        <v>12.8</v>
      </c>
      <c r="I121" s="14">
        <v>21.4</v>
      </c>
      <c r="J121" s="14">
        <v>0.23446511281365967</v>
      </c>
      <c r="K121" s="14">
        <v>5.7566892743809155E-2</v>
      </c>
      <c r="N121" s="14">
        <v>12.8</v>
      </c>
      <c r="O121" s="14">
        <v>19</v>
      </c>
      <c r="P121" s="14">
        <v>0.19325489954106281</v>
      </c>
      <c r="Q121" s="14">
        <v>2.7466849745865485E-2</v>
      </c>
      <c r="T121" s="14">
        <v>15.875</v>
      </c>
      <c r="U121" s="14">
        <v>92.75</v>
      </c>
      <c r="V121" s="14">
        <v>0.70747635933806152</v>
      </c>
      <c r="W121" s="14">
        <v>3.3475532458760636E-4</v>
      </c>
      <c r="X121" s="15">
        <f t="shared" si="222"/>
        <v>0.75057289187820309</v>
      </c>
      <c r="Z121" s="14">
        <v>12.7</v>
      </c>
      <c r="AA121" s="14">
        <v>51.25</v>
      </c>
      <c r="AB121" s="14">
        <v>0.52560300376167557</v>
      </c>
      <c r="AC121" s="14">
        <v>1.0294616314592817E-3</v>
      </c>
      <c r="AD121" s="15">
        <f t="shared" si="223"/>
        <v>0.2911378909480159</v>
      </c>
      <c r="AF121" s="14">
        <v>12.7</v>
      </c>
      <c r="AG121" s="14">
        <v>43</v>
      </c>
      <c r="AH121" s="14">
        <v>0.4584631154753106</v>
      </c>
      <c r="AI121" s="14">
        <v>2.3033821518003397E-3</v>
      </c>
      <c r="AJ121" s="15">
        <f t="shared" si="224"/>
        <v>0.26520821593424782</v>
      </c>
    </row>
    <row r="122" spans="1:36" s="14" customFormat="1" x14ac:dyDescent="0.3">
      <c r="B122" s="14">
        <v>5.25</v>
      </c>
      <c r="C122" s="14">
        <v>11.25</v>
      </c>
      <c r="D122" s="14">
        <v>0.34509960283954089</v>
      </c>
      <c r="E122" s="14">
        <v>9.6563777445963159E-2</v>
      </c>
      <c r="H122" s="14">
        <v>4.2</v>
      </c>
      <c r="I122" s="14">
        <v>11.25</v>
      </c>
      <c r="J122" s="14">
        <v>0.3882270168855535</v>
      </c>
      <c r="K122" s="14">
        <v>1.5625112991301316E-3</v>
      </c>
      <c r="N122" s="14">
        <v>4.2</v>
      </c>
      <c r="O122" s="14">
        <v>12.75</v>
      </c>
      <c r="P122" s="14">
        <v>0.41780303030303029</v>
      </c>
      <c r="Q122" s="14">
        <v>4.2560365750614254E-2</v>
      </c>
      <c r="T122" s="14">
        <v>27</v>
      </c>
      <c r="U122" s="14">
        <v>68.400000000000006</v>
      </c>
      <c r="V122" s="14">
        <v>0.43042376201617688</v>
      </c>
      <c r="W122" s="14">
        <v>6.3018124363228064E-4</v>
      </c>
      <c r="X122" s="15">
        <f t="shared" si="222"/>
        <v>8.5324159176635994E-2</v>
      </c>
      <c r="Z122" s="14">
        <v>27</v>
      </c>
      <c r="AA122" s="14">
        <v>35.799999999999997</v>
      </c>
      <c r="AB122" s="14">
        <v>0.13986887956973945</v>
      </c>
      <c r="AC122" s="14">
        <v>6.1194258236994727E-3</v>
      </c>
      <c r="AD122" s="15">
        <f t="shared" si="223"/>
        <v>-0.24835813731581405</v>
      </c>
      <c r="AF122" s="14">
        <v>27</v>
      </c>
      <c r="AG122" s="14">
        <v>32.200000000000003</v>
      </c>
      <c r="AH122" s="14">
        <v>8.8142841036598779E-2</v>
      </c>
      <c r="AI122" s="14">
        <v>1.5734632161038375E-2</v>
      </c>
      <c r="AJ122" s="15">
        <f t="shared" si="224"/>
        <v>-0.32966018926643148</v>
      </c>
    </row>
    <row r="123" spans="1:36" s="14" customFormat="1" x14ac:dyDescent="0.3">
      <c r="X123" s="15"/>
      <c r="AD123" s="15"/>
      <c r="AJ123" s="15"/>
    </row>
    <row r="124" spans="1:36" s="14" customFormat="1" x14ac:dyDescent="0.3">
      <c r="A124" s="14" t="s">
        <v>47</v>
      </c>
      <c r="B124" s="14">
        <f>AVERAGE(B109:B122)</f>
        <v>8.9678571428571434</v>
      </c>
      <c r="C124" s="14">
        <f t="shared" ref="C124:E124" si="225">AVERAGE(C109:C122)</f>
        <v>3.0785714285714287</v>
      </c>
      <c r="D124" s="13">
        <f t="shared" si="225"/>
        <v>-0.6021508779153345</v>
      </c>
      <c r="E124" s="14">
        <f t="shared" si="225"/>
        <v>0.13207021006550196</v>
      </c>
      <c r="H124" s="14">
        <f>AVERAGE(H109:H122)</f>
        <v>8.4142857142857146</v>
      </c>
      <c r="I124" s="14">
        <f t="shared" ref="I124:K124" si="226">AVERAGE(I109:I122)</f>
        <v>7.6357142857142861</v>
      </c>
      <c r="J124" s="13">
        <f t="shared" si="226"/>
        <v>-0.25094592356939266</v>
      </c>
      <c r="K124" s="14">
        <f t="shared" si="226"/>
        <v>0.17395119495893102</v>
      </c>
      <c r="N124" s="14">
        <f>AVERAGE(N109:N122)</f>
        <v>8.4142857142857146</v>
      </c>
      <c r="O124" s="14">
        <f t="shared" ref="O124:Q124" si="227">AVERAGE(O109:O122)</f>
        <v>9.7928571428571427</v>
      </c>
      <c r="P124" s="13">
        <f t="shared" si="227"/>
        <v>-0.10617491625156654</v>
      </c>
      <c r="Q124" s="14">
        <f t="shared" si="227"/>
        <v>0.224927664508738</v>
      </c>
      <c r="T124" s="14">
        <f>AVERAGE(T109:T122)</f>
        <v>16.994642857142857</v>
      </c>
      <c r="U124" s="14">
        <f t="shared" ref="U124:W124" si="228">AVERAGE(U109:U122)</f>
        <v>84.310714285714312</v>
      </c>
      <c r="V124" s="13">
        <f t="shared" si="228"/>
        <v>0.66716949745463594</v>
      </c>
      <c r="W124" s="14">
        <f t="shared" si="228"/>
        <v>2.4380574810828527E-4</v>
      </c>
      <c r="X124" s="15">
        <f t="shared" ref="X124" si="229">AVERAGE(X109:X122)</f>
        <v>1.2693203753699707</v>
      </c>
      <c r="Z124" s="14">
        <f>AVERAGE(Z109:Z122)</f>
        <v>16.585714285714285</v>
      </c>
      <c r="AA124" s="14">
        <f t="shared" ref="AA124:AD124" si="230">AVERAGE(AA109:AA122)</f>
        <v>55.889285714285712</v>
      </c>
      <c r="AB124" s="13">
        <f t="shared" si="230"/>
        <v>0.51796082594532611</v>
      </c>
      <c r="AC124" s="14">
        <f t="shared" si="230"/>
        <v>3.7005335446275412E-3</v>
      </c>
      <c r="AD124" s="15">
        <f t="shared" si="230"/>
        <v>0.76890674951471893</v>
      </c>
      <c r="AF124" s="14">
        <f>AVERAGE(AF109:AF122)</f>
        <v>16.585714285714285</v>
      </c>
      <c r="AG124" s="14">
        <f t="shared" ref="AG124:AJ124" si="231">AVERAGE(AG109:AG122)</f>
        <v>46.182142857142857</v>
      </c>
      <c r="AH124" s="13">
        <f t="shared" si="231"/>
        <v>0.43982858498047001</v>
      </c>
      <c r="AI124" s="14">
        <f t="shared" si="231"/>
        <v>1.2398616014649444E-2</v>
      </c>
      <c r="AJ124" s="15">
        <f t="shared" si="231"/>
        <v>0.54600350123203634</v>
      </c>
    </row>
    <row r="125" spans="1:36" s="14" customFormat="1" x14ac:dyDescent="0.3">
      <c r="A125" s="14" t="s">
        <v>48</v>
      </c>
      <c r="B125" s="14">
        <f>MEDIAN(B109:B122)</f>
        <v>9.4875000000000007</v>
      </c>
      <c r="C125" s="14">
        <f t="shared" ref="C125:E125" si="232">MEDIAN(C109:C122)</f>
        <v>1.675</v>
      </c>
      <c r="D125" s="13">
        <f t="shared" si="232"/>
        <v>-0.79115293090952321</v>
      </c>
      <c r="E125" s="14">
        <f t="shared" si="232"/>
        <v>8.2506860645024656E-4</v>
      </c>
      <c r="H125" s="14">
        <f>MEDIAN(H109:H122)</f>
        <v>8.3999999999999986</v>
      </c>
      <c r="I125" s="14">
        <f t="shared" ref="I125:K125" si="233">MEDIAN(I109:I122)</f>
        <v>7.375</v>
      </c>
      <c r="J125" s="13">
        <f t="shared" si="233"/>
        <v>-0.19631868188453866</v>
      </c>
      <c r="K125" s="14">
        <f t="shared" si="233"/>
        <v>2.2004795290916663E-2</v>
      </c>
      <c r="N125" s="14">
        <f>MEDIAN(N109:N122)</f>
        <v>8.3999999999999986</v>
      </c>
      <c r="O125" s="14">
        <f t="shared" ref="O125:Q125" si="234">MEDIAN(O109:O122)</f>
        <v>10</v>
      </c>
      <c r="P125" s="13">
        <f t="shared" si="234"/>
        <v>-3.0058717092570974E-2</v>
      </c>
      <c r="Q125" s="14">
        <f t="shared" si="234"/>
        <v>9.4940377172212764E-2</v>
      </c>
      <c r="T125" s="14">
        <f>MEDIAN(T109:T122)</f>
        <v>15.9375</v>
      </c>
      <c r="U125" s="14">
        <f t="shared" ref="U125:W125" si="235">MEDIAN(U109:U122)</f>
        <v>79.8</v>
      </c>
      <c r="V125" s="13">
        <f t="shared" si="235"/>
        <v>0.65626221202758162</v>
      </c>
      <c r="W125" s="14">
        <f t="shared" si="235"/>
        <v>3.9054019209841219E-5</v>
      </c>
      <c r="X125" s="15">
        <f t="shared" ref="X125" si="236">MEDIAN(X109:X122)</f>
        <v>1.3894471676695748</v>
      </c>
      <c r="Z125" s="14">
        <f>MEDIAN(Z109:Z122)</f>
        <v>15.7</v>
      </c>
      <c r="AA125" s="14">
        <f t="shared" ref="AA125:AD125" si="237">MEDIAN(AA109:AA122)</f>
        <v>46.625</v>
      </c>
      <c r="AB125" s="13">
        <f t="shared" si="237"/>
        <v>0.53007868883253328</v>
      </c>
      <c r="AC125" s="14">
        <f t="shared" si="237"/>
        <v>1.2230395359799167E-3</v>
      </c>
      <c r="AD125" s="15">
        <f t="shared" si="237"/>
        <v>0.65899910458588229</v>
      </c>
      <c r="AF125" s="14">
        <f>MEDIAN(AF109:AF122)</f>
        <v>15.7</v>
      </c>
      <c r="AG125" s="14">
        <f t="shared" ref="AG125:AJ125" si="238">MEDIAN(AG109:AG122)</f>
        <v>38.4</v>
      </c>
      <c r="AH125" s="13">
        <f t="shared" si="238"/>
        <v>0.44191403583387329</v>
      </c>
      <c r="AI125" s="14">
        <f t="shared" si="238"/>
        <v>5.7111950081902094E-3</v>
      </c>
      <c r="AJ125" s="15">
        <f t="shared" si="238"/>
        <v>0.44732148380288339</v>
      </c>
    </row>
    <row r="126" spans="1:36" s="14" customFormat="1" x14ac:dyDescent="0.3">
      <c r="A126" s="14" t="s">
        <v>57</v>
      </c>
      <c r="B126" s="14">
        <f>STDEV(B109:B122)</f>
        <v>4.3612743878039018</v>
      </c>
      <c r="C126" s="14">
        <f t="shared" ref="C126:E126" si="239">STDEV(C109:C122)</f>
        <v>4.2787810218527227</v>
      </c>
      <c r="D126" s="13">
        <f t="shared" si="239"/>
        <v>0.4351105686371346</v>
      </c>
      <c r="E126" s="14">
        <f t="shared" si="239"/>
        <v>0.25288720386813685</v>
      </c>
      <c r="H126" s="14">
        <f>STDEV(H109:H122)</f>
        <v>4.4144617483304271</v>
      </c>
      <c r="I126" s="14">
        <f t="shared" ref="I126:K126" si="240">STDEV(I109:I122)</f>
        <v>5.9099794536747021</v>
      </c>
      <c r="J126" s="13">
        <f t="shared" si="240"/>
        <v>0.45591817530673534</v>
      </c>
      <c r="K126" s="14">
        <f t="shared" si="240"/>
        <v>0.30843619802329952</v>
      </c>
      <c r="N126" s="14">
        <f>STDEV(N109:N122)</f>
        <v>4.4144617483304271</v>
      </c>
      <c r="O126" s="14">
        <f t="shared" ref="O126:Q126" si="241">STDEV(O109:O122)</f>
        <v>6.2482568997852752</v>
      </c>
      <c r="P126" s="13">
        <f t="shared" si="241"/>
        <v>0.39967849457613347</v>
      </c>
      <c r="Q126" s="14">
        <f t="shared" si="241"/>
        <v>0.29477009566048629</v>
      </c>
      <c r="T126" s="14">
        <f>STDEV(T109:T122)</f>
        <v>9.0182623399337896</v>
      </c>
      <c r="U126" s="14">
        <f t="shared" ref="U126:W126" si="242">STDEV(U109:U122)</f>
        <v>24.466760643240494</v>
      </c>
      <c r="V126" s="13">
        <f t="shared" si="242"/>
        <v>0.145837790140738</v>
      </c>
      <c r="W126" s="14">
        <f t="shared" si="242"/>
        <v>5.8067043186278515E-4</v>
      </c>
      <c r="X126" s="15">
        <f t="shared" ref="X126" si="243">STDEV(X109:X122)</f>
        <v>0.49338381100866829</v>
      </c>
      <c r="Z126" s="14">
        <f>STDEV(Z109:Z122)</f>
        <v>9.1998208295978952</v>
      </c>
      <c r="AA126" s="14">
        <f t="shared" ref="AA126:AD126" si="244">STDEV(AA109:AA122)</f>
        <v>25.210972722296841</v>
      </c>
      <c r="AB126" s="13">
        <f t="shared" si="244"/>
        <v>0.21634621447547853</v>
      </c>
      <c r="AC126" s="14">
        <f t="shared" si="244"/>
        <v>5.7114131575889569E-3</v>
      </c>
      <c r="AD126" s="15">
        <f t="shared" si="244"/>
        <v>0.53936416039935531</v>
      </c>
      <c r="AF126" s="14">
        <f>STDEV(AF109:AF122)</f>
        <v>9.1998208295978952</v>
      </c>
      <c r="AG126" s="14">
        <f t="shared" ref="AG126:AJ126" si="245">STDEV(AG109:AG122)</f>
        <v>22.818275461895556</v>
      </c>
      <c r="AH126" s="13">
        <f t="shared" si="245"/>
        <v>0.22803097507461906</v>
      </c>
      <c r="AI126" s="14">
        <f t="shared" si="245"/>
        <v>1.726903499220829E-2</v>
      </c>
      <c r="AJ126" s="15">
        <f t="shared" si="245"/>
        <v>0.48780774919610215</v>
      </c>
    </row>
    <row r="127" spans="1:36" s="14" customFormat="1" x14ac:dyDescent="0.3">
      <c r="A127" s="14" t="s">
        <v>49</v>
      </c>
      <c r="B127" s="14">
        <f>B126/SQRT(COUNT(B109:B122))</f>
        <v>1.1655996092053191</v>
      </c>
      <c r="C127" s="14">
        <f t="shared" ref="C127:E127" si="246">C126/SQRT(COUNT(C109:C122))</f>
        <v>1.143552329771671</v>
      </c>
      <c r="D127" s="13">
        <f t="shared" si="246"/>
        <v>0.11628819094318177</v>
      </c>
      <c r="E127" s="14">
        <f t="shared" si="246"/>
        <v>6.7586948169558708E-2</v>
      </c>
      <c r="H127" s="14">
        <f>H126/SQRT(COUNT(H109:H122))</f>
        <v>1.1798145292336821</v>
      </c>
      <c r="I127" s="14">
        <f t="shared" ref="I127" si="247">I126/SQRT(COUNT(I109:I122))</f>
        <v>1.5795084484660122</v>
      </c>
      <c r="J127" s="13">
        <f t="shared" ref="J127" si="248">J126/SQRT(COUNT(J109:J122))</f>
        <v>0.1218492577429245</v>
      </c>
      <c r="K127" s="14">
        <f t="shared" ref="K127" si="249">K126/SQRT(COUNT(K109:K122))</f>
        <v>8.2433041334453491E-2</v>
      </c>
      <c r="N127" s="14">
        <f>N126/SQRT(COUNT(N109:N122))</f>
        <v>1.1798145292336821</v>
      </c>
      <c r="O127" s="14">
        <f t="shared" ref="O127" si="250">O126/SQRT(COUNT(O109:O122))</f>
        <v>1.6699168988244872</v>
      </c>
      <c r="P127" s="13">
        <f t="shared" ref="P127" si="251">P126/SQRT(COUNT(P109:P122))</f>
        <v>0.1068185708261056</v>
      </c>
      <c r="Q127" s="14">
        <f t="shared" ref="Q127" si="252">Q126/SQRT(COUNT(Q109:Q122))</f>
        <v>7.87806218448657E-2</v>
      </c>
      <c r="T127" s="14">
        <f>T126/SQRT(COUNT(T109:T122))</f>
        <v>2.4102319928627511</v>
      </c>
      <c r="U127" s="14">
        <f t="shared" ref="U127" si="253">U126/SQRT(COUNT(U109:U122))</f>
        <v>6.5390168350864819</v>
      </c>
      <c r="V127" s="13">
        <f t="shared" ref="V127" si="254">V126/SQRT(COUNT(V109:V122))</f>
        <v>3.897678891077716E-2</v>
      </c>
      <c r="W127" s="14">
        <f t="shared" ref="W127:X127" si="255">W126/SQRT(COUNT(W109:W122))</f>
        <v>1.5519070076147176E-4</v>
      </c>
      <c r="X127" s="15">
        <f t="shared" si="255"/>
        <v>0.13186237006966156</v>
      </c>
      <c r="Z127" s="14">
        <f>Z126/SQRT(COUNT(Z109:Z122))</f>
        <v>2.4587555402901238</v>
      </c>
      <c r="AA127" s="14">
        <f t="shared" ref="AA127" si="256">AA126/SQRT(COUNT(AA109:AA122))</f>
        <v>6.7379158795813083</v>
      </c>
      <c r="AB127" s="13">
        <f t="shared" ref="AB127" si="257">AB126/SQRT(COUNT(AB109:AB122))</f>
        <v>5.782095796376812E-2</v>
      </c>
      <c r="AC127" s="14">
        <f t="shared" ref="AC127:AD127" si="258">AC126/SQRT(COUNT(AC109:AC122))</f>
        <v>1.5264393735721859E-3</v>
      </c>
      <c r="AD127" s="15">
        <f t="shared" si="258"/>
        <v>0.14415113535138377</v>
      </c>
      <c r="AF127" s="14">
        <f>AF126/SQRT(COUNT(AF109:AF122))</f>
        <v>2.4587555402901238</v>
      </c>
      <c r="AG127" s="14">
        <f t="shared" ref="AG127" si="259">AG126/SQRT(COUNT(AG109:AG122))</f>
        <v>6.0984406382460055</v>
      </c>
      <c r="AH127" s="13">
        <f t="shared" ref="AH127" si="260">AH126/SQRT(COUNT(AH109:AH122))</f>
        <v>6.0943841592943783E-2</v>
      </c>
      <c r="AI127" s="14">
        <f t="shared" ref="AI127:AJ127" si="261">AI126/SQRT(COUNT(AI109:AI122))</f>
        <v>4.615343738646702E-3</v>
      </c>
      <c r="AJ127" s="15">
        <f t="shared" si="261"/>
        <v>0.1303721048646547</v>
      </c>
    </row>
    <row r="128" spans="1:36" s="12" customFormat="1" x14ac:dyDescent="0.3"/>
    <row r="129" spans="1:36" s="16" customFormat="1" x14ac:dyDescent="0.3">
      <c r="A129" s="16" t="s">
        <v>59</v>
      </c>
    </row>
    <row r="130" spans="1:36" s="16" customFormat="1" x14ac:dyDescent="0.3"/>
    <row r="131" spans="1:36" s="16" customFormat="1" x14ac:dyDescent="0.3"/>
    <row r="132" spans="1:36" s="17" customFormat="1" x14ac:dyDescent="0.3">
      <c r="B132" s="17" t="s">
        <v>53</v>
      </c>
      <c r="D132" s="17" t="s">
        <v>54</v>
      </c>
      <c r="H132" s="17" t="s">
        <v>53</v>
      </c>
      <c r="J132" s="17" t="s">
        <v>54</v>
      </c>
      <c r="N132" s="17" t="s">
        <v>53</v>
      </c>
      <c r="P132" s="17" t="s">
        <v>54</v>
      </c>
      <c r="T132" s="17" t="s">
        <v>55</v>
      </c>
      <c r="V132" s="17" t="s">
        <v>56</v>
      </c>
      <c r="X132" s="18" t="s">
        <v>58</v>
      </c>
      <c r="Z132" s="17" t="s">
        <v>55</v>
      </c>
      <c r="AB132" s="17" t="s">
        <v>96</v>
      </c>
      <c r="AD132" s="18" t="s">
        <v>97</v>
      </c>
      <c r="AF132" s="17" t="s">
        <v>55</v>
      </c>
      <c r="AH132" s="17" t="s">
        <v>98</v>
      </c>
      <c r="AJ132" s="18" t="s">
        <v>99</v>
      </c>
    </row>
    <row r="133" spans="1:36" s="17" customFormat="1" x14ac:dyDescent="0.3">
      <c r="B133" s="17">
        <v>13.6</v>
      </c>
      <c r="C133" s="17">
        <v>1.6</v>
      </c>
      <c r="D133" s="17">
        <v>-0.82953417075883773</v>
      </c>
      <c r="E133" s="17">
        <v>2.0107785529893137E-4</v>
      </c>
      <c r="H133" s="17">
        <v>13.6</v>
      </c>
      <c r="I133" s="17">
        <v>12.4</v>
      </c>
      <c r="J133" s="19">
        <v>-0.12940060495386532</v>
      </c>
      <c r="K133" s="17">
        <v>0.7345340097112254</v>
      </c>
      <c r="N133" s="17">
        <v>13.6</v>
      </c>
      <c r="O133" s="17">
        <v>16.2</v>
      </c>
      <c r="P133" s="19">
        <v>-2.6753551705501942E-2</v>
      </c>
      <c r="Q133" s="17">
        <v>0.56803256676271752</v>
      </c>
      <c r="T133" s="17">
        <v>17.7</v>
      </c>
      <c r="U133" s="17">
        <v>86</v>
      </c>
      <c r="V133" s="17">
        <v>0.65845375944262663</v>
      </c>
      <c r="W133" s="17">
        <v>2.5788701257771925E-6</v>
      </c>
      <c r="X133" s="20">
        <f>V133-D133</f>
        <v>1.4879879302014642</v>
      </c>
      <c r="Z133" s="17">
        <v>17.7</v>
      </c>
      <c r="AA133" s="17">
        <v>66.400000000000006</v>
      </c>
      <c r="AB133" s="17">
        <v>0.57906141929048238</v>
      </c>
      <c r="AC133" s="17">
        <v>2.7695644634199552E-6</v>
      </c>
      <c r="AD133" s="20">
        <f>AB133-J133</f>
        <v>0.70846202424434768</v>
      </c>
      <c r="AF133" s="17">
        <v>17.7</v>
      </c>
      <c r="AG133" s="17">
        <v>60.8</v>
      </c>
      <c r="AH133" s="17">
        <v>0.54824645552258899</v>
      </c>
      <c r="AI133" s="17">
        <v>2.8594732398125719E-5</v>
      </c>
      <c r="AJ133" s="20">
        <f>AH133-P133</f>
        <v>0.57500000722809097</v>
      </c>
    </row>
    <row r="134" spans="1:36" s="17" customFormat="1" x14ac:dyDescent="0.3">
      <c r="B134" s="17">
        <v>10.875</v>
      </c>
      <c r="C134" s="17">
        <v>0</v>
      </c>
      <c r="D134" s="17">
        <v>-1</v>
      </c>
      <c r="E134" s="17">
        <v>1.8050156938258802E-4</v>
      </c>
      <c r="H134" s="17">
        <v>8.6999999999999993</v>
      </c>
      <c r="I134" s="17">
        <v>6.5</v>
      </c>
      <c r="J134" s="17">
        <v>-0.27662162162162163</v>
      </c>
      <c r="K134" s="17">
        <v>1.7722668444947121E-2</v>
      </c>
      <c r="N134" s="17">
        <v>8.6999999999999993</v>
      </c>
      <c r="O134" s="17">
        <v>11</v>
      </c>
      <c r="P134" s="19">
        <v>-2.6960935511401919E-2</v>
      </c>
      <c r="Q134" s="17">
        <v>0.94352766932304721</v>
      </c>
      <c r="T134" s="17">
        <v>2.7</v>
      </c>
      <c r="U134" s="17">
        <v>57.8</v>
      </c>
      <c r="V134" s="17">
        <v>0.91148597190003056</v>
      </c>
      <c r="W134" s="17">
        <v>2.1657215860135287E-3</v>
      </c>
      <c r="X134" s="20">
        <f t="shared" ref="X134:X146" si="262">V134-D134</f>
        <v>1.9114859719000306</v>
      </c>
      <c r="Z134" s="17">
        <v>2.7</v>
      </c>
      <c r="AA134" s="17">
        <v>25</v>
      </c>
      <c r="AB134" s="17">
        <v>0.85701020408163264</v>
      </c>
      <c r="AC134" s="17">
        <v>1.4166174405005518E-3</v>
      </c>
      <c r="AD134" s="20">
        <f t="shared" ref="AD134:AD146" si="263">AB134-J134</f>
        <v>1.1336318257032543</v>
      </c>
      <c r="AF134" s="17">
        <v>2.7</v>
      </c>
      <c r="AG134" s="17">
        <v>17</v>
      </c>
      <c r="AH134" s="17">
        <v>0.78040597443035287</v>
      </c>
      <c r="AI134" s="17">
        <v>4.396665295585642E-3</v>
      </c>
      <c r="AJ134" s="20">
        <f t="shared" ref="AJ134:AJ146" si="264">AH134-P134</f>
        <v>0.80736690994175475</v>
      </c>
    </row>
    <row r="135" spans="1:36" s="17" customFormat="1" x14ac:dyDescent="0.3">
      <c r="B135" s="17">
        <v>12.75</v>
      </c>
      <c r="C135" s="17">
        <v>1.75</v>
      </c>
      <c r="D135" s="17">
        <v>-0.79144385026737973</v>
      </c>
      <c r="E135" s="17">
        <v>9.6732329687507159E-4</v>
      </c>
      <c r="H135" s="17">
        <v>10.199999999999999</v>
      </c>
      <c r="I135" s="17">
        <v>8.25</v>
      </c>
      <c r="J135" s="19">
        <v>-0.24047832999239649</v>
      </c>
      <c r="K135" s="17">
        <v>6.9136869264428746E-2</v>
      </c>
      <c r="N135" s="17">
        <v>10.199999999999999</v>
      </c>
      <c r="O135" s="17">
        <v>11.75</v>
      </c>
      <c r="P135" s="19">
        <v>-6.3753335874952341E-2</v>
      </c>
      <c r="Q135" s="17">
        <v>0.64644912329532889</v>
      </c>
      <c r="T135" s="17">
        <v>16.600000000000001</v>
      </c>
      <c r="U135" s="17">
        <v>65</v>
      </c>
      <c r="V135" s="17">
        <v>0.59301840319453614</v>
      </c>
      <c r="W135" s="17">
        <v>5.9219279625454168E-6</v>
      </c>
      <c r="X135" s="20">
        <f t="shared" si="262"/>
        <v>1.384462253461916</v>
      </c>
      <c r="Z135" s="17">
        <v>16.600000000000001</v>
      </c>
      <c r="AA135" s="17">
        <v>33</v>
      </c>
      <c r="AB135" s="17">
        <v>0.3260142707218876</v>
      </c>
      <c r="AC135" s="17">
        <v>2.418464571192928E-3</v>
      </c>
      <c r="AD135" s="20">
        <f t="shared" si="263"/>
        <v>0.56649260071428409</v>
      </c>
      <c r="AF135" s="17">
        <v>16.600000000000001</v>
      </c>
      <c r="AG135" s="17">
        <v>25.6</v>
      </c>
      <c r="AH135" s="17">
        <v>0.20953557941156725</v>
      </c>
      <c r="AI135" s="17">
        <v>7.0257247207947777E-3</v>
      </c>
      <c r="AJ135" s="20">
        <f t="shared" si="264"/>
        <v>0.27328891528651961</v>
      </c>
    </row>
    <row r="136" spans="1:36" s="17" customFormat="1" x14ac:dyDescent="0.3">
      <c r="B136" s="17">
        <v>11.1</v>
      </c>
      <c r="C136" s="17">
        <v>2</v>
      </c>
      <c r="D136" s="17">
        <v>-0.71290159116246077</v>
      </c>
      <c r="E136" s="17">
        <v>5.711026632896349E-4</v>
      </c>
      <c r="H136" s="17">
        <v>11.1</v>
      </c>
      <c r="I136" s="17">
        <v>10</v>
      </c>
      <c r="J136" s="19">
        <v>-0.13765923760808671</v>
      </c>
      <c r="K136" s="17">
        <v>0.6020053584092433</v>
      </c>
      <c r="N136" s="17">
        <v>11.1</v>
      </c>
      <c r="O136" s="17">
        <v>8.6</v>
      </c>
      <c r="P136" s="19">
        <v>-0.19143863362436428</v>
      </c>
      <c r="Q136" s="17">
        <v>0.22710394425535504</v>
      </c>
      <c r="T136" s="17">
        <v>15.4</v>
      </c>
      <c r="U136" s="17">
        <v>62.6</v>
      </c>
      <c r="V136" s="17">
        <v>0.60357007032556664</v>
      </c>
      <c r="W136" s="17">
        <v>4.4748894999480356E-5</v>
      </c>
      <c r="X136" s="20">
        <f t="shared" si="262"/>
        <v>1.3164716614880274</v>
      </c>
      <c r="Z136" s="17">
        <v>15.4</v>
      </c>
      <c r="AA136" s="17">
        <v>41.8</v>
      </c>
      <c r="AB136" s="17">
        <v>0.45737715115073607</v>
      </c>
      <c r="AC136" s="17">
        <v>6.7456487328580196E-4</v>
      </c>
      <c r="AD136" s="20">
        <f t="shared" si="263"/>
        <v>0.59503638875882281</v>
      </c>
      <c r="AF136" s="17">
        <v>15.4</v>
      </c>
      <c r="AG136" s="17">
        <v>36</v>
      </c>
      <c r="AH136" s="17">
        <v>0.39904402515723275</v>
      </c>
      <c r="AI136" s="17">
        <v>2.2620994323827102E-4</v>
      </c>
      <c r="AJ136" s="20">
        <f t="shared" si="264"/>
        <v>0.590482658781597</v>
      </c>
    </row>
    <row r="137" spans="1:36" s="17" customFormat="1" x14ac:dyDescent="0.3">
      <c r="B137" s="17">
        <v>4.2</v>
      </c>
      <c r="C137" s="17">
        <v>3.4</v>
      </c>
      <c r="D137" s="19">
        <v>-0.26060606060606062</v>
      </c>
      <c r="E137" s="17">
        <v>0.59873366337479816</v>
      </c>
      <c r="H137" s="17">
        <v>4.2</v>
      </c>
      <c r="I137" s="17">
        <v>9.8000000000000007</v>
      </c>
      <c r="J137" s="17">
        <v>0.35826947637292467</v>
      </c>
      <c r="K137" s="17">
        <v>2.5282197811793746E-2</v>
      </c>
      <c r="N137" s="17">
        <v>4.2</v>
      </c>
      <c r="O137" s="17">
        <v>11.6</v>
      </c>
      <c r="P137" s="17">
        <v>0.4575906907227501</v>
      </c>
      <c r="Q137" s="17">
        <v>3.4883854062893395E-3</v>
      </c>
      <c r="T137" s="17">
        <v>12.7</v>
      </c>
      <c r="U137" s="17">
        <v>96.4</v>
      </c>
      <c r="V137" s="17">
        <v>0.76603120111117506</v>
      </c>
      <c r="W137" s="17">
        <v>8.4917251780623233E-5</v>
      </c>
      <c r="X137" s="20">
        <f t="shared" si="262"/>
        <v>1.0266372617172357</v>
      </c>
      <c r="Z137" s="17">
        <v>12.7</v>
      </c>
      <c r="AA137" s="17">
        <v>56.2</v>
      </c>
      <c r="AB137" s="17">
        <v>0.62146258545618094</v>
      </c>
      <c r="AC137" s="17">
        <v>2.2383586826124151E-3</v>
      </c>
      <c r="AD137" s="20">
        <f t="shared" si="263"/>
        <v>0.26319310908325627</v>
      </c>
      <c r="AF137" s="17">
        <v>12.7</v>
      </c>
      <c r="AG137" s="17">
        <v>40.799999999999997</v>
      </c>
      <c r="AH137" s="17">
        <v>0.50629491174687158</v>
      </c>
      <c r="AI137" s="17">
        <v>9.2471511564001622E-3</v>
      </c>
      <c r="AJ137" s="20">
        <f t="shared" si="264"/>
        <v>4.8704221024121475E-2</v>
      </c>
    </row>
    <row r="138" spans="1:36" s="17" customFormat="1" x14ac:dyDescent="0.3">
      <c r="B138" s="17">
        <v>3.9</v>
      </c>
      <c r="C138" s="17">
        <v>0.4</v>
      </c>
      <c r="D138" s="17">
        <v>-0.81111111111111112</v>
      </c>
      <c r="E138" s="17">
        <v>7.7626026898706905E-3</v>
      </c>
      <c r="H138" s="17">
        <v>3.9</v>
      </c>
      <c r="I138" s="17">
        <v>0.6</v>
      </c>
      <c r="J138" s="17">
        <v>-0.8</v>
      </c>
      <c r="K138" s="17">
        <v>2.7184780540722486E-2</v>
      </c>
      <c r="N138" s="17">
        <v>3.9</v>
      </c>
      <c r="O138" s="17">
        <v>1.6</v>
      </c>
      <c r="P138" s="17">
        <v>-0.52121212121212124</v>
      </c>
      <c r="Q138" s="17">
        <v>3.0337363764575281E-2</v>
      </c>
      <c r="T138" s="17">
        <v>4.4000000000000004</v>
      </c>
      <c r="U138" s="17">
        <v>99.8</v>
      </c>
      <c r="V138" s="17">
        <v>0.91692149460225125</v>
      </c>
      <c r="W138" s="17">
        <v>1.817658227180891E-7</v>
      </c>
      <c r="X138" s="20">
        <f t="shared" si="262"/>
        <v>1.7280326057133624</v>
      </c>
      <c r="Z138" s="17">
        <v>4.4000000000000004</v>
      </c>
      <c r="AA138" s="17">
        <v>99.8</v>
      </c>
      <c r="AB138" s="17">
        <v>0.91692149460225125</v>
      </c>
      <c r="AC138" s="17">
        <v>1.817658227180891E-7</v>
      </c>
      <c r="AD138" s="20">
        <f t="shared" si="263"/>
        <v>1.7169214946022513</v>
      </c>
      <c r="AF138" s="17">
        <v>4.4000000000000004</v>
      </c>
      <c r="AG138" s="17">
        <v>99</v>
      </c>
      <c r="AH138" s="17">
        <v>0.91657325327539196</v>
      </c>
      <c r="AI138" s="17">
        <v>7.2634099848000605E-8</v>
      </c>
      <c r="AJ138" s="20">
        <f t="shared" si="264"/>
        <v>1.4377853744875133</v>
      </c>
    </row>
    <row r="139" spans="1:36" s="17" customFormat="1" x14ac:dyDescent="0.3">
      <c r="B139" s="17">
        <v>12.2</v>
      </c>
      <c r="C139" s="17">
        <v>0.4</v>
      </c>
      <c r="D139" s="17">
        <v>-0.92698412698412691</v>
      </c>
      <c r="E139" s="17">
        <v>6.8281391602542153E-4</v>
      </c>
      <c r="H139" s="17">
        <v>12.2</v>
      </c>
      <c r="I139" s="17">
        <v>3.8</v>
      </c>
      <c r="J139" s="17">
        <v>-0.58456656346749214</v>
      </c>
      <c r="K139" s="17">
        <v>7.9503604936325304E-5</v>
      </c>
      <c r="N139" s="17">
        <v>12.2</v>
      </c>
      <c r="O139" s="17">
        <v>9</v>
      </c>
      <c r="P139" s="19">
        <v>-0.21392592592592591</v>
      </c>
      <c r="Q139" s="17">
        <v>8.3170585341531239E-2</v>
      </c>
      <c r="T139" s="17">
        <v>39.4</v>
      </c>
      <c r="U139" s="17">
        <v>95.8</v>
      </c>
      <c r="V139" s="17">
        <v>0.41796897714679015</v>
      </c>
      <c r="W139" s="17">
        <v>2.3267583189640693E-6</v>
      </c>
      <c r="X139" s="20">
        <f t="shared" si="262"/>
        <v>1.3449531041309171</v>
      </c>
      <c r="Z139" s="17">
        <v>39.4</v>
      </c>
      <c r="AA139" s="17">
        <v>65</v>
      </c>
      <c r="AB139" s="17">
        <v>0.23843616937190162</v>
      </c>
      <c r="AC139" s="17">
        <v>1.5365939177594096E-2</v>
      </c>
      <c r="AD139" s="20">
        <f t="shared" si="263"/>
        <v>0.82300273283939374</v>
      </c>
      <c r="AF139" s="17">
        <v>39.4</v>
      </c>
      <c r="AG139" s="17">
        <v>51.4</v>
      </c>
      <c r="AH139" s="19">
        <v>0.12704940796027472</v>
      </c>
      <c r="AI139" s="17">
        <v>6.187452132109212E-2</v>
      </c>
      <c r="AJ139" s="20">
        <f t="shared" si="264"/>
        <v>0.3409753338862006</v>
      </c>
    </row>
    <row r="140" spans="1:36" s="17" customFormat="1" x14ac:dyDescent="0.3">
      <c r="B140" s="17">
        <v>4.2</v>
      </c>
      <c r="C140" s="17">
        <v>0.2</v>
      </c>
      <c r="D140" s="17">
        <v>-0.92727272727272736</v>
      </c>
      <c r="E140" s="17">
        <v>4.9593697741086263E-4</v>
      </c>
      <c r="H140" s="17">
        <v>4.2</v>
      </c>
      <c r="I140" s="17">
        <v>0</v>
      </c>
      <c r="J140" s="17">
        <v>-1</v>
      </c>
      <c r="K140" s="17">
        <v>3.5873526037745132E-4</v>
      </c>
      <c r="N140" s="17">
        <v>4.2</v>
      </c>
      <c r="O140" s="17">
        <v>0</v>
      </c>
      <c r="P140" s="17">
        <v>-1</v>
      </c>
      <c r="Q140" s="17">
        <v>3.5873526037745132E-4</v>
      </c>
      <c r="T140" s="17">
        <v>16</v>
      </c>
      <c r="U140" s="17">
        <v>73.599999999999994</v>
      </c>
      <c r="V140" s="17">
        <v>0.64192780883760414</v>
      </c>
      <c r="W140" s="17">
        <v>3.3359143420202083E-5</v>
      </c>
      <c r="X140" s="20">
        <f t="shared" si="262"/>
        <v>1.5692005361103316</v>
      </c>
      <c r="Z140" s="17">
        <v>16</v>
      </c>
      <c r="AA140" s="17">
        <v>33.6</v>
      </c>
      <c r="AB140" s="17">
        <v>0.34926001476943935</v>
      </c>
      <c r="AC140" s="17">
        <v>3.8664718194774492E-3</v>
      </c>
      <c r="AD140" s="20">
        <f t="shared" si="263"/>
        <v>1.3492600147694394</v>
      </c>
      <c r="AF140" s="17">
        <v>16</v>
      </c>
      <c r="AG140" s="17">
        <v>29</v>
      </c>
      <c r="AH140" s="17">
        <v>0.27421956995886576</v>
      </c>
      <c r="AI140" s="17">
        <v>2.5409604526172965E-2</v>
      </c>
      <c r="AJ140" s="20">
        <f t="shared" si="264"/>
        <v>1.2742195699588659</v>
      </c>
    </row>
    <row r="141" spans="1:36" s="17" customFormat="1" x14ac:dyDescent="0.3">
      <c r="B141" s="17">
        <v>8.1</v>
      </c>
      <c r="C141" s="17">
        <v>0</v>
      </c>
      <c r="D141" s="17">
        <v>-1</v>
      </c>
      <c r="E141" s="17">
        <v>9.9840639277987622E-6</v>
      </c>
      <c r="H141" s="17">
        <v>8.1</v>
      </c>
      <c r="I141" s="17">
        <v>0</v>
      </c>
      <c r="J141" s="17">
        <v>-1</v>
      </c>
      <c r="K141" s="17">
        <v>9.9840639277987622E-6</v>
      </c>
      <c r="N141" s="17">
        <v>8.1</v>
      </c>
      <c r="O141" s="17">
        <v>2</v>
      </c>
      <c r="P141" s="17">
        <v>-0.66011695906432744</v>
      </c>
      <c r="Q141" s="17">
        <v>7.0207629202184204E-3</v>
      </c>
      <c r="T141" s="17">
        <v>23.8</v>
      </c>
      <c r="U141" s="17">
        <v>119</v>
      </c>
      <c r="V141" s="17">
        <v>0.66628179606533811</v>
      </c>
      <c r="W141" s="17">
        <v>3.0386313359551312E-6</v>
      </c>
      <c r="X141" s="20">
        <f t="shared" si="262"/>
        <v>1.6662817960653382</v>
      </c>
      <c r="Z141" s="17">
        <v>23.8</v>
      </c>
      <c r="AA141" s="17">
        <v>99.2</v>
      </c>
      <c r="AB141" s="17">
        <v>0.58398711721292362</v>
      </c>
      <c r="AC141" s="17">
        <v>1.7673774315590134E-2</v>
      </c>
      <c r="AD141" s="20">
        <f t="shared" si="263"/>
        <v>1.5839871172129236</v>
      </c>
      <c r="AF141" s="17">
        <v>23.8</v>
      </c>
      <c r="AG141" s="17">
        <v>81.599999999999994</v>
      </c>
      <c r="AH141" s="17">
        <v>0.50655832977820625</v>
      </c>
      <c r="AI141" s="17">
        <v>3.0444985028456155E-2</v>
      </c>
      <c r="AJ141" s="20">
        <f t="shared" si="264"/>
        <v>1.1666752888425336</v>
      </c>
    </row>
    <row r="142" spans="1:36" s="17" customFormat="1" x14ac:dyDescent="0.3">
      <c r="B142" s="17">
        <v>16.7</v>
      </c>
      <c r="C142" s="17">
        <v>2</v>
      </c>
      <c r="D142" s="17">
        <v>-0.79086201155166669</v>
      </c>
      <c r="E142" s="17">
        <v>3.0007340596018922E-4</v>
      </c>
      <c r="H142" s="17">
        <v>16.7</v>
      </c>
      <c r="I142" s="17">
        <v>12.4</v>
      </c>
      <c r="J142" s="17">
        <v>-0.15215903377668083</v>
      </c>
      <c r="K142" s="17">
        <v>1.872739277003958E-2</v>
      </c>
      <c r="N142" s="17">
        <v>16.7</v>
      </c>
      <c r="O142" s="17">
        <v>20.6</v>
      </c>
      <c r="P142" s="19">
        <v>9.9684281619502796E-2</v>
      </c>
      <c r="Q142" s="17">
        <v>0.1067101690028943</v>
      </c>
      <c r="T142" s="17">
        <v>15.4</v>
      </c>
      <c r="U142" s="17">
        <v>62.6</v>
      </c>
      <c r="V142" s="17">
        <v>0.60357007032556664</v>
      </c>
      <c r="W142" s="17">
        <v>4.4748894999480356E-5</v>
      </c>
      <c r="X142" s="20">
        <f t="shared" si="262"/>
        <v>1.3944320818772333</v>
      </c>
      <c r="Z142" s="17">
        <v>15.4</v>
      </c>
      <c r="AA142" s="17">
        <v>41.8</v>
      </c>
      <c r="AB142" s="17">
        <v>0.45737715115073607</v>
      </c>
      <c r="AC142" s="17">
        <v>6.7456487328580196E-4</v>
      </c>
      <c r="AD142" s="20">
        <f t="shared" si="263"/>
        <v>0.6095361849274169</v>
      </c>
      <c r="AF142" s="17">
        <v>15.4</v>
      </c>
      <c r="AG142" s="17">
        <v>36</v>
      </c>
      <c r="AH142" s="17">
        <v>0.39904402515723275</v>
      </c>
      <c r="AI142" s="17">
        <v>2.2620994323827102E-4</v>
      </c>
      <c r="AJ142" s="20">
        <f t="shared" si="264"/>
        <v>0.29935974353772998</v>
      </c>
    </row>
    <row r="143" spans="1:36" s="17" customFormat="1" x14ac:dyDescent="0.3">
      <c r="B143" s="17">
        <v>5.25</v>
      </c>
      <c r="C143" s="17">
        <v>5.75</v>
      </c>
      <c r="D143" s="19">
        <v>4.0822510822510823E-2</v>
      </c>
      <c r="E143" s="17">
        <v>0.35338746628869805</v>
      </c>
      <c r="H143" s="17">
        <v>4.2</v>
      </c>
      <c r="I143" s="17">
        <v>6.25</v>
      </c>
      <c r="J143" s="17">
        <v>8.6324110671936766E-2</v>
      </c>
      <c r="K143" s="17">
        <v>1.6276603459428558E-2</v>
      </c>
      <c r="N143" s="17">
        <v>4.2</v>
      </c>
      <c r="O143" s="17">
        <v>6.25</v>
      </c>
      <c r="P143" s="19">
        <v>8.2536231884057953E-2</v>
      </c>
      <c r="Q143" s="17">
        <v>0.11615752834753824</v>
      </c>
      <c r="T143" s="17">
        <v>12.75</v>
      </c>
      <c r="U143" s="17">
        <v>61</v>
      </c>
      <c r="V143" s="17">
        <v>0.6540706646125366</v>
      </c>
      <c r="W143" s="17">
        <v>5.9729338175060739E-5</v>
      </c>
      <c r="X143" s="20">
        <f t="shared" si="262"/>
        <v>0.61324815379002573</v>
      </c>
      <c r="Z143" s="17">
        <v>10.199999999999999</v>
      </c>
      <c r="AA143" s="17">
        <v>42</v>
      </c>
      <c r="AB143" s="17">
        <v>0.534554373903391</v>
      </c>
      <c r="AC143" s="17">
        <v>6.9318371949881542E-5</v>
      </c>
      <c r="AD143" s="20">
        <f t="shared" si="263"/>
        <v>0.44823026323145421</v>
      </c>
      <c r="AF143" s="17">
        <v>10.199999999999999</v>
      </c>
      <c r="AG143" s="17">
        <v>31.75</v>
      </c>
      <c r="AH143" s="17">
        <v>0.42536495619243597</v>
      </c>
      <c r="AI143" s="17">
        <v>1.928384351931016E-3</v>
      </c>
      <c r="AJ143" s="20">
        <f t="shared" si="264"/>
        <v>0.34282872430837802</v>
      </c>
    </row>
    <row r="144" spans="1:36" s="17" customFormat="1" x14ac:dyDescent="0.3">
      <c r="B144" s="17">
        <v>4.625</v>
      </c>
      <c r="C144" s="17">
        <v>0.75</v>
      </c>
      <c r="D144" s="17">
        <v>-0.72222222222222221</v>
      </c>
      <c r="E144" s="17">
        <v>2.6148671749701723E-2</v>
      </c>
      <c r="H144" s="17">
        <v>3.7</v>
      </c>
      <c r="I144" s="17">
        <v>4.25</v>
      </c>
      <c r="J144" s="19">
        <v>-0.25964325529542925</v>
      </c>
      <c r="K144" s="17">
        <v>0.86486922204102457</v>
      </c>
      <c r="N144" s="17">
        <v>3.7</v>
      </c>
      <c r="O144" s="17">
        <v>6.75</v>
      </c>
      <c r="P144" s="19">
        <v>-3.3156498673740029E-2</v>
      </c>
      <c r="Q144" s="17">
        <v>0.34660325394597918</v>
      </c>
      <c r="T144" s="17">
        <v>18.2</v>
      </c>
      <c r="U144" s="17">
        <v>139.6</v>
      </c>
      <c r="V144" s="17">
        <v>0.76917262544664289</v>
      </c>
      <c r="W144" s="17">
        <v>1.0708423417722335E-6</v>
      </c>
      <c r="X144" s="20">
        <f t="shared" si="262"/>
        <v>1.491394847668865</v>
      </c>
      <c r="Z144" s="17">
        <v>18.2</v>
      </c>
      <c r="AA144" s="17">
        <v>91.6</v>
      </c>
      <c r="AB144" s="17">
        <v>0.66451772819158716</v>
      </c>
      <c r="AC144" s="17">
        <v>2.5755671385163084E-4</v>
      </c>
      <c r="AD144" s="20">
        <f t="shared" si="263"/>
        <v>0.92416098348701636</v>
      </c>
      <c r="AF144" s="17">
        <v>18.2</v>
      </c>
      <c r="AG144" s="17">
        <v>62.4</v>
      </c>
      <c r="AH144" s="17">
        <v>0.51865774462364866</v>
      </c>
      <c r="AI144" s="17">
        <v>1.4734486238846123E-2</v>
      </c>
      <c r="AJ144" s="20">
        <f t="shared" si="264"/>
        <v>0.55181424329738871</v>
      </c>
    </row>
    <row r="145" spans="1:36" s="17" customFormat="1" x14ac:dyDescent="0.3">
      <c r="B145" s="17">
        <v>12.8</v>
      </c>
      <c r="C145" s="17">
        <v>13.6</v>
      </c>
      <c r="D145" s="19">
        <v>-4.3096532540141549E-2</v>
      </c>
      <c r="E145" s="17">
        <v>0.7629779456198249</v>
      </c>
      <c r="H145" s="17">
        <v>12.8</v>
      </c>
      <c r="I145" s="17">
        <v>21.4</v>
      </c>
      <c r="J145" s="19">
        <v>0.23446511281365967</v>
      </c>
      <c r="K145" s="17">
        <v>5.7566892743809155E-2</v>
      </c>
      <c r="N145" s="17">
        <v>12.8</v>
      </c>
      <c r="O145" s="17">
        <v>19</v>
      </c>
      <c r="P145" s="17">
        <v>0.19325489954106281</v>
      </c>
      <c r="Q145" s="17">
        <v>2.7466849745865485E-2</v>
      </c>
      <c r="T145" s="17">
        <v>15.875</v>
      </c>
      <c r="U145" s="17">
        <v>92.75</v>
      </c>
      <c r="V145" s="17">
        <v>0.70747635933806152</v>
      </c>
      <c r="W145" s="17">
        <v>3.3475532458760636E-4</v>
      </c>
      <c r="X145" s="20">
        <f t="shared" si="262"/>
        <v>0.75057289187820309</v>
      </c>
      <c r="Z145" s="17">
        <v>12.7</v>
      </c>
      <c r="AA145" s="17">
        <v>51.25</v>
      </c>
      <c r="AB145" s="17">
        <v>0.52560300376167557</v>
      </c>
      <c r="AC145" s="17">
        <v>1.0294616314592817E-3</v>
      </c>
      <c r="AD145" s="20">
        <f t="shared" si="263"/>
        <v>0.2911378909480159</v>
      </c>
      <c r="AF145" s="17">
        <v>12.7</v>
      </c>
      <c r="AG145" s="17">
        <v>43</v>
      </c>
      <c r="AH145" s="17">
        <v>0.4584631154753106</v>
      </c>
      <c r="AI145" s="17">
        <v>2.3033821518003397E-3</v>
      </c>
      <c r="AJ145" s="20">
        <f t="shared" si="264"/>
        <v>0.26520821593424782</v>
      </c>
    </row>
    <row r="146" spans="1:36" s="17" customFormat="1" x14ac:dyDescent="0.3">
      <c r="B146" s="17">
        <v>5.25</v>
      </c>
      <c r="C146" s="17">
        <v>11.25</v>
      </c>
      <c r="D146" s="19">
        <v>0.34509960283954089</v>
      </c>
      <c r="E146" s="17">
        <v>9.6563777445963159E-2</v>
      </c>
      <c r="H146" s="17">
        <v>4.2</v>
      </c>
      <c r="I146" s="17">
        <v>11.25</v>
      </c>
      <c r="J146" s="17">
        <v>0.3882270168855535</v>
      </c>
      <c r="K146" s="17">
        <v>1.5625112991301316E-3</v>
      </c>
      <c r="N146" s="17">
        <v>4.2</v>
      </c>
      <c r="O146" s="17">
        <v>12.75</v>
      </c>
      <c r="P146" s="17">
        <v>0.41780303030303029</v>
      </c>
      <c r="Q146" s="17">
        <v>4.2560365750614254E-2</v>
      </c>
      <c r="T146" s="17">
        <v>27</v>
      </c>
      <c r="U146" s="17">
        <v>68.400000000000006</v>
      </c>
      <c r="V146" s="17">
        <v>0.43042376201617688</v>
      </c>
      <c r="W146" s="17">
        <v>6.3018124363228064E-4</v>
      </c>
      <c r="X146" s="20">
        <f t="shared" si="262"/>
        <v>8.5324159176635994E-2</v>
      </c>
      <c r="Z146" s="17">
        <v>27</v>
      </c>
      <c r="AA146" s="17">
        <v>35.799999999999997</v>
      </c>
      <c r="AB146" s="17">
        <v>0.13986887956973945</v>
      </c>
      <c r="AC146" s="17">
        <v>6.1194258236994727E-3</v>
      </c>
      <c r="AD146" s="20">
        <f t="shared" si="263"/>
        <v>-0.24835813731581405</v>
      </c>
      <c r="AF146" s="17">
        <v>27</v>
      </c>
      <c r="AG146" s="17">
        <v>32.200000000000003</v>
      </c>
      <c r="AH146" s="17">
        <v>8.8142841036598779E-2</v>
      </c>
      <c r="AI146" s="17">
        <v>1.5734632161038375E-2</v>
      </c>
      <c r="AJ146" s="20">
        <f t="shared" si="264"/>
        <v>-0.32966018926643148</v>
      </c>
    </row>
    <row r="147" spans="1:36" s="16" customFormat="1" x14ac:dyDescent="0.3"/>
    <row r="148" spans="1:36" s="16" customFormat="1" x14ac:dyDescent="0.3"/>
    <row r="149" spans="1:36" s="16" customFormat="1" x14ac:dyDescent="0.3"/>
    <row r="150" spans="1:36" s="16" customFormat="1" x14ac:dyDescent="0.3"/>
    <row r="151" spans="1:36" s="16" customFormat="1" x14ac:dyDescent="0.3">
      <c r="A151" s="18"/>
      <c r="B151" s="18" t="s">
        <v>60</v>
      </c>
      <c r="C151" s="18" t="s">
        <v>61</v>
      </c>
      <c r="D151" s="18" t="s">
        <v>62</v>
      </c>
      <c r="E151" s="18" t="s">
        <v>63</v>
      </c>
      <c r="F151" s="18"/>
      <c r="G151" s="18"/>
      <c r="H151" s="18" t="s">
        <v>64</v>
      </c>
      <c r="I151" s="18" t="s">
        <v>65</v>
      </c>
      <c r="J151" s="18" t="s">
        <v>66</v>
      </c>
      <c r="K151" s="18" t="s">
        <v>67</v>
      </c>
      <c r="L151" s="18"/>
      <c r="M151" s="18"/>
      <c r="N151" s="18" t="s">
        <v>68</v>
      </c>
      <c r="O151" s="18" t="s">
        <v>69</v>
      </c>
      <c r="P151" s="18" t="s">
        <v>70</v>
      </c>
      <c r="Q151" s="18" t="s">
        <v>71</v>
      </c>
      <c r="R151" s="18"/>
      <c r="T151" s="18" t="s">
        <v>72</v>
      </c>
      <c r="U151" s="18" t="s">
        <v>73</v>
      </c>
      <c r="V151" s="18" t="s">
        <v>74</v>
      </c>
      <c r="W151" s="18" t="s">
        <v>75</v>
      </c>
      <c r="Z151" s="18" t="s">
        <v>76</v>
      </c>
      <c r="AA151" s="18" t="s">
        <v>77</v>
      </c>
      <c r="AB151" s="18" t="s">
        <v>78</v>
      </c>
      <c r="AC151" s="18" t="s">
        <v>79</v>
      </c>
      <c r="AF151" s="18" t="s">
        <v>80</v>
      </c>
      <c r="AG151" s="18" t="s">
        <v>81</v>
      </c>
      <c r="AH151" s="18" t="s">
        <v>82</v>
      </c>
      <c r="AI151" s="18" t="s">
        <v>83</v>
      </c>
    </row>
    <row r="152" spans="1:36" s="16" customFormat="1" x14ac:dyDescent="0.3">
      <c r="B152" s="17">
        <v>13.6</v>
      </c>
      <c r="C152" s="17">
        <v>-0.82953417075883773</v>
      </c>
      <c r="D152" s="17">
        <v>4.2</v>
      </c>
      <c r="E152" s="19">
        <v>-0.26060606060606062</v>
      </c>
      <c r="H152" s="17">
        <v>8.6999999999999993</v>
      </c>
      <c r="I152" s="17">
        <v>-0.27662162162162163</v>
      </c>
      <c r="J152" s="17">
        <v>13.6</v>
      </c>
      <c r="K152" s="19">
        <v>-0.12940060495386532</v>
      </c>
      <c r="N152" s="17">
        <v>4.2</v>
      </c>
      <c r="O152" s="17">
        <v>0.4575906907227501</v>
      </c>
      <c r="P152" s="17">
        <v>13.6</v>
      </c>
      <c r="Q152" s="19">
        <v>-2.6753551705501942E-2</v>
      </c>
      <c r="T152" s="17">
        <v>17.7</v>
      </c>
      <c r="U152" s="17">
        <v>0.65845375944262663</v>
      </c>
      <c r="Z152" s="17">
        <v>17.7</v>
      </c>
      <c r="AA152" s="17">
        <v>0.57906141929048238</v>
      </c>
      <c r="AF152" s="17">
        <v>17.7</v>
      </c>
      <c r="AG152" s="17">
        <v>0.54824645552258899</v>
      </c>
      <c r="AH152" s="17">
        <v>39.4</v>
      </c>
      <c r="AI152" s="19">
        <v>0.12704940796027472</v>
      </c>
    </row>
    <row r="153" spans="1:36" s="16" customFormat="1" x14ac:dyDescent="0.3">
      <c r="B153" s="17">
        <v>10.875</v>
      </c>
      <c r="C153" s="17">
        <v>-1</v>
      </c>
      <c r="D153" s="17">
        <v>5.25</v>
      </c>
      <c r="E153" s="19">
        <v>4.0822510822510823E-2</v>
      </c>
      <c r="H153" s="17">
        <v>4.2</v>
      </c>
      <c r="I153" s="17">
        <v>0.35826947637292467</v>
      </c>
      <c r="J153" s="17">
        <v>10.199999999999999</v>
      </c>
      <c r="K153" s="19">
        <v>-0.24047832999239649</v>
      </c>
      <c r="N153" s="17">
        <v>3.9</v>
      </c>
      <c r="O153" s="17">
        <v>-0.52121212121212124</v>
      </c>
      <c r="P153" s="17">
        <v>8.6999999999999993</v>
      </c>
      <c r="Q153" s="19">
        <v>-2.6960935511401919E-2</v>
      </c>
      <c r="T153" s="17">
        <v>2.7</v>
      </c>
      <c r="U153" s="17">
        <v>0.91148597190003056</v>
      </c>
      <c r="Z153" s="17">
        <v>2.7</v>
      </c>
      <c r="AA153" s="17">
        <v>0.85701020408163264</v>
      </c>
      <c r="AF153" s="17">
        <v>2.7</v>
      </c>
      <c r="AG153" s="17">
        <v>0.78040597443035287</v>
      </c>
    </row>
    <row r="154" spans="1:36" s="16" customFormat="1" x14ac:dyDescent="0.3">
      <c r="B154" s="17">
        <v>12.75</v>
      </c>
      <c r="C154" s="17">
        <v>-0.79144385026737973</v>
      </c>
      <c r="D154" s="17">
        <v>12.8</v>
      </c>
      <c r="E154" s="19">
        <v>-4.3096532540141549E-2</v>
      </c>
      <c r="H154" s="17">
        <v>3.9</v>
      </c>
      <c r="I154" s="17">
        <v>-0.8</v>
      </c>
      <c r="J154" s="17">
        <v>11.1</v>
      </c>
      <c r="K154" s="19">
        <v>-0.13765923760808671</v>
      </c>
      <c r="N154" s="17">
        <v>4.2</v>
      </c>
      <c r="O154" s="17">
        <v>-1</v>
      </c>
      <c r="P154" s="17">
        <v>10.199999999999999</v>
      </c>
      <c r="Q154" s="19">
        <v>-6.3753335874952341E-2</v>
      </c>
      <c r="T154" s="17">
        <v>16.600000000000001</v>
      </c>
      <c r="U154" s="17">
        <v>0.59301840319453614</v>
      </c>
      <c r="Z154" s="17">
        <v>16.600000000000001</v>
      </c>
      <c r="AA154" s="17">
        <v>0.3260142707218876</v>
      </c>
      <c r="AF154" s="17">
        <v>16.600000000000001</v>
      </c>
      <c r="AG154" s="17">
        <v>0.20953557941156725</v>
      </c>
    </row>
    <row r="155" spans="1:36" s="16" customFormat="1" x14ac:dyDescent="0.3">
      <c r="B155" s="17">
        <v>11.1</v>
      </c>
      <c r="C155" s="17">
        <v>-0.71290159116246077</v>
      </c>
      <c r="D155" s="17">
        <v>5.25</v>
      </c>
      <c r="E155" s="19">
        <v>0.34509960283954089</v>
      </c>
      <c r="H155" s="17">
        <v>12.2</v>
      </c>
      <c r="I155" s="17">
        <v>-0.58456656346749214</v>
      </c>
      <c r="J155" s="17">
        <v>3.7</v>
      </c>
      <c r="K155" s="19">
        <v>-0.25964325529542925</v>
      </c>
      <c r="N155" s="17">
        <v>8.1</v>
      </c>
      <c r="O155" s="17">
        <v>-0.66011695906432744</v>
      </c>
      <c r="P155" s="17">
        <v>11.1</v>
      </c>
      <c r="Q155" s="19">
        <v>-0.19143863362436428</v>
      </c>
      <c r="T155" s="17">
        <v>15.4</v>
      </c>
      <c r="U155" s="17">
        <v>0.60357007032556664</v>
      </c>
      <c r="Z155" s="17">
        <v>15.4</v>
      </c>
      <c r="AA155" s="17">
        <v>0.45737715115073607</v>
      </c>
      <c r="AF155" s="17">
        <v>15.4</v>
      </c>
      <c r="AG155" s="17">
        <v>0.39904402515723275</v>
      </c>
    </row>
    <row r="156" spans="1:36" s="16" customFormat="1" x14ac:dyDescent="0.3">
      <c r="B156" s="17">
        <v>3.9</v>
      </c>
      <c r="C156" s="17">
        <v>-0.81111111111111112</v>
      </c>
      <c r="H156" s="17">
        <v>4.2</v>
      </c>
      <c r="I156" s="17">
        <v>-1</v>
      </c>
      <c r="J156" s="17">
        <v>12.8</v>
      </c>
      <c r="K156" s="19">
        <v>0.23446511281365967</v>
      </c>
      <c r="N156" s="17">
        <v>12.8</v>
      </c>
      <c r="O156" s="17">
        <v>0.19325489954106281</v>
      </c>
      <c r="P156" s="17">
        <v>12.2</v>
      </c>
      <c r="Q156" s="19">
        <v>-0.21392592592592591</v>
      </c>
      <c r="T156" s="17">
        <v>12.7</v>
      </c>
      <c r="U156" s="17">
        <v>0.76603120111117506</v>
      </c>
      <c r="Z156" s="17">
        <v>12.7</v>
      </c>
      <c r="AA156" s="17">
        <v>0.62146258545618094</v>
      </c>
      <c r="AF156" s="17">
        <v>12.7</v>
      </c>
      <c r="AG156" s="17">
        <v>0.50629491174687158</v>
      </c>
    </row>
    <row r="157" spans="1:36" s="16" customFormat="1" x14ac:dyDescent="0.3">
      <c r="B157" s="17">
        <v>12.2</v>
      </c>
      <c r="C157" s="17">
        <v>-0.92698412698412691</v>
      </c>
      <c r="H157" s="17">
        <v>8.1</v>
      </c>
      <c r="I157" s="17">
        <v>-1</v>
      </c>
      <c r="N157" s="17">
        <v>4.2</v>
      </c>
      <c r="O157" s="17">
        <v>0.41780303030303029</v>
      </c>
      <c r="P157" s="17">
        <v>16.7</v>
      </c>
      <c r="Q157" s="19">
        <v>9.9684281619502796E-2</v>
      </c>
      <c r="T157" s="17">
        <v>4.4000000000000004</v>
      </c>
      <c r="U157" s="17">
        <v>0.91692149460225125</v>
      </c>
      <c r="Z157" s="17">
        <v>4.4000000000000004</v>
      </c>
      <c r="AA157" s="17">
        <v>0.91692149460225125</v>
      </c>
      <c r="AF157" s="17">
        <v>4.4000000000000004</v>
      </c>
      <c r="AG157" s="17">
        <v>0.91657325327539196</v>
      </c>
    </row>
    <row r="158" spans="1:36" s="16" customFormat="1" x14ac:dyDescent="0.3">
      <c r="A158" s="18"/>
      <c r="B158" s="17">
        <v>4.2</v>
      </c>
      <c r="C158" s="17">
        <v>-0.92727272727272736</v>
      </c>
      <c r="D158" s="18"/>
      <c r="E158" s="18"/>
      <c r="F158" s="18"/>
      <c r="G158" s="18"/>
      <c r="H158" s="17">
        <v>16.7</v>
      </c>
      <c r="I158" s="17">
        <v>-0.15215903377668083</v>
      </c>
      <c r="J158" s="18"/>
      <c r="K158" s="18"/>
      <c r="L158" s="18"/>
      <c r="M158" s="18"/>
      <c r="N158" s="18"/>
      <c r="O158" s="18"/>
      <c r="P158" s="17">
        <v>4.2</v>
      </c>
      <c r="Q158" s="19">
        <v>8.2536231884057953E-2</v>
      </c>
      <c r="R158" s="18"/>
      <c r="T158" s="17">
        <v>39.4</v>
      </c>
      <c r="U158" s="17">
        <v>0.41796897714679015</v>
      </c>
      <c r="Z158" s="17">
        <v>39.4</v>
      </c>
      <c r="AA158" s="17">
        <v>0.23843616937190162</v>
      </c>
      <c r="AF158" s="17">
        <v>16</v>
      </c>
      <c r="AG158" s="17">
        <v>0.27421956995886576</v>
      </c>
    </row>
    <row r="159" spans="1:36" s="16" customFormat="1" x14ac:dyDescent="0.3">
      <c r="B159" s="17">
        <v>8.1</v>
      </c>
      <c r="C159" s="17">
        <v>-1</v>
      </c>
      <c r="H159" s="17">
        <v>4.2</v>
      </c>
      <c r="I159" s="17">
        <v>8.6324110671936766E-2</v>
      </c>
      <c r="P159" s="17">
        <v>3.7</v>
      </c>
      <c r="Q159" s="19">
        <v>-3.3156498673740029E-2</v>
      </c>
      <c r="T159" s="17">
        <v>16</v>
      </c>
      <c r="U159" s="17">
        <v>0.64192780883760414</v>
      </c>
      <c r="Z159" s="17">
        <v>16</v>
      </c>
      <c r="AA159" s="17">
        <v>0.34926001476943935</v>
      </c>
      <c r="AF159" s="17">
        <v>23.8</v>
      </c>
      <c r="AG159" s="17">
        <v>0.50655832977820625</v>
      </c>
    </row>
    <row r="160" spans="1:36" s="16" customFormat="1" x14ac:dyDescent="0.3">
      <c r="B160" s="17">
        <v>16.7</v>
      </c>
      <c r="C160" s="17">
        <v>-0.79086201155166669</v>
      </c>
      <c r="H160" s="17">
        <v>4.2</v>
      </c>
      <c r="I160" s="17">
        <v>0.3882270168855535</v>
      </c>
      <c r="T160" s="17">
        <v>23.8</v>
      </c>
      <c r="U160" s="17">
        <v>0.66628179606533811</v>
      </c>
      <c r="Z160" s="17">
        <v>23.8</v>
      </c>
      <c r="AA160" s="17">
        <v>0.58398711721292362</v>
      </c>
      <c r="AF160" s="17">
        <v>15.4</v>
      </c>
      <c r="AG160" s="17">
        <v>0.39904402515723275</v>
      </c>
    </row>
    <row r="161" spans="1:33" s="16" customFormat="1" x14ac:dyDescent="0.3">
      <c r="B161" s="17">
        <v>4.625</v>
      </c>
      <c r="C161" s="17">
        <v>-0.72222222222222221</v>
      </c>
      <c r="T161" s="17">
        <v>15.4</v>
      </c>
      <c r="U161" s="17">
        <v>0.60357007032556664</v>
      </c>
      <c r="Z161" s="17">
        <v>15.4</v>
      </c>
      <c r="AA161" s="17">
        <v>0.45737715115073607</v>
      </c>
      <c r="AF161" s="17">
        <v>10.199999999999999</v>
      </c>
      <c r="AG161" s="17">
        <v>0.42536495619243597</v>
      </c>
    </row>
    <row r="162" spans="1:33" s="12" customFormat="1" x14ac:dyDescent="0.3">
      <c r="T162" s="14">
        <v>12.75</v>
      </c>
      <c r="U162" s="14">
        <v>0.6540706646125366</v>
      </c>
      <c r="Z162" s="14">
        <v>10.199999999999999</v>
      </c>
      <c r="AA162" s="14">
        <v>0.534554373903391</v>
      </c>
      <c r="AF162" s="14">
        <v>18.2</v>
      </c>
      <c r="AG162" s="14">
        <v>0.51865774462364866</v>
      </c>
    </row>
    <row r="163" spans="1:33" s="12" customFormat="1" x14ac:dyDescent="0.3">
      <c r="T163" s="14">
        <v>18.2</v>
      </c>
      <c r="U163" s="14">
        <v>0.76917262544664289</v>
      </c>
      <c r="Z163" s="14">
        <v>18.2</v>
      </c>
      <c r="AA163" s="14">
        <v>0.66451772819158716</v>
      </c>
      <c r="AF163" s="14">
        <v>12.7</v>
      </c>
      <c r="AG163" s="14">
        <v>0.4584631154753106</v>
      </c>
    </row>
    <row r="164" spans="1:33" s="12" customFormat="1" x14ac:dyDescent="0.3">
      <c r="T164" s="14">
        <v>15.875</v>
      </c>
      <c r="U164" s="14">
        <v>0.70747635933806152</v>
      </c>
      <c r="Z164" s="14">
        <v>12.7</v>
      </c>
      <c r="AA164" s="14">
        <v>0.52560300376167557</v>
      </c>
      <c r="AF164" s="14">
        <v>27</v>
      </c>
      <c r="AG164" s="14">
        <v>8.8142841036598779E-2</v>
      </c>
    </row>
    <row r="165" spans="1:33" s="12" customFormat="1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T165" s="14">
        <v>27</v>
      </c>
      <c r="U165" s="14">
        <v>0.43042376201617688</v>
      </c>
      <c r="Z165" s="14">
        <v>27</v>
      </c>
      <c r="AA165" s="14">
        <v>0.13986887956973945</v>
      </c>
    </row>
    <row r="166" spans="1:33" s="12" customFormat="1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T166" s="14"/>
      <c r="U166" s="14"/>
      <c r="Z166" s="14"/>
      <c r="AA166" s="14"/>
    </row>
    <row r="167" spans="1:33" s="12" customFormat="1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T167" s="14"/>
      <c r="U167" s="14"/>
      <c r="Z167" s="14"/>
      <c r="AA167" s="14"/>
    </row>
    <row r="168" spans="1:33" s="12" customFormat="1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T168" s="14"/>
      <c r="U168" s="14"/>
      <c r="Z168" s="14"/>
      <c r="AA168" s="14"/>
    </row>
    <row r="169" spans="1:33" s="12" customFormat="1" x14ac:dyDescent="0.3"/>
    <row r="170" spans="1:33" s="12" customFormat="1" x14ac:dyDescent="0.3">
      <c r="B170" s="12" t="s">
        <v>84</v>
      </c>
      <c r="C170" s="12" t="s">
        <v>85</v>
      </c>
      <c r="D170" s="12" t="s">
        <v>86</v>
      </c>
      <c r="E170" s="12" t="s">
        <v>87</v>
      </c>
      <c r="F170" s="12" t="s">
        <v>88</v>
      </c>
      <c r="G170" s="12" t="s">
        <v>89</v>
      </c>
      <c r="H170" s="12" t="s">
        <v>90</v>
      </c>
      <c r="I170" s="12" t="s">
        <v>91</v>
      </c>
      <c r="J170" s="12" t="s">
        <v>92</v>
      </c>
      <c r="K170" s="12" t="s">
        <v>93</v>
      </c>
      <c r="L170" s="12" t="s">
        <v>94</v>
      </c>
      <c r="M170" s="12" t="s">
        <v>95</v>
      </c>
      <c r="N170" s="12" t="s">
        <v>84</v>
      </c>
      <c r="O170" s="12" t="s">
        <v>85</v>
      </c>
      <c r="P170" s="12" t="s">
        <v>86</v>
      </c>
      <c r="Q170" s="12" t="s">
        <v>87</v>
      </c>
      <c r="R170" s="12" t="s">
        <v>88</v>
      </c>
      <c r="S170" s="12" t="s">
        <v>89</v>
      </c>
      <c r="T170" s="12" t="s">
        <v>90</v>
      </c>
      <c r="U170" s="12" t="s">
        <v>91</v>
      </c>
      <c r="V170" s="12" t="s">
        <v>92</v>
      </c>
      <c r="W170" s="12" t="s">
        <v>93</v>
      </c>
      <c r="X170" s="12" t="s">
        <v>94</v>
      </c>
      <c r="Y170" s="12" t="s">
        <v>95</v>
      </c>
    </row>
    <row r="171" spans="1:33" s="12" customFormat="1" x14ac:dyDescent="0.3">
      <c r="B171" s="12" t="s">
        <v>100</v>
      </c>
      <c r="C171" s="12" t="str">
        <f t="shared" ref="C171:M171" si="265">CONCATENATE("Lhx6_", C170)</f>
        <v>Lhx6_Bin0_Med</v>
      </c>
      <c r="D171" s="12" t="str">
        <f t="shared" si="265"/>
        <v>Lhx6_Bin0_SD</v>
      </c>
      <c r="E171" s="12" t="str">
        <f t="shared" si="265"/>
        <v>Lhx6_Bin0_SEM</v>
      </c>
      <c r="F171" s="12" t="str">
        <f t="shared" si="265"/>
        <v>Lhx6_Bin1_Avg</v>
      </c>
      <c r="G171" s="12" t="str">
        <f t="shared" si="265"/>
        <v>Lhx6_Bin1_Med</v>
      </c>
      <c r="H171" s="12" t="str">
        <f t="shared" si="265"/>
        <v>Lhx6_Bin1_SD</v>
      </c>
      <c r="I171" s="12" t="str">
        <f t="shared" si="265"/>
        <v>Lhx6_Bin1_SEM</v>
      </c>
      <c r="J171" s="12" t="str">
        <f t="shared" si="265"/>
        <v>Lhx6_Bin2_Avg</v>
      </c>
      <c r="K171" s="12" t="str">
        <f t="shared" si="265"/>
        <v>Lhx6_Bin2_Med</v>
      </c>
      <c r="L171" s="12" t="str">
        <f t="shared" si="265"/>
        <v>Lhx6_Bin2_SD</v>
      </c>
      <c r="M171" s="12" t="str">
        <f t="shared" si="265"/>
        <v>Lhx6_Bin2_SEM</v>
      </c>
      <c r="N171" s="12" t="str">
        <f>CONCATENATE("PV_",N170)</f>
        <v>PV_Bin0_Avg</v>
      </c>
      <c r="O171" s="12" t="str">
        <f t="shared" ref="O171:W171" si="266">CONCATENATE("PV_",O170)</f>
        <v>PV_Bin0_Med</v>
      </c>
      <c r="P171" s="12" t="str">
        <f t="shared" si="266"/>
        <v>PV_Bin0_SD</v>
      </c>
      <c r="Q171" s="12" t="str">
        <f t="shared" si="266"/>
        <v>PV_Bin0_SEM</v>
      </c>
      <c r="R171" s="12" t="str">
        <f t="shared" si="266"/>
        <v>PV_Bin1_Avg</v>
      </c>
      <c r="S171" s="12" t="str">
        <f t="shared" si="266"/>
        <v>PV_Bin1_Med</v>
      </c>
      <c r="T171" s="12" t="str">
        <f t="shared" si="266"/>
        <v>PV_Bin1_SD</v>
      </c>
      <c r="U171" s="12" t="str">
        <f t="shared" si="266"/>
        <v>PV_Bin1_SEM</v>
      </c>
      <c r="V171" s="12" t="str">
        <f t="shared" si="266"/>
        <v>PV_Bin2_Avg</v>
      </c>
      <c r="W171" s="12" t="str">
        <f t="shared" si="266"/>
        <v>PV_Bin2_Med</v>
      </c>
      <c r="X171" s="12" t="str">
        <f>CONCATENATE("PV_",X170)</f>
        <v>PV_Bin2_SD</v>
      </c>
      <c r="Y171" s="12" t="str">
        <f t="shared" ref="Y171" si="267">CONCATENATE("PV_",Y170)</f>
        <v>PV_Bin2_SEM</v>
      </c>
    </row>
    <row r="172" spans="1:33" s="12" customFormat="1" x14ac:dyDescent="0.3">
      <c r="B172" s="12">
        <v>-0.6021508779153345</v>
      </c>
      <c r="C172" s="12">
        <v>-0.79115293090952321</v>
      </c>
      <c r="D172" s="12">
        <v>0.4351105686371346</v>
      </c>
      <c r="E172" s="12">
        <v>0.11628819094318177</v>
      </c>
      <c r="F172" s="12">
        <v>-0.25094592356939266</v>
      </c>
      <c r="G172" s="12">
        <v>-0.19631868188453866</v>
      </c>
      <c r="H172" s="12">
        <v>0.45591817530673534</v>
      </c>
      <c r="I172" s="12">
        <v>0.1218492577429245</v>
      </c>
      <c r="J172" s="12">
        <v>-0.10617491625156654</v>
      </c>
      <c r="K172" s="12">
        <v>-3.0058717092570974E-2</v>
      </c>
      <c r="L172" s="12">
        <v>0.39967849457613347</v>
      </c>
      <c r="M172" s="12">
        <v>0.1068185708261056</v>
      </c>
      <c r="N172" s="12">
        <v>0.66716949745463594</v>
      </c>
      <c r="O172" s="13">
        <v>0.65626221202758162</v>
      </c>
      <c r="P172" s="12">
        <v>0.145837790140738</v>
      </c>
      <c r="Q172" s="12">
        <v>3.897678891077716E-2</v>
      </c>
      <c r="R172" s="12">
        <v>0.51796082594532611</v>
      </c>
      <c r="S172" s="12">
        <v>0.53007868883253328</v>
      </c>
      <c r="T172" s="12">
        <v>0.21634621447547853</v>
      </c>
      <c r="U172" s="12">
        <v>5.782095796376812E-2</v>
      </c>
      <c r="V172" s="12">
        <v>0.43982858498047001</v>
      </c>
      <c r="W172" s="12">
        <v>0.44191403583387329</v>
      </c>
      <c r="X172" s="12">
        <v>0.22803097507461906</v>
      </c>
      <c r="Y172" s="12">
        <v>6.0943841592943783E-2</v>
      </c>
    </row>
    <row r="173" spans="1:33" s="12" customFormat="1" x14ac:dyDescent="0.3">
      <c r="C173" s="13"/>
      <c r="AA173" s="12">
        <v>0.43982858498047001</v>
      </c>
    </row>
    <row r="174" spans="1:33" s="12" customFormat="1" x14ac:dyDescent="0.3">
      <c r="AA174" s="12">
        <v>0.44191403583387329</v>
      </c>
    </row>
    <row r="175" spans="1:33" s="12" customFormat="1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AA175" s="12">
        <v>0.22803097507461906</v>
      </c>
    </row>
    <row r="176" spans="1:33" s="12" customFormat="1" x14ac:dyDescent="0.3">
      <c r="B176" s="12" t="s">
        <v>60</v>
      </c>
      <c r="C176" s="12" t="s">
        <v>61</v>
      </c>
      <c r="D176" s="12" t="s">
        <v>62</v>
      </c>
      <c r="E176" s="12" t="s">
        <v>63</v>
      </c>
      <c r="F176" s="12" t="s">
        <v>64</v>
      </c>
      <c r="G176" s="12" t="s">
        <v>65</v>
      </c>
      <c r="H176" s="12" t="s">
        <v>66</v>
      </c>
      <c r="I176" s="12" t="s">
        <v>67</v>
      </c>
      <c r="J176" s="12" t="s">
        <v>68</v>
      </c>
      <c r="K176" s="12" t="s">
        <v>69</v>
      </c>
      <c r="L176" s="12" t="s">
        <v>70</v>
      </c>
      <c r="M176" s="12" t="s">
        <v>71</v>
      </c>
      <c r="N176" s="12" t="s">
        <v>72</v>
      </c>
      <c r="O176" s="12" t="s">
        <v>73</v>
      </c>
      <c r="P176" s="12" t="s">
        <v>74</v>
      </c>
      <c r="Q176" s="12" t="s">
        <v>75</v>
      </c>
      <c r="R176" s="12" t="s">
        <v>76</v>
      </c>
      <c r="S176" s="12" t="s">
        <v>77</v>
      </c>
      <c r="T176" s="12" t="s">
        <v>78</v>
      </c>
      <c r="U176" s="12" t="s">
        <v>79</v>
      </c>
      <c r="V176" s="12" t="s">
        <v>80</v>
      </c>
      <c r="W176" s="12" t="s">
        <v>81</v>
      </c>
      <c r="X176" s="12" t="s">
        <v>82</v>
      </c>
      <c r="Y176" s="12" t="s">
        <v>83</v>
      </c>
      <c r="AA176" s="12">
        <v>6.0943841592943783E-2</v>
      </c>
    </row>
    <row r="177" spans="1:25" s="12" customFormat="1" x14ac:dyDescent="0.3">
      <c r="B177" s="12">
        <v>13.6</v>
      </c>
      <c r="C177" s="12">
        <v>-0.82953417075883773</v>
      </c>
      <c r="D177" s="12">
        <v>4.2</v>
      </c>
      <c r="E177" s="12">
        <v>-0.26060606060606062</v>
      </c>
      <c r="F177" s="12">
        <v>8.6999999999999993</v>
      </c>
      <c r="G177" s="12">
        <v>-0.27662162162162163</v>
      </c>
      <c r="H177" s="12">
        <v>13.6</v>
      </c>
      <c r="I177" s="12">
        <v>-0.12940060495386532</v>
      </c>
      <c r="J177" s="12">
        <v>4.2</v>
      </c>
      <c r="K177" s="12">
        <v>0.4575906907227501</v>
      </c>
      <c r="L177" s="12">
        <v>13.6</v>
      </c>
      <c r="M177" s="12">
        <v>-2.6753551705501942E-2</v>
      </c>
      <c r="N177" s="12">
        <v>17.7</v>
      </c>
      <c r="O177" s="12">
        <v>0.65845375944262663</v>
      </c>
      <c r="R177" s="12">
        <v>17.7</v>
      </c>
      <c r="S177" s="12">
        <v>0.57906141929048238</v>
      </c>
      <c r="V177" s="12">
        <v>17.7</v>
      </c>
      <c r="W177" s="12">
        <v>2.8594732398125719E-5</v>
      </c>
      <c r="X177" s="12">
        <v>39.4</v>
      </c>
      <c r="Y177" s="12">
        <v>0.12704940796027472</v>
      </c>
    </row>
    <row r="178" spans="1:25" s="12" customFormat="1" x14ac:dyDescent="0.3">
      <c r="B178" s="12">
        <v>10.875</v>
      </c>
      <c r="C178" s="12">
        <v>-1</v>
      </c>
      <c r="D178" s="12">
        <v>5.25</v>
      </c>
      <c r="E178" s="12">
        <v>4.0822510822510823E-2</v>
      </c>
      <c r="F178" s="12">
        <v>4.2</v>
      </c>
      <c r="G178" s="12">
        <v>0.35826947637292467</v>
      </c>
      <c r="H178" s="12">
        <v>10.199999999999999</v>
      </c>
      <c r="I178" s="12">
        <v>-0.24047832999239649</v>
      </c>
      <c r="J178" s="12">
        <v>3.9</v>
      </c>
      <c r="K178" s="12">
        <v>-0.52121212121212124</v>
      </c>
      <c r="L178" s="12">
        <v>8.6999999999999993</v>
      </c>
      <c r="M178" s="12">
        <v>-2.6960935511401919E-2</v>
      </c>
      <c r="N178" s="12">
        <v>2.7</v>
      </c>
      <c r="O178" s="12">
        <v>0.91148597190003056</v>
      </c>
      <c r="R178" s="12">
        <v>2.7</v>
      </c>
      <c r="S178" s="12">
        <v>0.85701020408163264</v>
      </c>
      <c r="V178" s="12">
        <v>2.7</v>
      </c>
      <c r="W178" s="12">
        <v>4.396665295585642E-3</v>
      </c>
    </row>
    <row r="179" spans="1:25" s="12" customFormat="1" x14ac:dyDescent="0.3">
      <c r="B179" s="12">
        <v>12.75</v>
      </c>
      <c r="C179" s="12">
        <v>-0.79144385026737973</v>
      </c>
      <c r="D179" s="12">
        <v>12.8</v>
      </c>
      <c r="E179" s="12">
        <v>-4.3096532540141549E-2</v>
      </c>
      <c r="F179" s="12">
        <v>3.9</v>
      </c>
      <c r="G179" s="12">
        <v>-0.8</v>
      </c>
      <c r="H179" s="12">
        <v>11.1</v>
      </c>
      <c r="I179" s="12">
        <v>-0.13765923760808671</v>
      </c>
      <c r="J179" s="12">
        <v>4.2</v>
      </c>
      <c r="K179" s="12">
        <v>-1</v>
      </c>
      <c r="L179" s="12">
        <v>10.199999999999999</v>
      </c>
      <c r="M179" s="12">
        <v>-6.3753335874952341E-2</v>
      </c>
      <c r="N179" s="12">
        <v>16.600000000000001</v>
      </c>
      <c r="O179" s="12">
        <v>0.59301840319453614</v>
      </c>
      <c r="R179" s="12">
        <v>16.600000000000001</v>
      </c>
      <c r="S179" s="12">
        <v>0.3260142707218876</v>
      </c>
      <c r="V179" s="12">
        <v>16.600000000000001</v>
      </c>
      <c r="W179" s="12">
        <v>7.0257247207947777E-3</v>
      </c>
    </row>
    <row r="180" spans="1:25" s="12" customFormat="1" x14ac:dyDescent="0.3">
      <c r="B180" s="12">
        <v>11.1</v>
      </c>
      <c r="C180" s="12">
        <v>-0.71290159116246077</v>
      </c>
      <c r="D180" s="12">
        <v>5.25</v>
      </c>
      <c r="E180" s="12">
        <v>0.34509960283954089</v>
      </c>
      <c r="F180" s="12">
        <v>12.2</v>
      </c>
      <c r="G180" s="12">
        <v>-0.58456656346749214</v>
      </c>
      <c r="H180" s="12">
        <v>3.7</v>
      </c>
      <c r="I180" s="12">
        <v>-0.25964325529542925</v>
      </c>
      <c r="J180" s="12">
        <v>8.1</v>
      </c>
      <c r="K180" s="12">
        <v>-0.66011695906432744</v>
      </c>
      <c r="L180" s="12">
        <v>11.1</v>
      </c>
      <c r="M180" s="12">
        <v>-0.19143863362436428</v>
      </c>
      <c r="N180" s="12">
        <v>15.4</v>
      </c>
      <c r="O180" s="12">
        <v>0.60357007032556664</v>
      </c>
      <c r="R180" s="12">
        <v>15.4</v>
      </c>
      <c r="S180" s="12">
        <v>0.45737715115073607</v>
      </c>
      <c r="V180" s="12">
        <v>15.4</v>
      </c>
      <c r="W180" s="12">
        <v>2.2620994323827102E-4</v>
      </c>
    </row>
    <row r="181" spans="1:25" s="12" customFormat="1" x14ac:dyDescent="0.3">
      <c r="B181" s="12">
        <v>3.9</v>
      </c>
      <c r="C181" s="12">
        <v>-0.81111111111111112</v>
      </c>
      <c r="F181" s="12">
        <v>4.2</v>
      </c>
      <c r="G181" s="12">
        <v>-1</v>
      </c>
      <c r="H181" s="12">
        <v>12.8</v>
      </c>
      <c r="I181" s="12">
        <v>0.23446511281365967</v>
      </c>
      <c r="J181" s="12">
        <v>12.8</v>
      </c>
      <c r="K181" s="12">
        <v>0.19325489954106281</v>
      </c>
      <c r="L181" s="12">
        <v>12.2</v>
      </c>
      <c r="M181" s="12">
        <v>-0.21392592592592591</v>
      </c>
      <c r="N181" s="12">
        <v>12.7</v>
      </c>
      <c r="O181" s="12">
        <v>0.76603120111117506</v>
      </c>
      <c r="R181" s="12">
        <v>12.7</v>
      </c>
      <c r="S181" s="12">
        <v>0.62146258545618094</v>
      </c>
      <c r="V181" s="12">
        <v>12.7</v>
      </c>
      <c r="W181" s="12">
        <v>9.2471511564001622E-3</v>
      </c>
    </row>
    <row r="182" spans="1:25" s="12" customFormat="1" x14ac:dyDescent="0.3">
      <c r="A182" s="13"/>
      <c r="B182" s="13">
        <v>12.2</v>
      </c>
      <c r="C182" s="13">
        <v>-0.92698412698412691</v>
      </c>
      <c r="D182" s="13"/>
      <c r="E182" s="13"/>
      <c r="F182" s="13">
        <v>8.1</v>
      </c>
      <c r="G182" s="13">
        <v>-1</v>
      </c>
      <c r="H182" s="13"/>
      <c r="I182" s="13"/>
      <c r="J182" s="13">
        <v>4.2</v>
      </c>
      <c r="K182" s="13">
        <v>0.41780303030303029</v>
      </c>
      <c r="L182" s="13">
        <v>16.7</v>
      </c>
      <c r="M182" s="13">
        <v>9.9684281619502796E-2</v>
      </c>
      <c r="N182" s="13">
        <v>4.4000000000000004</v>
      </c>
      <c r="O182" s="13">
        <v>0.91692149460225125</v>
      </c>
      <c r="P182" s="13"/>
      <c r="Q182" s="13"/>
      <c r="R182" s="13">
        <v>4.4000000000000004</v>
      </c>
      <c r="S182" s="12">
        <v>0.91692149460225125</v>
      </c>
      <c r="V182" s="12">
        <v>4.4000000000000004</v>
      </c>
      <c r="W182" s="12">
        <v>7.2634099848000605E-8</v>
      </c>
    </row>
    <row r="183" spans="1:25" s="12" customFormat="1" x14ac:dyDescent="0.3">
      <c r="B183" s="12">
        <v>4.2</v>
      </c>
      <c r="C183" s="12">
        <v>-0.92727272727272736</v>
      </c>
      <c r="F183" s="12">
        <v>16.7</v>
      </c>
      <c r="G183" s="12">
        <v>-0.15215903377668083</v>
      </c>
      <c r="L183" s="12">
        <v>4.2</v>
      </c>
      <c r="M183" s="12">
        <v>8.2536231884057953E-2</v>
      </c>
      <c r="N183" s="12">
        <v>39.4</v>
      </c>
      <c r="O183" s="12">
        <v>0.41796897714679015</v>
      </c>
      <c r="R183" s="12">
        <v>39.4</v>
      </c>
      <c r="S183" s="12">
        <v>0.23843616937190162</v>
      </c>
      <c r="V183" s="12">
        <v>16</v>
      </c>
      <c r="W183" s="12">
        <v>2.5409604526172965E-2</v>
      </c>
    </row>
    <row r="184" spans="1:25" s="12" customFormat="1" x14ac:dyDescent="0.3">
      <c r="B184" s="12">
        <v>8.1</v>
      </c>
      <c r="C184" s="12">
        <v>-1</v>
      </c>
      <c r="F184" s="12">
        <v>4.2</v>
      </c>
      <c r="G184" s="12">
        <v>8.6324110671936766E-2</v>
      </c>
      <c r="L184" s="12">
        <v>3.7</v>
      </c>
      <c r="M184" s="12">
        <v>-3.3156498673740029E-2</v>
      </c>
      <c r="N184" s="12">
        <v>16</v>
      </c>
      <c r="O184" s="12">
        <v>0.64192780883760414</v>
      </c>
      <c r="R184" s="12">
        <v>16</v>
      </c>
      <c r="S184" s="12">
        <v>0.34926001476943935</v>
      </c>
      <c r="V184" s="12">
        <v>23.8</v>
      </c>
      <c r="W184" s="12">
        <v>3.0444985028456155E-2</v>
      </c>
    </row>
    <row r="185" spans="1:25" s="12" customFormat="1" x14ac:dyDescent="0.3">
      <c r="B185" s="12">
        <v>16.7</v>
      </c>
      <c r="C185" s="12">
        <v>-0.79086201155166669</v>
      </c>
      <c r="F185" s="12">
        <v>4.2</v>
      </c>
      <c r="G185" s="12">
        <v>0.3882270168855535</v>
      </c>
      <c r="N185" s="12">
        <v>23.8</v>
      </c>
      <c r="O185" s="12">
        <v>0.66628179606533811</v>
      </c>
      <c r="R185" s="12">
        <v>23.8</v>
      </c>
      <c r="S185" s="12">
        <v>0.58398711721292362</v>
      </c>
      <c r="V185" s="12">
        <v>15.4</v>
      </c>
      <c r="W185" s="12">
        <v>2.2620994323827102E-4</v>
      </c>
    </row>
    <row r="186" spans="1:25" s="12" customFormat="1" x14ac:dyDescent="0.3">
      <c r="B186" s="12">
        <v>4.625</v>
      </c>
      <c r="C186" s="12">
        <v>-0.72222222222222221</v>
      </c>
      <c r="N186" s="12">
        <v>15.4</v>
      </c>
      <c r="O186" s="12">
        <v>0.60357007032556664</v>
      </c>
      <c r="R186" s="12">
        <v>15.4</v>
      </c>
      <c r="S186" s="12">
        <v>0.45737715115073607</v>
      </c>
      <c r="V186" s="12">
        <v>10.199999999999999</v>
      </c>
      <c r="W186" s="12">
        <v>1.928384351931016E-3</v>
      </c>
    </row>
    <row r="187" spans="1:25" s="12" customFormat="1" x14ac:dyDescent="0.3">
      <c r="N187" s="12">
        <v>12.75</v>
      </c>
      <c r="O187" s="12">
        <v>0.6540706646125366</v>
      </c>
      <c r="R187" s="12">
        <v>10.199999999999999</v>
      </c>
      <c r="S187" s="12">
        <v>0.534554373903391</v>
      </c>
      <c r="V187" s="12">
        <v>18.2</v>
      </c>
      <c r="W187" s="12">
        <v>1.4734486238846123E-2</v>
      </c>
    </row>
    <row r="188" spans="1:25" s="12" customFormat="1" x14ac:dyDescent="0.3">
      <c r="N188" s="12">
        <v>18.2</v>
      </c>
      <c r="O188" s="12">
        <v>0.76917262544664289</v>
      </c>
      <c r="R188" s="12">
        <v>18.2</v>
      </c>
      <c r="S188" s="12">
        <v>0.66451772819158716</v>
      </c>
      <c r="V188" s="12">
        <v>12.7</v>
      </c>
      <c r="W188" s="12">
        <v>2.3033821518003397E-3</v>
      </c>
    </row>
    <row r="189" spans="1:25" s="12" customFormat="1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>
        <v>15.875</v>
      </c>
      <c r="O189" s="13">
        <v>0.70747635933806152</v>
      </c>
      <c r="P189" s="13"/>
      <c r="Q189" s="13"/>
      <c r="R189" s="13">
        <v>12.7</v>
      </c>
      <c r="S189" s="12">
        <v>0.52560300376167557</v>
      </c>
      <c r="V189" s="12">
        <v>27</v>
      </c>
      <c r="W189" s="12">
        <v>1.5734632161038375E-2</v>
      </c>
    </row>
    <row r="190" spans="1:25" s="12" customFormat="1" x14ac:dyDescent="0.3">
      <c r="N190" s="12">
        <v>27</v>
      </c>
      <c r="O190" s="12">
        <v>0.43042376201617688</v>
      </c>
      <c r="R190" s="12">
        <v>27</v>
      </c>
      <c r="S190" s="12">
        <v>0.13986887956973945</v>
      </c>
    </row>
    <row r="191" spans="1:25" s="12" customFormat="1" x14ac:dyDescent="0.3"/>
    <row r="192" spans="1:25" s="12" customFormat="1" x14ac:dyDescent="0.3"/>
    <row r="193" spans="1:18" s="12" customFormat="1" x14ac:dyDescent="0.3"/>
    <row r="194" spans="1:18" s="12" customFormat="1" x14ac:dyDescent="0.3"/>
    <row r="195" spans="1:18" s="12" customFormat="1" x14ac:dyDescent="0.3">
      <c r="A195" s="12" t="s">
        <v>114</v>
      </c>
    </row>
    <row r="196" spans="1:18" s="12" customFormat="1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s="12" customFormat="1" x14ac:dyDescent="0.3">
      <c r="A197" s="12" t="s">
        <v>9</v>
      </c>
      <c r="B197" s="12" t="s">
        <v>115</v>
      </c>
      <c r="C197" s="12" t="s">
        <v>116</v>
      </c>
      <c r="D197" s="12" t="s">
        <v>123</v>
      </c>
    </row>
    <row r="198" spans="1:18" s="12" customFormat="1" x14ac:dyDescent="0.3">
      <c r="B198" s="12" t="s">
        <v>122</v>
      </c>
      <c r="C198" s="12" t="s">
        <v>117</v>
      </c>
      <c r="D198" s="12" t="s">
        <v>124</v>
      </c>
    </row>
    <row r="199" spans="1:18" s="12" customFormat="1" x14ac:dyDescent="0.3"/>
    <row r="200" spans="1:18" s="12" customFormat="1" x14ac:dyDescent="0.3">
      <c r="A200" s="12" t="s">
        <v>6</v>
      </c>
      <c r="B200" s="12" t="s">
        <v>115</v>
      </c>
      <c r="C200" s="12" t="s">
        <v>116</v>
      </c>
      <c r="D200" s="12" t="s">
        <v>120</v>
      </c>
    </row>
    <row r="201" spans="1:18" s="12" customFormat="1" x14ac:dyDescent="0.3">
      <c r="B201" s="12" t="s">
        <v>118</v>
      </c>
      <c r="C201" s="12" t="s">
        <v>119</v>
      </c>
      <c r="D201" s="12" t="s">
        <v>121</v>
      </c>
    </row>
    <row r="202" spans="1:18" s="12" customFormat="1" x14ac:dyDescent="0.3"/>
    <row r="203" spans="1:18" s="12" customFormat="1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s="12" customFormat="1" x14ac:dyDescent="0.3"/>
    <row r="205" spans="1:18" s="12" customFormat="1" x14ac:dyDescent="0.3"/>
    <row r="206" spans="1:18" s="12" customFormat="1" x14ac:dyDescent="0.3"/>
    <row r="207" spans="1:18" s="12" customFormat="1" x14ac:dyDescent="0.3"/>
    <row r="208" spans="1:18" s="12" customFormat="1" x14ac:dyDescent="0.3"/>
    <row r="209" spans="1:18" s="12" customFormat="1" x14ac:dyDescent="0.3"/>
    <row r="210" spans="1:18" s="12" customFormat="1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 s="12" customFormat="1" x14ac:dyDescent="0.3"/>
    <row r="212" spans="1:18" s="12" customFormat="1" x14ac:dyDescent="0.3"/>
    <row r="213" spans="1:18" s="12" customFormat="1" x14ac:dyDescent="0.3"/>
    <row r="214" spans="1:18" s="12" customFormat="1" x14ac:dyDescent="0.3"/>
    <row r="215" spans="1:18" s="12" customFormat="1" x14ac:dyDescent="0.3"/>
    <row r="216" spans="1:18" s="12" customFormat="1" x14ac:dyDescent="0.3"/>
    <row r="217" spans="1:18" s="12" customFormat="1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 s="12" customFormat="1" x14ac:dyDescent="0.3"/>
    <row r="219" spans="1:18" s="12" customFormat="1" x14ac:dyDescent="0.3"/>
    <row r="220" spans="1:18" s="12" customFormat="1" x14ac:dyDescent="0.3"/>
    <row r="221" spans="1:18" s="12" customFormat="1" x14ac:dyDescent="0.3"/>
    <row r="222" spans="1:18" s="12" customFormat="1" x14ac:dyDescent="0.3"/>
    <row r="223" spans="1:18" s="12" customFormat="1" x14ac:dyDescent="0.3"/>
    <row r="224" spans="1:18" s="12" customFormat="1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 s="12" customFormat="1" x14ac:dyDescent="0.3"/>
    <row r="226" spans="1:18" s="12" customFormat="1" x14ac:dyDescent="0.3"/>
    <row r="227" spans="1:18" s="12" customFormat="1" x14ac:dyDescent="0.3"/>
    <row r="228" spans="1:18" s="12" customFormat="1" x14ac:dyDescent="0.3"/>
    <row r="229" spans="1:18" s="12" customFormat="1" x14ac:dyDescent="0.3"/>
    <row r="230" spans="1:18" s="12" customFormat="1" x14ac:dyDescent="0.3"/>
    <row r="231" spans="1:18" s="12" customFormat="1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 s="12" customFormat="1" x14ac:dyDescent="0.3"/>
    <row r="233" spans="1:18" s="12" customFormat="1" x14ac:dyDescent="0.3"/>
    <row r="234" spans="1:18" s="12" customFormat="1" x14ac:dyDescent="0.3"/>
    <row r="235" spans="1:18" s="12" customFormat="1" x14ac:dyDescent="0.3"/>
    <row r="236" spans="1:18" s="12" customFormat="1" x14ac:dyDescent="0.3"/>
    <row r="237" spans="1:18" s="12" customFormat="1" x14ac:dyDescent="0.3"/>
    <row r="238" spans="1:18" s="12" customFormat="1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 s="12" customFormat="1" x14ac:dyDescent="0.3"/>
    <row r="240" spans="1:18" s="12" customFormat="1" x14ac:dyDescent="0.3"/>
    <row r="241" spans="1:18" s="12" customFormat="1" x14ac:dyDescent="0.3"/>
    <row r="242" spans="1:18" s="12" customFormat="1" x14ac:dyDescent="0.3"/>
    <row r="243" spans="1:18" s="12" customFormat="1" x14ac:dyDescent="0.3"/>
    <row r="244" spans="1:18" s="12" customFormat="1" x14ac:dyDescent="0.3"/>
    <row r="245" spans="1:18" s="12" customFormat="1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 s="12" customFormat="1" x14ac:dyDescent="0.3"/>
    <row r="247" spans="1:18" s="12" customFormat="1" x14ac:dyDescent="0.3"/>
    <row r="248" spans="1:18" s="12" customFormat="1" x14ac:dyDescent="0.3"/>
    <row r="249" spans="1:18" s="12" customFormat="1" x14ac:dyDescent="0.3"/>
    <row r="250" spans="1:18" s="12" customFormat="1" x14ac:dyDescent="0.3"/>
    <row r="251" spans="1:18" s="12" customFormat="1" x14ac:dyDescent="0.3"/>
    <row r="252" spans="1:18" s="12" customFormat="1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 s="12" customFormat="1" x14ac:dyDescent="0.3"/>
    <row r="254" spans="1:18" s="12" customFormat="1" x14ac:dyDescent="0.3"/>
    <row r="255" spans="1:18" s="12" customFormat="1" x14ac:dyDescent="0.3"/>
    <row r="256" spans="1:18" s="12" customFormat="1" x14ac:dyDescent="0.3"/>
    <row r="257" spans="1:18" s="12" customFormat="1" x14ac:dyDescent="0.3"/>
    <row r="258" spans="1:18" s="12" customFormat="1" x14ac:dyDescent="0.3"/>
    <row r="259" spans="1:18" s="12" customFormat="1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 s="12" customFormat="1" x14ac:dyDescent="0.3"/>
    <row r="261" spans="1:18" s="12" customFormat="1" x14ac:dyDescent="0.3"/>
    <row r="262" spans="1:18" s="12" customFormat="1" x14ac:dyDescent="0.3"/>
    <row r="263" spans="1:18" s="12" customFormat="1" x14ac:dyDescent="0.3"/>
    <row r="264" spans="1:18" s="12" customFormat="1" x14ac:dyDescent="0.3"/>
    <row r="265" spans="1:18" s="12" customFormat="1" x14ac:dyDescent="0.3"/>
    <row r="266" spans="1:18" s="12" customFormat="1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 s="12" customFormat="1" x14ac:dyDescent="0.3"/>
    <row r="268" spans="1:18" s="12" customFormat="1" x14ac:dyDescent="0.3"/>
    <row r="269" spans="1:18" s="12" customFormat="1" x14ac:dyDescent="0.3"/>
    <row r="270" spans="1:18" s="12" customFormat="1" x14ac:dyDescent="0.3"/>
    <row r="271" spans="1:18" s="12" customFormat="1" x14ac:dyDescent="0.3"/>
    <row r="272" spans="1:18" s="12" customFormat="1" x14ac:dyDescent="0.3"/>
    <row r="273" spans="1:18" s="12" customFormat="1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s="12" customFormat="1" x14ac:dyDescent="0.3"/>
    <row r="275" spans="1:18" s="12" customFormat="1" x14ac:dyDescent="0.3"/>
    <row r="276" spans="1:18" s="12" customFormat="1" x14ac:dyDescent="0.3"/>
    <row r="277" spans="1:18" s="12" customFormat="1" x14ac:dyDescent="0.3"/>
    <row r="278" spans="1:18" s="12" customFormat="1" x14ac:dyDescent="0.3"/>
    <row r="279" spans="1:18" s="12" customFormat="1" x14ac:dyDescent="0.3"/>
    <row r="280" spans="1:18" s="12" customFormat="1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s="12" customFormat="1" x14ac:dyDescent="0.3"/>
    <row r="282" spans="1:18" s="12" customFormat="1" x14ac:dyDescent="0.3"/>
    <row r="283" spans="1:18" s="12" customFormat="1" x14ac:dyDescent="0.3"/>
    <row r="287" spans="1:18" x14ac:dyDescent="0.3">
      <c r="A287" s="4"/>
      <c r="B287" s="4"/>
      <c r="C287" s="4"/>
      <c r="D287" s="4"/>
      <c r="E287" s="4"/>
      <c r="F287" s="1"/>
      <c r="G287" s="7"/>
      <c r="H287" s="7"/>
      <c r="I287" s="7"/>
      <c r="J287" s="7"/>
      <c r="K287" s="7"/>
      <c r="L287" s="1"/>
      <c r="M287" s="10"/>
      <c r="N287" s="10"/>
      <c r="O287" s="10"/>
      <c r="P287" s="10"/>
      <c r="Q287" s="10"/>
      <c r="R287" s="1"/>
    </row>
    <row r="294" spans="1:18" x14ac:dyDescent="0.3">
      <c r="A294" s="4"/>
      <c r="B294" s="4"/>
      <c r="C294" s="4"/>
      <c r="D294" s="4"/>
      <c r="E294" s="4"/>
      <c r="F294" s="1"/>
      <c r="G294" s="7"/>
      <c r="H294" s="7"/>
      <c r="I294" s="7"/>
      <c r="J294" s="7"/>
      <c r="K294" s="7"/>
      <c r="L294" s="1"/>
      <c r="M294" s="10"/>
      <c r="N294" s="10"/>
      <c r="O294" s="10"/>
      <c r="P294" s="10"/>
      <c r="Q294" s="10"/>
      <c r="R294" s="1"/>
    </row>
  </sheetData>
  <conditionalFormatting sqref="E1:E150 K1:K150 Q1:Q150 W1:W150 AC1:AC150 AI1:AI150 E156:E170 K157:K170 Q160:Q170 W152:W170 AC152:AC1048576 AI153:AI1048576 E174:E1048576 Q173:Q1048576 K174:K1048576 W173:W1048576">
    <cfRule type="cellIs" dxfId="0" priority="3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CF16-FB2D-47B0-B864-8C101A5D279B}">
  <dimension ref="A1:D43"/>
  <sheetViews>
    <sheetView topLeftCell="A20" workbookViewId="0">
      <selection activeCell="A30" sqref="A30:A43"/>
    </sheetView>
  </sheetViews>
  <sheetFormatPr defaultRowHeight="14.4" x14ac:dyDescent="0.3"/>
  <sheetData>
    <row r="1" spans="1:4" x14ac:dyDescent="0.3">
      <c r="B1" t="s">
        <v>153</v>
      </c>
      <c r="C1" t="s">
        <v>154</v>
      </c>
      <c r="D1" t="s">
        <v>155</v>
      </c>
    </row>
    <row r="2" spans="1:4" x14ac:dyDescent="0.3">
      <c r="A2" t="s">
        <v>156</v>
      </c>
      <c r="B2" s="14">
        <v>-0.82953417075883773</v>
      </c>
      <c r="C2" s="14">
        <v>0.65845375944262663</v>
      </c>
      <c r="D2" s="15">
        <v>1.4879879302014642</v>
      </c>
    </row>
    <row r="3" spans="1:4" x14ac:dyDescent="0.3">
      <c r="A3" t="s">
        <v>156</v>
      </c>
      <c r="B3" s="14">
        <v>-1</v>
      </c>
      <c r="C3" s="14">
        <v>0.91148597190003056</v>
      </c>
      <c r="D3" s="15">
        <v>1.9114859719000306</v>
      </c>
    </row>
    <row r="4" spans="1:4" x14ac:dyDescent="0.3">
      <c r="A4" t="s">
        <v>156</v>
      </c>
      <c r="B4" s="14">
        <v>-0.79144385026737973</v>
      </c>
      <c r="C4" s="14">
        <v>0.59301840319453614</v>
      </c>
      <c r="D4" s="15">
        <v>1.384462253461916</v>
      </c>
    </row>
    <row r="5" spans="1:4" x14ac:dyDescent="0.3">
      <c r="A5" t="s">
        <v>156</v>
      </c>
      <c r="B5" s="14">
        <v>-0.71290159116246077</v>
      </c>
      <c r="C5" s="14">
        <v>0.60357007032556664</v>
      </c>
      <c r="D5" s="15">
        <v>1.3164716614880274</v>
      </c>
    </row>
    <row r="6" spans="1:4" x14ac:dyDescent="0.3">
      <c r="A6" t="s">
        <v>156</v>
      </c>
      <c r="B6" s="14">
        <v>-0.26060606060606062</v>
      </c>
      <c r="C6" s="14">
        <v>0.76603120111117506</v>
      </c>
      <c r="D6" s="15">
        <v>1.0266372617172357</v>
      </c>
    </row>
    <row r="7" spans="1:4" x14ac:dyDescent="0.3">
      <c r="A7" t="s">
        <v>156</v>
      </c>
      <c r="B7" s="14">
        <v>-0.81111111111111112</v>
      </c>
      <c r="C7" s="14">
        <v>0.91692149460225125</v>
      </c>
      <c r="D7" s="15">
        <v>1.7280326057133624</v>
      </c>
    </row>
    <row r="8" spans="1:4" x14ac:dyDescent="0.3">
      <c r="A8" t="s">
        <v>156</v>
      </c>
      <c r="B8" s="14">
        <v>-0.92698412698412691</v>
      </c>
      <c r="C8" s="14">
        <v>0.41796897714679015</v>
      </c>
      <c r="D8" s="15">
        <v>1.3449531041309171</v>
      </c>
    </row>
    <row r="9" spans="1:4" x14ac:dyDescent="0.3">
      <c r="A9" t="s">
        <v>156</v>
      </c>
      <c r="B9" s="14">
        <v>-0.92727272727272736</v>
      </c>
      <c r="C9" s="14">
        <v>0.64192780883760414</v>
      </c>
      <c r="D9" s="15">
        <v>1.5692005361103316</v>
      </c>
    </row>
    <row r="10" spans="1:4" x14ac:dyDescent="0.3">
      <c r="A10" t="s">
        <v>156</v>
      </c>
      <c r="B10" s="14">
        <v>-1</v>
      </c>
      <c r="C10" s="14">
        <v>0.66628179606533811</v>
      </c>
      <c r="D10" s="15">
        <v>1.6662817960653382</v>
      </c>
    </row>
    <row r="11" spans="1:4" x14ac:dyDescent="0.3">
      <c r="A11" t="s">
        <v>156</v>
      </c>
      <c r="B11" s="14">
        <v>-0.79086201155166669</v>
      </c>
      <c r="C11" s="14">
        <v>0.60357007032556664</v>
      </c>
      <c r="D11" s="15">
        <v>1.3944320818772333</v>
      </c>
    </row>
    <row r="12" spans="1:4" x14ac:dyDescent="0.3">
      <c r="A12" t="s">
        <v>156</v>
      </c>
      <c r="B12" s="14">
        <v>4.0822510822510823E-2</v>
      </c>
      <c r="C12" s="14">
        <v>0.6540706646125366</v>
      </c>
      <c r="D12" s="15">
        <v>0.61324815379002573</v>
      </c>
    </row>
    <row r="13" spans="1:4" x14ac:dyDescent="0.3">
      <c r="A13" t="s">
        <v>156</v>
      </c>
      <c r="B13" s="14">
        <v>-0.72222222222222221</v>
      </c>
      <c r="C13" s="14">
        <v>0.76917262544664289</v>
      </c>
      <c r="D13" s="15">
        <v>1.491394847668865</v>
      </c>
    </row>
    <row r="14" spans="1:4" x14ac:dyDescent="0.3">
      <c r="A14" t="s">
        <v>156</v>
      </c>
      <c r="B14" s="14">
        <v>-4.3096532540141549E-2</v>
      </c>
      <c r="C14" s="14">
        <v>0.70747635933806152</v>
      </c>
      <c r="D14" s="15">
        <v>0.75057289187820309</v>
      </c>
    </row>
    <row r="15" spans="1:4" x14ac:dyDescent="0.3">
      <c r="A15" t="s">
        <v>156</v>
      </c>
      <c r="B15" s="14">
        <v>0.34509960283954089</v>
      </c>
      <c r="C15" s="14">
        <v>0.43042376201617688</v>
      </c>
      <c r="D15" s="15">
        <v>8.5324159176635994E-2</v>
      </c>
    </row>
    <row r="16" spans="1:4" x14ac:dyDescent="0.3">
      <c r="A16" t="s">
        <v>157</v>
      </c>
      <c r="B16" s="14">
        <v>-0.12940060495386532</v>
      </c>
      <c r="C16" s="14">
        <v>0.57906141929048238</v>
      </c>
      <c r="D16" s="15">
        <v>0.70846202424434768</v>
      </c>
    </row>
    <row r="17" spans="1:4" x14ac:dyDescent="0.3">
      <c r="A17" t="s">
        <v>157</v>
      </c>
      <c r="B17" s="14">
        <v>-0.27662162162162163</v>
      </c>
      <c r="C17" s="14">
        <v>0.85701020408163264</v>
      </c>
      <c r="D17" s="15">
        <v>1.1336318257032543</v>
      </c>
    </row>
    <row r="18" spans="1:4" x14ac:dyDescent="0.3">
      <c r="A18" t="s">
        <v>157</v>
      </c>
      <c r="B18" s="14">
        <v>-0.24047832999239649</v>
      </c>
      <c r="C18" s="14">
        <v>0.3260142707218876</v>
      </c>
      <c r="D18" s="15">
        <v>0.56649260071428409</v>
      </c>
    </row>
    <row r="19" spans="1:4" x14ac:dyDescent="0.3">
      <c r="A19" t="s">
        <v>157</v>
      </c>
      <c r="B19" s="14">
        <v>-0.13765923760808671</v>
      </c>
      <c r="C19" s="14">
        <v>0.45737715115073607</v>
      </c>
      <c r="D19" s="15">
        <v>0.59503638875882281</v>
      </c>
    </row>
    <row r="20" spans="1:4" x14ac:dyDescent="0.3">
      <c r="A20" t="s">
        <v>157</v>
      </c>
      <c r="B20" s="14">
        <v>0.35826947637292467</v>
      </c>
      <c r="C20" s="14">
        <v>0.62146258545618094</v>
      </c>
      <c r="D20" s="15">
        <v>0.26319310908325627</v>
      </c>
    </row>
    <row r="21" spans="1:4" x14ac:dyDescent="0.3">
      <c r="A21" t="s">
        <v>157</v>
      </c>
      <c r="B21" s="14">
        <v>-0.8</v>
      </c>
      <c r="C21" s="14">
        <v>0.91692149460225125</v>
      </c>
      <c r="D21" s="15">
        <v>1.7169214946022513</v>
      </c>
    </row>
    <row r="22" spans="1:4" x14ac:dyDescent="0.3">
      <c r="A22" t="s">
        <v>157</v>
      </c>
      <c r="B22" s="14">
        <v>-0.58456656346749214</v>
      </c>
      <c r="C22" s="14">
        <v>0.23843616937190162</v>
      </c>
      <c r="D22" s="15">
        <v>0.82300273283939374</v>
      </c>
    </row>
    <row r="23" spans="1:4" x14ac:dyDescent="0.3">
      <c r="A23" t="s">
        <v>157</v>
      </c>
      <c r="B23" s="14">
        <v>-1</v>
      </c>
      <c r="C23" s="14">
        <v>0.34926001476943935</v>
      </c>
      <c r="D23" s="15">
        <v>1.3492600147694394</v>
      </c>
    </row>
    <row r="24" spans="1:4" x14ac:dyDescent="0.3">
      <c r="A24" t="s">
        <v>157</v>
      </c>
      <c r="B24" s="14">
        <v>-1</v>
      </c>
      <c r="C24" s="14">
        <v>0.58398711721292362</v>
      </c>
      <c r="D24" s="15">
        <v>1.5839871172129236</v>
      </c>
    </row>
    <row r="25" spans="1:4" x14ac:dyDescent="0.3">
      <c r="A25" t="s">
        <v>157</v>
      </c>
      <c r="B25" s="14">
        <v>-0.15215903377668083</v>
      </c>
      <c r="C25" s="14">
        <v>0.45737715115073607</v>
      </c>
      <c r="D25" s="15">
        <v>0.6095361849274169</v>
      </c>
    </row>
    <row r="26" spans="1:4" x14ac:dyDescent="0.3">
      <c r="A26" t="s">
        <v>157</v>
      </c>
      <c r="B26" s="14">
        <v>8.6324110671936766E-2</v>
      </c>
      <c r="C26" s="14">
        <v>0.534554373903391</v>
      </c>
      <c r="D26" s="15">
        <v>0.44823026323145421</v>
      </c>
    </row>
    <row r="27" spans="1:4" x14ac:dyDescent="0.3">
      <c r="A27" t="s">
        <v>157</v>
      </c>
      <c r="B27" s="14">
        <v>-0.25964325529542925</v>
      </c>
      <c r="C27" s="14">
        <v>0.66451772819158716</v>
      </c>
      <c r="D27" s="15">
        <v>0.92416098348701636</v>
      </c>
    </row>
    <row r="28" spans="1:4" x14ac:dyDescent="0.3">
      <c r="A28" t="s">
        <v>157</v>
      </c>
      <c r="B28" s="14">
        <v>0.23446511281365967</v>
      </c>
      <c r="C28" s="14">
        <v>0.52560300376167557</v>
      </c>
      <c r="D28" s="15">
        <v>0.2911378909480159</v>
      </c>
    </row>
    <row r="29" spans="1:4" x14ac:dyDescent="0.3">
      <c r="A29" t="s">
        <v>157</v>
      </c>
      <c r="B29" s="14">
        <v>0.3882270168855535</v>
      </c>
      <c r="C29" s="14">
        <v>0.13986887956973945</v>
      </c>
      <c r="D29" s="15">
        <v>-0.24835813731581405</v>
      </c>
    </row>
    <row r="30" spans="1:4" x14ac:dyDescent="0.3">
      <c r="A30" t="s">
        <v>158</v>
      </c>
      <c r="B30" s="14">
        <v>-2.6753551705501942E-2</v>
      </c>
      <c r="C30" s="14">
        <v>0.54824645552258899</v>
      </c>
      <c r="D30" s="15">
        <v>0.57500000722809097</v>
      </c>
    </row>
    <row r="31" spans="1:4" x14ac:dyDescent="0.3">
      <c r="A31" t="s">
        <v>158</v>
      </c>
      <c r="B31" s="14">
        <v>-2.6960935511401919E-2</v>
      </c>
      <c r="C31" s="14">
        <v>0.78040597443035287</v>
      </c>
      <c r="D31" s="15">
        <v>0.80736690994175475</v>
      </c>
    </row>
    <row r="32" spans="1:4" x14ac:dyDescent="0.3">
      <c r="A32" t="s">
        <v>158</v>
      </c>
      <c r="B32" s="14">
        <v>-6.3753335874952341E-2</v>
      </c>
      <c r="C32" s="14">
        <v>0.20953557941156725</v>
      </c>
      <c r="D32" s="15">
        <v>0.27328891528651961</v>
      </c>
    </row>
    <row r="33" spans="1:4" x14ac:dyDescent="0.3">
      <c r="A33" t="s">
        <v>158</v>
      </c>
      <c r="B33" s="14">
        <v>-0.19143863362436428</v>
      </c>
      <c r="C33" s="14">
        <v>0.39904402515723275</v>
      </c>
      <c r="D33" s="15">
        <v>0.590482658781597</v>
      </c>
    </row>
    <row r="34" spans="1:4" x14ac:dyDescent="0.3">
      <c r="A34" t="s">
        <v>158</v>
      </c>
      <c r="B34" s="14">
        <v>0.4575906907227501</v>
      </c>
      <c r="C34" s="14">
        <v>0.50629491174687158</v>
      </c>
      <c r="D34" s="15">
        <v>4.8704221024121475E-2</v>
      </c>
    </row>
    <row r="35" spans="1:4" x14ac:dyDescent="0.3">
      <c r="A35" t="s">
        <v>158</v>
      </c>
      <c r="B35" s="14">
        <v>-0.52121212121212124</v>
      </c>
      <c r="C35" s="14">
        <v>0.91657325327539196</v>
      </c>
      <c r="D35" s="15">
        <v>1.4377853744875133</v>
      </c>
    </row>
    <row r="36" spans="1:4" x14ac:dyDescent="0.3">
      <c r="A36" t="s">
        <v>158</v>
      </c>
      <c r="B36" s="14">
        <v>-0.21392592592592591</v>
      </c>
      <c r="C36" s="14">
        <v>0.12704940796027472</v>
      </c>
      <c r="D36" s="15">
        <v>0.3409753338862006</v>
      </c>
    </row>
    <row r="37" spans="1:4" x14ac:dyDescent="0.3">
      <c r="A37" t="s">
        <v>158</v>
      </c>
      <c r="B37" s="14">
        <v>-1</v>
      </c>
      <c r="C37" s="14">
        <v>0.27421956995886576</v>
      </c>
      <c r="D37" s="15">
        <v>1.2742195699588659</v>
      </c>
    </row>
    <row r="38" spans="1:4" x14ac:dyDescent="0.3">
      <c r="A38" t="s">
        <v>158</v>
      </c>
      <c r="B38" s="14">
        <v>-0.66011695906432744</v>
      </c>
      <c r="C38" s="14">
        <v>0.50655832977820625</v>
      </c>
      <c r="D38" s="15">
        <v>1.1666752888425336</v>
      </c>
    </row>
    <row r="39" spans="1:4" x14ac:dyDescent="0.3">
      <c r="A39" t="s">
        <v>158</v>
      </c>
      <c r="B39" s="14">
        <v>9.9684281619502796E-2</v>
      </c>
      <c r="C39" s="14">
        <v>0.39904402515723275</v>
      </c>
      <c r="D39" s="15">
        <v>0.29935974353772998</v>
      </c>
    </row>
    <row r="40" spans="1:4" x14ac:dyDescent="0.3">
      <c r="A40" t="s">
        <v>158</v>
      </c>
      <c r="B40" s="14">
        <v>8.2536231884057953E-2</v>
      </c>
      <c r="C40" s="14">
        <v>0.42536495619243597</v>
      </c>
      <c r="D40" s="15">
        <v>0.34282872430837802</v>
      </c>
    </row>
    <row r="41" spans="1:4" x14ac:dyDescent="0.3">
      <c r="A41" t="s">
        <v>158</v>
      </c>
      <c r="B41" s="14">
        <v>-3.3156498673740029E-2</v>
      </c>
      <c r="C41" s="14">
        <v>0.51865774462364866</v>
      </c>
      <c r="D41" s="15">
        <v>0.55181424329738871</v>
      </c>
    </row>
    <row r="42" spans="1:4" x14ac:dyDescent="0.3">
      <c r="A42" t="s">
        <v>158</v>
      </c>
      <c r="B42" s="14">
        <v>0.19325489954106281</v>
      </c>
      <c r="C42" s="14">
        <v>0.4584631154753106</v>
      </c>
      <c r="D42" s="15">
        <v>0.26520821593424782</v>
      </c>
    </row>
    <row r="43" spans="1:4" x14ac:dyDescent="0.3">
      <c r="A43" t="s">
        <v>158</v>
      </c>
      <c r="B43" s="14">
        <v>0.41780303030303029</v>
      </c>
      <c r="C43" s="14">
        <v>8.8142841036598779E-2</v>
      </c>
      <c r="D43" s="15">
        <v>-0.32966018926643148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751A-4438-4D52-A6DB-40D008E51160}">
  <dimension ref="A2:F63"/>
  <sheetViews>
    <sheetView tabSelected="1" topLeftCell="A22" workbookViewId="0">
      <selection activeCell="C51" sqref="C51"/>
    </sheetView>
  </sheetViews>
  <sheetFormatPr defaultRowHeight="14.4" x14ac:dyDescent="0.3"/>
  <cols>
    <col min="1" max="1" width="16.109375" customWidth="1"/>
    <col min="2" max="2" width="43.88671875" customWidth="1"/>
    <col min="3" max="3" width="30.21875" customWidth="1"/>
  </cols>
  <sheetData>
    <row r="2" spans="1:5" x14ac:dyDescent="0.3">
      <c r="A2" t="s">
        <v>103</v>
      </c>
    </row>
    <row r="3" spans="1:5" x14ac:dyDescent="0.3">
      <c r="A3" s="15"/>
      <c r="B3" t="s">
        <v>104</v>
      </c>
      <c r="C3" t="s">
        <v>105</v>
      </c>
      <c r="D3" t="s">
        <v>106</v>
      </c>
      <c r="E3" t="s">
        <v>107</v>
      </c>
    </row>
    <row r="4" spans="1:5" x14ac:dyDescent="0.3">
      <c r="A4" s="15">
        <v>1</v>
      </c>
      <c r="B4" t="s">
        <v>125</v>
      </c>
      <c r="C4" t="s">
        <v>126</v>
      </c>
      <c r="D4">
        <v>1.9E-2</v>
      </c>
      <c r="E4" t="s">
        <v>108</v>
      </c>
    </row>
    <row r="5" spans="1:5" x14ac:dyDescent="0.3">
      <c r="A5" s="15">
        <v>2</v>
      </c>
      <c r="B5" t="s">
        <v>127</v>
      </c>
      <c r="C5" t="s">
        <v>126</v>
      </c>
      <c r="D5">
        <v>8.0000000000000002E-3</v>
      </c>
      <c r="E5" t="s">
        <v>108</v>
      </c>
    </row>
    <row r="6" spans="1:5" x14ac:dyDescent="0.3">
      <c r="A6" s="15">
        <v>3</v>
      </c>
      <c r="B6" t="s">
        <v>128</v>
      </c>
      <c r="C6" t="s">
        <v>126</v>
      </c>
      <c r="D6">
        <v>3.0000000000000001E-3</v>
      </c>
      <c r="E6" t="s">
        <v>108</v>
      </c>
    </row>
    <row r="7" spans="1:5" x14ac:dyDescent="0.3">
      <c r="A7" s="15" t="s">
        <v>109</v>
      </c>
    </row>
    <row r="8" spans="1:5" x14ac:dyDescent="0.3">
      <c r="A8" s="15"/>
    </row>
    <row r="9" spans="1:5" x14ac:dyDescent="0.3">
      <c r="A9" s="15" t="s">
        <v>9</v>
      </c>
      <c r="D9" t="s">
        <v>6</v>
      </c>
    </row>
    <row r="10" spans="1:5" x14ac:dyDescent="0.3">
      <c r="A10" s="15" t="s">
        <v>129</v>
      </c>
    </row>
    <row r="11" spans="1:5" x14ac:dyDescent="0.3">
      <c r="A11" s="15" t="s">
        <v>130</v>
      </c>
      <c r="B11">
        <v>42</v>
      </c>
    </row>
    <row r="12" spans="1:5" x14ac:dyDescent="0.3">
      <c r="A12" s="15" t="s">
        <v>131</v>
      </c>
      <c r="B12" t="s">
        <v>132</v>
      </c>
    </row>
    <row r="13" spans="1:5" x14ac:dyDescent="0.3">
      <c r="A13" s="15" t="s">
        <v>133</v>
      </c>
      <c r="B13">
        <v>2</v>
      </c>
    </row>
    <row r="14" spans="1:5" x14ac:dyDescent="0.3">
      <c r="A14" s="15" t="s">
        <v>134</v>
      </c>
      <c r="B14">
        <v>1.9E-2</v>
      </c>
    </row>
    <row r="15" spans="1:5" x14ac:dyDescent="0.3">
      <c r="A15" s="15" t="s">
        <v>135</v>
      </c>
    </row>
    <row r="16" spans="1:5" x14ac:dyDescent="0.3">
      <c r="A16" s="15"/>
    </row>
    <row r="17" spans="1:6" x14ac:dyDescent="0.3">
      <c r="A17" s="15" t="s">
        <v>136</v>
      </c>
    </row>
    <row r="18" spans="1:6" x14ac:dyDescent="0.3">
      <c r="A18" t="s">
        <v>137</v>
      </c>
      <c r="B18" t="s">
        <v>131</v>
      </c>
      <c r="C18" t="s">
        <v>138</v>
      </c>
      <c r="D18" t="s">
        <v>139</v>
      </c>
      <c r="E18" t="s">
        <v>106</v>
      </c>
      <c r="F18" t="s">
        <v>140</v>
      </c>
    </row>
    <row r="19" spans="1:6" x14ac:dyDescent="0.3">
      <c r="A19" t="s">
        <v>141</v>
      </c>
      <c r="B19">
        <v>-8.0709999999999997</v>
      </c>
      <c r="C19">
        <v>4.633</v>
      </c>
      <c r="D19">
        <v>-1.742</v>
      </c>
      <c r="E19">
        <v>8.1000000000000003E-2</v>
      </c>
      <c r="F19">
        <v>0.24399999999999999</v>
      </c>
    </row>
    <row r="20" spans="1:6" x14ac:dyDescent="0.3">
      <c r="A20" t="s">
        <v>142</v>
      </c>
      <c r="B20">
        <v>-12.929</v>
      </c>
      <c r="C20">
        <v>4.633</v>
      </c>
      <c r="D20">
        <v>-2.7909999999999999</v>
      </c>
      <c r="E20">
        <v>5.0000000000000001E-3</v>
      </c>
      <c r="F20">
        <v>1.6E-2</v>
      </c>
    </row>
    <row r="21" spans="1:6" x14ac:dyDescent="0.3">
      <c r="A21" t="s">
        <v>143</v>
      </c>
      <c r="B21">
        <v>-4.8570000000000002</v>
      </c>
      <c r="C21">
        <v>4.633</v>
      </c>
      <c r="D21">
        <v>-1.048</v>
      </c>
      <c r="E21">
        <v>0.29399999999999998</v>
      </c>
      <c r="F21">
        <v>0.88300000000000001</v>
      </c>
    </row>
    <row r="22" spans="1:6" x14ac:dyDescent="0.3">
      <c r="A22" t="s">
        <v>144</v>
      </c>
    </row>
    <row r="23" spans="1:6" x14ac:dyDescent="0.3">
      <c r="A23" t="s">
        <v>145</v>
      </c>
    </row>
    <row r="24" spans="1:6" x14ac:dyDescent="0.3">
      <c r="A24" t="s">
        <v>146</v>
      </c>
    </row>
    <row r="29" spans="1:6" x14ac:dyDescent="0.3">
      <c r="A29" t="s">
        <v>6</v>
      </c>
    </row>
    <row r="30" spans="1:6" x14ac:dyDescent="0.3">
      <c r="A30" t="s">
        <v>129</v>
      </c>
    </row>
    <row r="31" spans="1:6" x14ac:dyDescent="0.3">
      <c r="A31" t="s">
        <v>130</v>
      </c>
      <c r="B31">
        <v>42</v>
      </c>
    </row>
    <row r="32" spans="1:6" x14ac:dyDescent="0.3">
      <c r="A32" t="s">
        <v>131</v>
      </c>
      <c r="B32" t="s">
        <v>147</v>
      </c>
    </row>
    <row r="33" spans="1:6" x14ac:dyDescent="0.3">
      <c r="A33" t="s">
        <v>133</v>
      </c>
      <c r="B33">
        <v>2</v>
      </c>
    </row>
    <row r="34" spans="1:6" x14ac:dyDescent="0.3">
      <c r="A34" t="s">
        <v>134</v>
      </c>
      <c r="B34">
        <v>8.0000000000000002E-3</v>
      </c>
    </row>
    <row r="35" spans="1:6" x14ac:dyDescent="0.3">
      <c r="A35" t="s">
        <v>135</v>
      </c>
    </row>
    <row r="37" spans="1:6" x14ac:dyDescent="0.3">
      <c r="A37" t="s">
        <v>136</v>
      </c>
    </row>
    <row r="38" spans="1:6" x14ac:dyDescent="0.3">
      <c r="A38" t="s">
        <v>137</v>
      </c>
      <c r="B38" t="s">
        <v>131</v>
      </c>
      <c r="C38" t="s">
        <v>138</v>
      </c>
      <c r="D38" t="s">
        <v>139</v>
      </c>
      <c r="E38" t="s">
        <v>106</v>
      </c>
      <c r="F38" t="s">
        <v>140</v>
      </c>
    </row>
    <row r="39" spans="1:6" x14ac:dyDescent="0.3">
      <c r="A39" t="s">
        <v>148</v>
      </c>
      <c r="B39">
        <v>4.75</v>
      </c>
      <c r="C39">
        <v>4.6360000000000001</v>
      </c>
      <c r="D39">
        <v>1.0249999999999999</v>
      </c>
      <c r="E39">
        <v>0.30599999999999999</v>
      </c>
      <c r="F39">
        <v>0.91700000000000004</v>
      </c>
    </row>
    <row r="40" spans="1:6" x14ac:dyDescent="0.3">
      <c r="A40" t="s">
        <v>149</v>
      </c>
      <c r="B40">
        <v>14.106999999999999</v>
      </c>
      <c r="C40">
        <v>4.6360000000000001</v>
      </c>
      <c r="D40">
        <v>3.0430000000000001</v>
      </c>
      <c r="E40">
        <v>2E-3</v>
      </c>
      <c r="F40">
        <v>7.0000000000000001E-3</v>
      </c>
    </row>
    <row r="41" spans="1:6" x14ac:dyDescent="0.3">
      <c r="A41" t="s">
        <v>150</v>
      </c>
      <c r="B41">
        <v>9.3569999999999993</v>
      </c>
      <c r="C41">
        <v>4.6360000000000001</v>
      </c>
      <c r="D41">
        <v>2.0179999999999998</v>
      </c>
      <c r="E41">
        <v>4.3999999999999997E-2</v>
      </c>
      <c r="F41">
        <v>0.13100000000000001</v>
      </c>
    </row>
    <row r="42" spans="1:6" x14ac:dyDescent="0.3">
      <c r="A42" t="s">
        <v>144</v>
      </c>
    </row>
    <row r="43" spans="1:6" x14ac:dyDescent="0.3">
      <c r="A43" t="s">
        <v>145</v>
      </c>
    </row>
    <row r="44" spans="1:6" x14ac:dyDescent="0.3">
      <c r="A44" t="s">
        <v>146</v>
      </c>
    </row>
    <row r="48" spans="1:6" x14ac:dyDescent="0.3">
      <c r="A48" t="s">
        <v>152</v>
      </c>
    </row>
    <row r="49" spans="1:6" x14ac:dyDescent="0.3">
      <c r="A49" t="s">
        <v>129</v>
      </c>
    </row>
    <row r="50" spans="1:6" x14ac:dyDescent="0.3">
      <c r="A50" t="s">
        <v>130</v>
      </c>
      <c r="B50">
        <v>42</v>
      </c>
    </row>
    <row r="51" spans="1:6" x14ac:dyDescent="0.3">
      <c r="A51" t="s">
        <v>131</v>
      </c>
      <c r="B51" t="s">
        <v>151</v>
      </c>
    </row>
    <row r="52" spans="1:6" x14ac:dyDescent="0.3">
      <c r="A52" t="s">
        <v>133</v>
      </c>
      <c r="B52">
        <v>2</v>
      </c>
    </row>
    <row r="53" spans="1:6" x14ac:dyDescent="0.3">
      <c r="A53" t="s">
        <v>134</v>
      </c>
      <c r="B53">
        <v>3.0000000000000001E-3</v>
      </c>
    </row>
    <row r="54" spans="1:6" x14ac:dyDescent="0.3">
      <c r="A54" t="s">
        <v>135</v>
      </c>
    </row>
    <row r="56" spans="1:6" x14ac:dyDescent="0.3">
      <c r="A56" t="s">
        <v>136</v>
      </c>
    </row>
    <row r="57" spans="1:6" x14ac:dyDescent="0.3">
      <c r="A57" t="s">
        <v>137</v>
      </c>
      <c r="B57" t="s">
        <v>131</v>
      </c>
      <c r="C57" t="s">
        <v>138</v>
      </c>
      <c r="D57" t="s">
        <v>139</v>
      </c>
      <c r="E57" t="s">
        <v>106</v>
      </c>
      <c r="F57" t="s">
        <v>140</v>
      </c>
    </row>
    <row r="58" spans="1:6" x14ac:dyDescent="0.3">
      <c r="A58" t="s">
        <v>148</v>
      </c>
      <c r="B58">
        <v>5.4290000000000003</v>
      </c>
      <c r="C58">
        <v>4.6369999999999996</v>
      </c>
      <c r="D58">
        <v>1.171</v>
      </c>
      <c r="E58">
        <v>0.24199999999999999</v>
      </c>
      <c r="F58">
        <v>0.72499999999999998</v>
      </c>
    </row>
    <row r="59" spans="1:6" x14ac:dyDescent="0.3">
      <c r="A59" t="s">
        <v>149</v>
      </c>
      <c r="B59">
        <v>15.786</v>
      </c>
      <c r="C59">
        <v>4.6369999999999996</v>
      </c>
      <c r="D59">
        <v>3.4039999999999999</v>
      </c>
      <c r="E59">
        <v>1E-3</v>
      </c>
      <c r="F59">
        <v>2E-3</v>
      </c>
    </row>
    <row r="60" spans="1:6" x14ac:dyDescent="0.3">
      <c r="A60" t="s">
        <v>150</v>
      </c>
      <c r="B60">
        <v>10.356999999999999</v>
      </c>
      <c r="C60">
        <v>4.6369999999999996</v>
      </c>
      <c r="D60">
        <v>2.234</v>
      </c>
      <c r="E60">
        <v>2.5999999999999999E-2</v>
      </c>
      <c r="F60">
        <v>7.6999999999999999E-2</v>
      </c>
    </row>
    <row r="61" spans="1:6" x14ac:dyDescent="0.3">
      <c r="A61" t="s">
        <v>144</v>
      </c>
    </row>
    <row r="62" spans="1:6" x14ac:dyDescent="0.3">
      <c r="A62" t="s">
        <v>145</v>
      </c>
    </row>
    <row r="63" spans="1:6" x14ac:dyDescent="0.3">
      <c r="A6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1sec 100hz</vt:lpstr>
      <vt:lpstr>3 sec 100hz</vt:lpstr>
      <vt:lpstr>Binned 100hz</vt:lpstr>
      <vt:lpstr>for SPSS</vt:lpstr>
      <vt:lpstr>Stats across 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2020-07-27T17:05:30Z</dcterms:modified>
</cp:coreProperties>
</file>