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Teresa\Presentations and Writing\Spix et al 2020\Data files\Fig 7 - Pfenning validation excel and spss\"/>
    </mc:Choice>
  </mc:AlternateContent>
  <xr:revisionPtr revIDLastSave="0" documentId="13_ncr:1_{E62157E4-C65C-4F5D-9FE2-85B4C91FD1C9}" xr6:coauthVersionLast="45" xr6:coauthVersionMax="45" xr10:uidLastSave="{00000000-0000-0000-0000-000000000000}"/>
  <bookViews>
    <workbookView xWindow="-108" yWindow="-108" windowWidth="23256" windowHeight="13176" activeTab="1" xr2:uid="{13C096DB-8AA6-4447-B68B-55509305AD51}"/>
  </bookViews>
  <sheets>
    <sheet name="Summary" sheetId="5" r:id="rId1"/>
    <sheet name="Exc Inh Insig Fractions" sheetId="16" r:id="rId2"/>
    <sheet name="50hz 200ms 1x" sheetId="3" r:id="rId3"/>
    <sheet name="50hz 200ms 2.5x" sheetId="8" r:id="rId4"/>
    <sheet name="175hz 200ms 1x" sheetId="1" r:id="rId5"/>
    <sheet name="175hz 200ms 2.5x" sheetId="6" r:id="rId6"/>
    <sheet name="100hz 1s 1x" sheetId="2" r:id="rId7"/>
    <sheet name="100hz 1s 2.5x" sheetId="7" r:id="rId8"/>
    <sheet name="175hz 10s 1x" sheetId="4" r:id="rId9"/>
    <sheet name="175hz 10s 2.5x" sheetId="9" r:id="rId10"/>
    <sheet name="Summary sig" sheetId="11" r:id="rId11"/>
    <sheet name="Summary insig" sheetId="12" r:id="rId12"/>
    <sheet name="Follow a Cell" sheetId="10" r:id="rId13"/>
    <sheet name="Follow a Cell (2)" sheetId="13" r:id="rId14"/>
    <sheet name="Main Data Set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6" l="1"/>
  <c r="J33" i="16"/>
  <c r="K33" i="16"/>
  <c r="L33" i="16"/>
  <c r="M33" i="16"/>
  <c r="N33" i="16"/>
  <c r="I34" i="16"/>
  <c r="J34" i="16"/>
  <c r="K34" i="16"/>
  <c r="L34" i="16"/>
  <c r="M34" i="16"/>
  <c r="N34" i="16"/>
  <c r="I35" i="16"/>
  <c r="J35" i="16"/>
  <c r="K35" i="16"/>
  <c r="L35" i="16"/>
  <c r="M35" i="16"/>
  <c r="N35" i="16"/>
  <c r="I36" i="16"/>
  <c r="J36" i="16"/>
  <c r="K36" i="16"/>
  <c r="L36" i="16"/>
  <c r="M36" i="16"/>
  <c r="N36" i="16"/>
  <c r="I37" i="16"/>
  <c r="J37" i="16"/>
  <c r="K37" i="16"/>
  <c r="L37" i="16"/>
  <c r="M37" i="16"/>
  <c r="N37" i="16"/>
  <c r="I38" i="16"/>
  <c r="J38" i="16"/>
  <c r="K38" i="16"/>
  <c r="L38" i="16"/>
  <c r="M38" i="16"/>
  <c r="N38" i="16"/>
  <c r="I39" i="16"/>
  <c r="J39" i="16"/>
  <c r="K39" i="16"/>
  <c r="L39" i="16"/>
  <c r="M39" i="16"/>
  <c r="N39" i="16"/>
  <c r="J32" i="16"/>
  <c r="K32" i="16"/>
  <c r="L32" i="16"/>
  <c r="M32" i="16"/>
  <c r="N32" i="16"/>
  <c r="I32" i="16"/>
  <c r="W73" i="5" l="1"/>
  <c r="J49" i="5"/>
  <c r="J25" i="5"/>
  <c r="J1" i="5"/>
  <c r="I19" i="5" l="1"/>
  <c r="V43" i="5"/>
  <c r="D7" i="9"/>
  <c r="D2" i="9"/>
  <c r="D49" i="8"/>
  <c r="F49" i="8"/>
  <c r="D21" i="8"/>
  <c r="F35" i="1"/>
  <c r="F7" i="1"/>
  <c r="F42" i="8"/>
  <c r="F35" i="8"/>
  <c r="F28" i="8"/>
  <c r="F21" i="8"/>
  <c r="F14" i="8"/>
  <c r="F7" i="8"/>
  <c r="D7" i="8"/>
  <c r="F98" i="8"/>
  <c r="F91" i="8"/>
  <c r="F84" i="8"/>
  <c r="F77" i="8"/>
  <c r="F70" i="8"/>
  <c r="F63" i="8"/>
  <c r="F56" i="8"/>
  <c r="E7" i="1"/>
  <c r="K7" i="3"/>
  <c r="E7" i="3"/>
  <c r="X43" i="5" l="1"/>
  <c r="K14" i="9"/>
  <c r="D19" i="5"/>
  <c r="D20" i="5"/>
  <c r="D22" i="5" s="1"/>
  <c r="D21" i="5"/>
  <c r="D43" i="5"/>
  <c r="D44" i="5"/>
  <c r="D46" i="5" s="1"/>
  <c r="D45" i="5"/>
  <c r="D67" i="5"/>
  <c r="D68" i="5"/>
  <c r="D70" i="5" s="1"/>
  <c r="D69" i="5"/>
  <c r="D91" i="5"/>
  <c r="D92" i="5"/>
  <c r="D94" i="5" s="1"/>
  <c r="D93" i="5"/>
  <c r="E19" i="5"/>
  <c r="E20" i="5"/>
  <c r="E22" i="5" s="1"/>
  <c r="E21" i="5"/>
  <c r="E43" i="5"/>
  <c r="E44" i="5"/>
  <c r="E46" i="5" s="1"/>
  <c r="E45" i="5"/>
  <c r="E67" i="5"/>
  <c r="E68" i="5"/>
  <c r="E70" i="5" s="1"/>
  <c r="E69" i="5"/>
  <c r="E91" i="5"/>
  <c r="E92" i="5"/>
  <c r="E94" i="5" s="1"/>
  <c r="E93" i="5"/>
  <c r="T56" i="12" l="1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A56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23" i="12"/>
  <c r="T4" i="12"/>
  <c r="S4" i="12"/>
  <c r="R4" i="12"/>
  <c r="Q4" i="12"/>
  <c r="P4" i="12"/>
  <c r="O4" i="12"/>
  <c r="N4" i="12"/>
  <c r="M4" i="12"/>
  <c r="L4" i="12"/>
  <c r="K4" i="12"/>
  <c r="B4" i="12"/>
  <c r="C4" i="12"/>
  <c r="D4" i="12"/>
  <c r="E4" i="12"/>
  <c r="F4" i="12"/>
  <c r="G4" i="12"/>
  <c r="H4" i="12"/>
  <c r="I4" i="12"/>
  <c r="J4" i="12"/>
  <c r="A4" i="12"/>
  <c r="E7" i="8"/>
  <c r="X93" i="5" l="1"/>
  <c r="W93" i="5"/>
  <c r="V93" i="5"/>
  <c r="U93" i="5"/>
  <c r="R93" i="5"/>
  <c r="Q93" i="5"/>
  <c r="P93" i="5"/>
  <c r="K93" i="5"/>
  <c r="J93" i="5"/>
  <c r="I93" i="5"/>
  <c r="H93" i="5"/>
  <c r="C93" i="5"/>
  <c r="X92" i="5"/>
  <c r="X94" i="5" s="1"/>
  <c r="W92" i="5"/>
  <c r="W94" i="5" s="1"/>
  <c r="V92" i="5"/>
  <c r="V94" i="5" s="1"/>
  <c r="U92" i="5"/>
  <c r="U94" i="5" s="1"/>
  <c r="R92" i="5"/>
  <c r="R94" i="5" s="1"/>
  <c r="Q92" i="5"/>
  <c r="Q94" i="5" s="1"/>
  <c r="P92" i="5"/>
  <c r="P94" i="5" s="1"/>
  <c r="K92" i="5"/>
  <c r="K94" i="5" s="1"/>
  <c r="J92" i="5"/>
  <c r="J94" i="5" s="1"/>
  <c r="I92" i="5"/>
  <c r="I94" i="5" s="1"/>
  <c r="H92" i="5"/>
  <c r="H94" i="5" s="1"/>
  <c r="C92" i="5"/>
  <c r="C94" i="5" s="1"/>
  <c r="X91" i="5"/>
  <c r="W91" i="5"/>
  <c r="V91" i="5"/>
  <c r="U91" i="5"/>
  <c r="R91" i="5"/>
  <c r="Q91" i="5"/>
  <c r="P91" i="5"/>
  <c r="K91" i="5"/>
  <c r="J91" i="5"/>
  <c r="I91" i="5"/>
  <c r="H91" i="5"/>
  <c r="C91" i="5"/>
  <c r="D76" i="8"/>
  <c r="X69" i="5"/>
  <c r="W69" i="5"/>
  <c r="V69" i="5"/>
  <c r="U69" i="5"/>
  <c r="R69" i="5"/>
  <c r="Q69" i="5"/>
  <c r="P69" i="5"/>
  <c r="K69" i="5"/>
  <c r="J69" i="5"/>
  <c r="I69" i="5"/>
  <c r="H69" i="5"/>
  <c r="C69" i="5"/>
  <c r="X68" i="5"/>
  <c r="X70" i="5" s="1"/>
  <c r="W68" i="5"/>
  <c r="W70" i="5" s="1"/>
  <c r="V68" i="5"/>
  <c r="V70" i="5" s="1"/>
  <c r="U68" i="5"/>
  <c r="U70" i="5" s="1"/>
  <c r="R68" i="5"/>
  <c r="R70" i="5" s="1"/>
  <c r="Q68" i="5"/>
  <c r="Q70" i="5" s="1"/>
  <c r="P68" i="5"/>
  <c r="P70" i="5" s="1"/>
  <c r="K68" i="5"/>
  <c r="K70" i="5" s="1"/>
  <c r="J68" i="5"/>
  <c r="J70" i="5" s="1"/>
  <c r="I68" i="5"/>
  <c r="I70" i="5" s="1"/>
  <c r="H68" i="5"/>
  <c r="H70" i="5" s="1"/>
  <c r="C68" i="5"/>
  <c r="C70" i="5" s="1"/>
  <c r="X67" i="5"/>
  <c r="W67" i="5"/>
  <c r="V67" i="5"/>
  <c r="U67" i="5"/>
  <c r="R67" i="5"/>
  <c r="Q67" i="5"/>
  <c r="P67" i="5"/>
  <c r="K67" i="5"/>
  <c r="J67" i="5"/>
  <c r="I67" i="5"/>
  <c r="H67" i="5"/>
  <c r="C67" i="5"/>
  <c r="X45" i="5"/>
  <c r="W45" i="5"/>
  <c r="V45" i="5"/>
  <c r="U45" i="5"/>
  <c r="R45" i="5"/>
  <c r="Q45" i="5"/>
  <c r="P45" i="5"/>
  <c r="K45" i="5"/>
  <c r="J45" i="5"/>
  <c r="I45" i="5"/>
  <c r="H45" i="5"/>
  <c r="C45" i="5"/>
  <c r="X44" i="5"/>
  <c r="X46" i="5" s="1"/>
  <c r="W44" i="5"/>
  <c r="W46" i="5" s="1"/>
  <c r="V44" i="5"/>
  <c r="V46" i="5" s="1"/>
  <c r="U44" i="5"/>
  <c r="U46" i="5" s="1"/>
  <c r="R44" i="5"/>
  <c r="R46" i="5" s="1"/>
  <c r="Q44" i="5"/>
  <c r="Q46" i="5" s="1"/>
  <c r="P44" i="5"/>
  <c r="P46" i="5" s="1"/>
  <c r="K44" i="5"/>
  <c r="K46" i="5" s="1"/>
  <c r="J44" i="5"/>
  <c r="J46" i="5" s="1"/>
  <c r="I44" i="5"/>
  <c r="I46" i="5" s="1"/>
  <c r="H44" i="5"/>
  <c r="H46" i="5" s="1"/>
  <c r="C44" i="5"/>
  <c r="C46" i="5" s="1"/>
  <c r="W43" i="5"/>
  <c r="U43" i="5"/>
  <c r="R43" i="5"/>
  <c r="Q43" i="5"/>
  <c r="P43" i="5"/>
  <c r="K43" i="5"/>
  <c r="J43" i="5"/>
  <c r="I43" i="5"/>
  <c r="H43" i="5"/>
  <c r="C43" i="5"/>
  <c r="X21" i="5"/>
  <c r="W21" i="5"/>
  <c r="V21" i="5"/>
  <c r="U21" i="5"/>
  <c r="R21" i="5"/>
  <c r="Q21" i="5"/>
  <c r="P21" i="5"/>
  <c r="X20" i="5"/>
  <c r="X22" i="5" s="1"/>
  <c r="W20" i="5"/>
  <c r="W22" i="5" s="1"/>
  <c r="V20" i="5"/>
  <c r="V22" i="5" s="1"/>
  <c r="U20" i="5"/>
  <c r="U22" i="5" s="1"/>
  <c r="R20" i="5"/>
  <c r="R22" i="5" s="1"/>
  <c r="Q20" i="5"/>
  <c r="Q22" i="5" s="1"/>
  <c r="P20" i="5"/>
  <c r="P22" i="5" s="1"/>
  <c r="X19" i="5"/>
  <c r="W19" i="5"/>
  <c r="V19" i="5"/>
  <c r="U19" i="5"/>
  <c r="R19" i="5"/>
  <c r="Q19" i="5"/>
  <c r="P19" i="5"/>
  <c r="K19" i="5"/>
  <c r="K20" i="5"/>
  <c r="K22" i="5" s="1"/>
  <c r="K21" i="5"/>
  <c r="J21" i="5"/>
  <c r="I21" i="5"/>
  <c r="H21" i="5"/>
  <c r="J20" i="5"/>
  <c r="J22" i="5" s="1"/>
  <c r="I20" i="5"/>
  <c r="I22" i="5" s="1"/>
  <c r="H20" i="5"/>
  <c r="H22" i="5" s="1"/>
  <c r="J19" i="5"/>
  <c r="H19" i="5"/>
  <c r="C21" i="5"/>
  <c r="C20" i="5"/>
  <c r="C22" i="5" s="1"/>
  <c r="C19" i="5"/>
  <c r="J58" i="6"/>
  <c r="J59" i="6"/>
  <c r="J30" i="6"/>
  <c r="J31" i="6"/>
  <c r="D83" i="1"/>
  <c r="D81" i="1"/>
  <c r="D82" i="1"/>
  <c r="D76" i="1"/>
  <c r="D76" i="9"/>
  <c r="D76" i="3"/>
  <c r="D76" i="4"/>
  <c r="D76" i="7"/>
  <c r="D69" i="2"/>
  <c r="D76" i="6"/>
  <c r="D65" i="4"/>
  <c r="D66" i="4"/>
  <c r="D23" i="7" l="1"/>
  <c r="D24" i="7"/>
  <c r="D2" i="7"/>
  <c r="D3" i="7"/>
  <c r="K98" i="8"/>
  <c r="V93" i="8" s="1"/>
  <c r="I98" i="8"/>
  <c r="H98" i="8"/>
  <c r="T93" i="8" s="1"/>
  <c r="E98" i="8"/>
  <c r="Q93" i="8" s="1"/>
  <c r="C98" i="8"/>
  <c r="B98" i="8"/>
  <c r="O93" i="8" s="1"/>
  <c r="J97" i="8"/>
  <c r="D97" i="8"/>
  <c r="J96" i="8"/>
  <c r="D96" i="8"/>
  <c r="J95" i="8"/>
  <c r="D95" i="8"/>
  <c r="J94" i="8"/>
  <c r="D94" i="8"/>
  <c r="S93" i="8"/>
  <c r="R93" i="8"/>
  <c r="N93" i="8"/>
  <c r="M93" i="8"/>
  <c r="J93" i="8"/>
  <c r="D93" i="8"/>
  <c r="K91" i="8"/>
  <c r="V86" i="8" s="1"/>
  <c r="I91" i="8"/>
  <c r="H91" i="8"/>
  <c r="E91" i="8"/>
  <c r="Q86" i="8" s="1"/>
  <c r="C91" i="8"/>
  <c r="B91" i="8"/>
  <c r="O86" i="8" s="1"/>
  <c r="J90" i="8"/>
  <c r="D90" i="8"/>
  <c r="J89" i="8"/>
  <c r="D89" i="8"/>
  <c r="J88" i="8"/>
  <c r="D88" i="8"/>
  <c r="J87" i="8"/>
  <c r="D87" i="8"/>
  <c r="T86" i="8"/>
  <c r="S86" i="8"/>
  <c r="R86" i="8"/>
  <c r="N86" i="8"/>
  <c r="M86" i="8"/>
  <c r="J86" i="8"/>
  <c r="D86" i="8"/>
  <c r="K84" i="8"/>
  <c r="V79" i="8" s="1"/>
  <c r="I84" i="8"/>
  <c r="H84" i="8"/>
  <c r="T79" i="8" s="1"/>
  <c r="E84" i="8"/>
  <c r="Q79" i="8" s="1"/>
  <c r="C84" i="8"/>
  <c r="B84" i="8"/>
  <c r="O79" i="8" s="1"/>
  <c r="J83" i="8"/>
  <c r="D83" i="8"/>
  <c r="J82" i="8"/>
  <c r="D82" i="8"/>
  <c r="J81" i="8"/>
  <c r="D81" i="8"/>
  <c r="J80" i="8"/>
  <c r="D80" i="8"/>
  <c r="S79" i="8"/>
  <c r="R79" i="8"/>
  <c r="N79" i="8"/>
  <c r="M79" i="8"/>
  <c r="J79" i="8"/>
  <c r="J84" i="8" s="1"/>
  <c r="U79" i="8" s="1"/>
  <c r="D79" i="8"/>
  <c r="K77" i="8"/>
  <c r="V72" i="8" s="1"/>
  <c r="I77" i="8"/>
  <c r="H77" i="8"/>
  <c r="T72" i="8" s="1"/>
  <c r="E77" i="8"/>
  <c r="Q72" i="8" s="1"/>
  <c r="C77" i="8"/>
  <c r="B77" i="8"/>
  <c r="O72" i="8" s="1"/>
  <c r="J76" i="8"/>
  <c r="J75" i="8"/>
  <c r="D75" i="8"/>
  <c r="J74" i="8"/>
  <c r="D74" i="8"/>
  <c r="J73" i="8"/>
  <c r="D73" i="8"/>
  <c r="S72" i="8"/>
  <c r="R72" i="8"/>
  <c r="N72" i="8"/>
  <c r="M72" i="8"/>
  <c r="J72" i="8"/>
  <c r="D72" i="8"/>
  <c r="D77" i="8" s="1"/>
  <c r="P72" i="8" s="1"/>
  <c r="K70" i="8"/>
  <c r="V65" i="8" s="1"/>
  <c r="I70" i="8"/>
  <c r="H70" i="8"/>
  <c r="T65" i="8" s="1"/>
  <c r="E70" i="8"/>
  <c r="Q65" i="8" s="1"/>
  <c r="C70" i="8"/>
  <c r="B70" i="8"/>
  <c r="J69" i="8"/>
  <c r="D69" i="8"/>
  <c r="J68" i="8"/>
  <c r="D68" i="8"/>
  <c r="J67" i="8"/>
  <c r="D67" i="8"/>
  <c r="J66" i="8"/>
  <c r="D66" i="8"/>
  <c r="S65" i="8"/>
  <c r="R65" i="8"/>
  <c r="O65" i="8"/>
  <c r="N65" i="8"/>
  <c r="M65" i="8"/>
  <c r="J65" i="8"/>
  <c r="D65" i="8"/>
  <c r="K63" i="8"/>
  <c r="V58" i="8" s="1"/>
  <c r="I63" i="8"/>
  <c r="H63" i="8"/>
  <c r="T58" i="8" s="1"/>
  <c r="E63" i="8"/>
  <c r="Q58" i="8" s="1"/>
  <c r="C63" i="8"/>
  <c r="B63" i="8"/>
  <c r="O58" i="8" s="1"/>
  <c r="J62" i="8"/>
  <c r="D62" i="8"/>
  <c r="J61" i="8"/>
  <c r="D61" i="8"/>
  <c r="J60" i="8"/>
  <c r="D60" i="8"/>
  <c r="J59" i="8"/>
  <c r="D59" i="8"/>
  <c r="S58" i="8"/>
  <c r="R58" i="8"/>
  <c r="N58" i="8"/>
  <c r="M58" i="8"/>
  <c r="J58" i="8"/>
  <c r="D58" i="8"/>
  <c r="K56" i="8"/>
  <c r="V51" i="8" s="1"/>
  <c r="I56" i="8"/>
  <c r="H56" i="8"/>
  <c r="T51" i="8" s="1"/>
  <c r="E56" i="8"/>
  <c r="Q51" i="8" s="1"/>
  <c r="C56" i="8"/>
  <c r="B56" i="8"/>
  <c r="O51" i="8" s="1"/>
  <c r="J55" i="8"/>
  <c r="D55" i="8"/>
  <c r="J54" i="8"/>
  <c r="D54" i="8"/>
  <c r="J53" i="8"/>
  <c r="D53" i="8"/>
  <c r="J52" i="8"/>
  <c r="D52" i="8"/>
  <c r="S51" i="8"/>
  <c r="R51" i="8"/>
  <c r="N51" i="8"/>
  <c r="M51" i="8"/>
  <c r="J51" i="8"/>
  <c r="D51" i="8"/>
  <c r="K49" i="8"/>
  <c r="V44" i="8" s="1"/>
  <c r="I49" i="8"/>
  <c r="H49" i="8"/>
  <c r="T44" i="8" s="1"/>
  <c r="E49" i="8"/>
  <c r="Q44" i="8" s="1"/>
  <c r="C49" i="8"/>
  <c r="B49" i="8"/>
  <c r="O44" i="8" s="1"/>
  <c r="J48" i="8"/>
  <c r="D48" i="8"/>
  <c r="J47" i="8"/>
  <c r="D47" i="8"/>
  <c r="J46" i="8"/>
  <c r="D46" i="8"/>
  <c r="J45" i="8"/>
  <c r="D45" i="8"/>
  <c r="S44" i="8"/>
  <c r="R44" i="8"/>
  <c r="N44" i="8"/>
  <c r="M44" i="8"/>
  <c r="J44" i="8"/>
  <c r="J49" i="8" s="1"/>
  <c r="U44" i="8" s="1"/>
  <c r="D44" i="8"/>
  <c r="K42" i="8"/>
  <c r="V37" i="8" s="1"/>
  <c r="I42" i="8"/>
  <c r="H42" i="8"/>
  <c r="T37" i="8" s="1"/>
  <c r="E42" i="8"/>
  <c r="Q37" i="8" s="1"/>
  <c r="C42" i="8"/>
  <c r="B42" i="8"/>
  <c r="O37" i="8" s="1"/>
  <c r="J41" i="8"/>
  <c r="D41" i="8"/>
  <c r="J40" i="8"/>
  <c r="D40" i="8"/>
  <c r="J39" i="8"/>
  <c r="D39" i="8"/>
  <c r="J38" i="8"/>
  <c r="D38" i="8"/>
  <c r="S37" i="8"/>
  <c r="R37" i="8"/>
  <c r="N37" i="8"/>
  <c r="M37" i="8"/>
  <c r="J37" i="8"/>
  <c r="D37" i="8"/>
  <c r="D42" i="8" s="1"/>
  <c r="P37" i="8" s="1"/>
  <c r="K35" i="8"/>
  <c r="V30" i="8" s="1"/>
  <c r="I35" i="8"/>
  <c r="H35" i="8"/>
  <c r="T30" i="8" s="1"/>
  <c r="E35" i="8"/>
  <c r="Q30" i="8" s="1"/>
  <c r="C35" i="8"/>
  <c r="B35" i="8"/>
  <c r="O30" i="8" s="1"/>
  <c r="J34" i="8"/>
  <c r="D34" i="8"/>
  <c r="J33" i="8"/>
  <c r="D33" i="8"/>
  <c r="J32" i="8"/>
  <c r="D32" i="8"/>
  <c r="J31" i="8"/>
  <c r="D31" i="8"/>
  <c r="S30" i="8"/>
  <c r="R30" i="8"/>
  <c r="N30" i="8"/>
  <c r="M30" i="8"/>
  <c r="J30" i="8"/>
  <c r="D30" i="8"/>
  <c r="D35" i="8" s="1"/>
  <c r="P30" i="8" s="1"/>
  <c r="K28" i="8"/>
  <c r="V23" i="8" s="1"/>
  <c r="I28" i="8"/>
  <c r="H28" i="8"/>
  <c r="T23" i="8" s="1"/>
  <c r="E28" i="8"/>
  <c r="Q23" i="8" s="1"/>
  <c r="C28" i="8"/>
  <c r="B28" i="8"/>
  <c r="O23" i="8" s="1"/>
  <c r="J27" i="8"/>
  <c r="D27" i="8"/>
  <c r="J26" i="8"/>
  <c r="D26" i="8"/>
  <c r="J25" i="8"/>
  <c r="D25" i="8"/>
  <c r="J24" i="8"/>
  <c r="D24" i="8"/>
  <c r="S23" i="8"/>
  <c r="R23" i="8"/>
  <c r="N23" i="8"/>
  <c r="M23" i="8"/>
  <c r="J23" i="8"/>
  <c r="D23" i="8"/>
  <c r="K21" i="8"/>
  <c r="I21" i="8"/>
  <c r="H21" i="8"/>
  <c r="T16" i="8" s="1"/>
  <c r="E21" i="8"/>
  <c r="Q16" i="8" s="1"/>
  <c r="C21" i="8"/>
  <c r="B21" i="8"/>
  <c r="O16" i="8" s="1"/>
  <c r="J20" i="8"/>
  <c r="D20" i="8"/>
  <c r="J19" i="8"/>
  <c r="D19" i="8"/>
  <c r="J18" i="8"/>
  <c r="D18" i="8"/>
  <c r="J17" i="8"/>
  <c r="D17" i="8"/>
  <c r="V16" i="8"/>
  <c r="S16" i="8"/>
  <c r="R16" i="8"/>
  <c r="N16" i="8"/>
  <c r="M16" i="8"/>
  <c r="J16" i="8"/>
  <c r="D16" i="8"/>
  <c r="K14" i="8"/>
  <c r="V9" i="8" s="1"/>
  <c r="I14" i="8"/>
  <c r="H14" i="8"/>
  <c r="T9" i="8" s="1"/>
  <c r="E14" i="8"/>
  <c r="Q9" i="8" s="1"/>
  <c r="C14" i="8"/>
  <c r="B14" i="8"/>
  <c r="O9" i="8" s="1"/>
  <c r="J13" i="8"/>
  <c r="D13" i="8"/>
  <c r="J12" i="8"/>
  <c r="D12" i="8"/>
  <c r="J11" i="8"/>
  <c r="D11" i="8"/>
  <c r="J10" i="8"/>
  <c r="D10" i="8"/>
  <c r="S9" i="8"/>
  <c r="R9" i="8"/>
  <c r="N9" i="8"/>
  <c r="M9" i="8"/>
  <c r="J9" i="8"/>
  <c r="D9" i="8"/>
  <c r="D14" i="8" s="1"/>
  <c r="P9" i="8" s="1"/>
  <c r="K7" i="8"/>
  <c r="V2" i="8" s="1"/>
  <c r="I7" i="8"/>
  <c r="H7" i="8"/>
  <c r="T2" i="8" s="1"/>
  <c r="Q2" i="8"/>
  <c r="C7" i="8"/>
  <c r="B7" i="8"/>
  <c r="O2" i="8" s="1"/>
  <c r="J6" i="8"/>
  <c r="D6" i="8"/>
  <c r="J5" i="8"/>
  <c r="D5" i="8"/>
  <c r="J4" i="8"/>
  <c r="D4" i="8"/>
  <c r="J3" i="8"/>
  <c r="D3" i="8"/>
  <c r="S2" i="8"/>
  <c r="R2" i="8"/>
  <c r="N2" i="8"/>
  <c r="M2" i="8"/>
  <c r="J2" i="8"/>
  <c r="D2" i="8"/>
  <c r="K98" i="7"/>
  <c r="V93" i="7" s="1"/>
  <c r="I98" i="7"/>
  <c r="H98" i="7"/>
  <c r="T93" i="7" s="1"/>
  <c r="E98" i="7"/>
  <c r="Q93" i="7" s="1"/>
  <c r="C98" i="7"/>
  <c r="B98" i="7"/>
  <c r="O93" i="7" s="1"/>
  <c r="J97" i="7"/>
  <c r="J96" i="7"/>
  <c r="D96" i="7"/>
  <c r="J95" i="7"/>
  <c r="D95" i="7"/>
  <c r="J94" i="7"/>
  <c r="D94" i="7"/>
  <c r="S93" i="7"/>
  <c r="R93" i="7"/>
  <c r="N93" i="7"/>
  <c r="M93" i="7"/>
  <c r="J93" i="7"/>
  <c r="D93" i="7"/>
  <c r="K91" i="7"/>
  <c r="V86" i="7" s="1"/>
  <c r="I91" i="7"/>
  <c r="H91" i="7"/>
  <c r="T86" i="7" s="1"/>
  <c r="E91" i="7"/>
  <c r="Q86" i="7" s="1"/>
  <c r="C91" i="7"/>
  <c r="B91" i="7"/>
  <c r="O86" i="7" s="1"/>
  <c r="D90" i="7"/>
  <c r="D89" i="7"/>
  <c r="J88" i="7"/>
  <c r="D88" i="7"/>
  <c r="J87" i="7"/>
  <c r="D87" i="7"/>
  <c r="S86" i="7"/>
  <c r="R86" i="7"/>
  <c r="N86" i="7"/>
  <c r="M86" i="7"/>
  <c r="J86" i="7"/>
  <c r="D86" i="7"/>
  <c r="K84" i="7"/>
  <c r="V79" i="7" s="1"/>
  <c r="I84" i="7"/>
  <c r="H84" i="7"/>
  <c r="T79" i="7" s="1"/>
  <c r="E84" i="7"/>
  <c r="Q79" i="7" s="1"/>
  <c r="C84" i="7"/>
  <c r="B84" i="7"/>
  <c r="O79" i="7" s="1"/>
  <c r="J83" i="7"/>
  <c r="D83" i="7"/>
  <c r="J82" i="7"/>
  <c r="D82" i="7"/>
  <c r="J81" i="7"/>
  <c r="D81" i="7"/>
  <c r="J80" i="7"/>
  <c r="D80" i="7"/>
  <c r="S79" i="7"/>
  <c r="R79" i="7"/>
  <c r="N79" i="7"/>
  <c r="M79" i="7"/>
  <c r="J79" i="7"/>
  <c r="D79" i="7"/>
  <c r="K77" i="7"/>
  <c r="V72" i="7" s="1"/>
  <c r="I77" i="7"/>
  <c r="H77" i="7"/>
  <c r="T72" i="7" s="1"/>
  <c r="E77" i="7"/>
  <c r="C77" i="7"/>
  <c r="B77" i="7"/>
  <c r="O72" i="7" s="1"/>
  <c r="J76" i="7"/>
  <c r="J75" i="7"/>
  <c r="D75" i="7"/>
  <c r="J74" i="7"/>
  <c r="D74" i="7"/>
  <c r="J73" i="7"/>
  <c r="D73" i="7"/>
  <c r="S72" i="7"/>
  <c r="R72" i="7"/>
  <c r="Q72" i="7"/>
  <c r="N72" i="7"/>
  <c r="M72" i="7"/>
  <c r="J72" i="7"/>
  <c r="D72" i="7"/>
  <c r="K70" i="7"/>
  <c r="V65" i="7" s="1"/>
  <c r="I70" i="7"/>
  <c r="H70" i="7"/>
  <c r="T65" i="7" s="1"/>
  <c r="E70" i="7"/>
  <c r="C70" i="7"/>
  <c r="B70" i="7"/>
  <c r="O65" i="7" s="1"/>
  <c r="J69" i="7"/>
  <c r="D69" i="7"/>
  <c r="J68" i="7"/>
  <c r="D68" i="7"/>
  <c r="J67" i="7"/>
  <c r="D67" i="7"/>
  <c r="J66" i="7"/>
  <c r="D66" i="7"/>
  <c r="S65" i="7"/>
  <c r="R65" i="7"/>
  <c r="Q65" i="7"/>
  <c r="N65" i="7"/>
  <c r="M65" i="7"/>
  <c r="J65" i="7"/>
  <c r="D65" i="7"/>
  <c r="K63" i="7"/>
  <c r="V58" i="7" s="1"/>
  <c r="I63" i="7"/>
  <c r="H63" i="7"/>
  <c r="E63" i="7"/>
  <c r="Q58" i="7" s="1"/>
  <c r="C63" i="7"/>
  <c r="B63" i="7"/>
  <c r="O58" i="7" s="1"/>
  <c r="J62" i="7"/>
  <c r="D62" i="7"/>
  <c r="J61" i="7"/>
  <c r="D61" i="7"/>
  <c r="J60" i="7"/>
  <c r="D60" i="7"/>
  <c r="D63" i="7" s="1"/>
  <c r="P58" i="7" s="1"/>
  <c r="J59" i="7"/>
  <c r="D59" i="7"/>
  <c r="T58" i="7"/>
  <c r="S58" i="7"/>
  <c r="R58" i="7"/>
  <c r="N58" i="7"/>
  <c r="M58" i="7"/>
  <c r="J58" i="7"/>
  <c r="J63" i="7" s="1"/>
  <c r="U58" i="7" s="1"/>
  <c r="D58" i="7"/>
  <c r="K56" i="7"/>
  <c r="V51" i="7" s="1"/>
  <c r="I56" i="7"/>
  <c r="H56" i="7"/>
  <c r="T51" i="7" s="1"/>
  <c r="E56" i="7"/>
  <c r="Q51" i="7" s="1"/>
  <c r="C56" i="7"/>
  <c r="B56" i="7"/>
  <c r="O51" i="7" s="1"/>
  <c r="J55" i="7"/>
  <c r="D55" i="7"/>
  <c r="J54" i="7"/>
  <c r="D54" i="7"/>
  <c r="J53" i="7"/>
  <c r="D53" i="7"/>
  <c r="J52" i="7"/>
  <c r="D52" i="7"/>
  <c r="S51" i="7"/>
  <c r="R51" i="7"/>
  <c r="N51" i="7"/>
  <c r="M51" i="7"/>
  <c r="J51" i="7"/>
  <c r="D51" i="7"/>
  <c r="K49" i="7"/>
  <c r="V44" i="7" s="1"/>
  <c r="I49" i="7"/>
  <c r="H49" i="7"/>
  <c r="T44" i="7" s="1"/>
  <c r="E49" i="7"/>
  <c r="C49" i="7"/>
  <c r="B49" i="7"/>
  <c r="O44" i="7" s="1"/>
  <c r="J48" i="7"/>
  <c r="D48" i="7"/>
  <c r="J47" i="7"/>
  <c r="D47" i="7"/>
  <c r="J46" i="7"/>
  <c r="D46" i="7"/>
  <c r="D49" i="7" s="1"/>
  <c r="P44" i="7" s="1"/>
  <c r="J45" i="7"/>
  <c r="D45" i="7"/>
  <c r="S44" i="7"/>
  <c r="R44" i="7"/>
  <c r="Q44" i="7"/>
  <c r="N44" i="7"/>
  <c r="M44" i="7"/>
  <c r="J44" i="7"/>
  <c r="D44" i="7"/>
  <c r="K42" i="7"/>
  <c r="V37" i="7" s="1"/>
  <c r="I42" i="7"/>
  <c r="H42" i="7"/>
  <c r="T37" i="7" s="1"/>
  <c r="E42" i="7"/>
  <c r="Q37" i="7" s="1"/>
  <c r="C42" i="7"/>
  <c r="B42" i="7"/>
  <c r="O37" i="7" s="1"/>
  <c r="J41" i="7"/>
  <c r="D41" i="7"/>
  <c r="J40" i="7"/>
  <c r="D40" i="7"/>
  <c r="J39" i="7"/>
  <c r="D39" i="7"/>
  <c r="D42" i="7" s="1"/>
  <c r="P37" i="7" s="1"/>
  <c r="J38" i="7"/>
  <c r="D38" i="7"/>
  <c r="S37" i="7"/>
  <c r="R37" i="7"/>
  <c r="N37" i="7"/>
  <c r="M37" i="7"/>
  <c r="J37" i="7"/>
  <c r="J42" i="7" s="1"/>
  <c r="U37" i="7" s="1"/>
  <c r="D37" i="7"/>
  <c r="K35" i="7"/>
  <c r="V30" i="7" s="1"/>
  <c r="I35" i="7"/>
  <c r="H35" i="7"/>
  <c r="T30" i="7" s="1"/>
  <c r="E35" i="7"/>
  <c r="Q30" i="7" s="1"/>
  <c r="C35" i="7"/>
  <c r="B35" i="7"/>
  <c r="O30" i="7" s="1"/>
  <c r="J34" i="7"/>
  <c r="D34" i="7"/>
  <c r="J33" i="7"/>
  <c r="D33" i="7"/>
  <c r="J32" i="7"/>
  <c r="D32" i="7"/>
  <c r="J31" i="7"/>
  <c r="D31" i="7"/>
  <c r="D35" i="7" s="1"/>
  <c r="P30" i="7" s="1"/>
  <c r="S30" i="7"/>
  <c r="R30" i="7"/>
  <c r="N30" i="7"/>
  <c r="M30" i="7"/>
  <c r="J30" i="7"/>
  <c r="D30" i="7"/>
  <c r="K28" i="7"/>
  <c r="V23" i="7" s="1"/>
  <c r="I28" i="7"/>
  <c r="H28" i="7"/>
  <c r="T23" i="7" s="1"/>
  <c r="E28" i="7"/>
  <c r="Q23" i="7" s="1"/>
  <c r="C28" i="7"/>
  <c r="B28" i="7"/>
  <c r="O23" i="7" s="1"/>
  <c r="J27" i="7"/>
  <c r="D27" i="7"/>
  <c r="J26" i="7"/>
  <c r="D26" i="7"/>
  <c r="J25" i="7"/>
  <c r="D25" i="7"/>
  <c r="J24" i="7"/>
  <c r="S23" i="7"/>
  <c r="R23" i="7"/>
  <c r="N23" i="7"/>
  <c r="M23" i="7"/>
  <c r="J23" i="7"/>
  <c r="K21" i="7"/>
  <c r="V16" i="7" s="1"/>
  <c r="T16" i="7"/>
  <c r="E21" i="7"/>
  <c r="C21" i="7"/>
  <c r="B21" i="7"/>
  <c r="O16" i="7" s="1"/>
  <c r="J20" i="7"/>
  <c r="D20" i="7"/>
  <c r="J19" i="7"/>
  <c r="D19" i="7"/>
  <c r="J18" i="7"/>
  <c r="D18" i="7"/>
  <c r="J17" i="7"/>
  <c r="D17" i="7"/>
  <c r="S16" i="7"/>
  <c r="R16" i="7"/>
  <c r="Q16" i="7"/>
  <c r="N16" i="7"/>
  <c r="M16" i="7"/>
  <c r="J16" i="7"/>
  <c r="D16" i="7"/>
  <c r="K14" i="7"/>
  <c r="V9" i="7" s="1"/>
  <c r="I14" i="7"/>
  <c r="H14" i="7"/>
  <c r="E14" i="7"/>
  <c r="C14" i="7"/>
  <c r="B14" i="7"/>
  <c r="O9" i="7" s="1"/>
  <c r="J13" i="7"/>
  <c r="D13" i="7"/>
  <c r="J12" i="7"/>
  <c r="D12" i="7"/>
  <c r="J11" i="7"/>
  <c r="D11" i="7"/>
  <c r="J10" i="7"/>
  <c r="D10" i="7"/>
  <c r="T9" i="7"/>
  <c r="S9" i="7"/>
  <c r="R9" i="7"/>
  <c r="Q9" i="7"/>
  <c r="N9" i="7"/>
  <c r="M9" i="7"/>
  <c r="J9" i="7"/>
  <c r="J14" i="7" s="1"/>
  <c r="U9" i="7" s="1"/>
  <c r="D9" i="7"/>
  <c r="K7" i="7"/>
  <c r="V2" i="7" s="1"/>
  <c r="I7" i="7"/>
  <c r="H7" i="7"/>
  <c r="T2" i="7" s="1"/>
  <c r="E7" i="7"/>
  <c r="Q2" i="7" s="1"/>
  <c r="C7" i="7"/>
  <c r="B7" i="7"/>
  <c r="O2" i="7" s="1"/>
  <c r="J6" i="7"/>
  <c r="D6" i="7"/>
  <c r="J5" i="7"/>
  <c r="D5" i="7"/>
  <c r="J4" i="7"/>
  <c r="D4" i="7"/>
  <c r="D7" i="7" s="1"/>
  <c r="P2" i="7" s="1"/>
  <c r="J3" i="7"/>
  <c r="S2" i="7"/>
  <c r="R2" i="7"/>
  <c r="N2" i="7"/>
  <c r="M2" i="7"/>
  <c r="J2" i="7"/>
  <c r="J7" i="7" s="1"/>
  <c r="U2" i="7" s="1"/>
  <c r="K98" i="6"/>
  <c r="V93" i="6" s="1"/>
  <c r="I98" i="6"/>
  <c r="H98" i="6"/>
  <c r="T93" i="6" s="1"/>
  <c r="E98" i="6"/>
  <c r="Q93" i="6" s="1"/>
  <c r="C98" i="6"/>
  <c r="B98" i="6"/>
  <c r="O93" i="6" s="1"/>
  <c r="J97" i="6"/>
  <c r="D97" i="6"/>
  <c r="J96" i="6"/>
  <c r="D96" i="6"/>
  <c r="J95" i="6"/>
  <c r="D95" i="6"/>
  <c r="J94" i="6"/>
  <c r="D94" i="6"/>
  <c r="S93" i="6"/>
  <c r="R93" i="6"/>
  <c r="N93" i="6"/>
  <c r="M93" i="6"/>
  <c r="J93" i="6"/>
  <c r="D93" i="6"/>
  <c r="K91" i="6"/>
  <c r="V86" i="6" s="1"/>
  <c r="I91" i="6"/>
  <c r="H91" i="6"/>
  <c r="T86" i="6" s="1"/>
  <c r="E91" i="6"/>
  <c r="Q86" i="6" s="1"/>
  <c r="C91" i="6"/>
  <c r="B91" i="6"/>
  <c r="O86" i="6" s="1"/>
  <c r="J90" i="6"/>
  <c r="D90" i="6"/>
  <c r="J89" i="6"/>
  <c r="D89" i="6"/>
  <c r="J88" i="6"/>
  <c r="D88" i="6"/>
  <c r="J87" i="6"/>
  <c r="D87" i="6"/>
  <c r="S86" i="6"/>
  <c r="R86" i="6"/>
  <c r="N86" i="6"/>
  <c r="M86" i="6"/>
  <c r="J86" i="6"/>
  <c r="D86" i="6"/>
  <c r="D91" i="6" s="1"/>
  <c r="P86" i="6" s="1"/>
  <c r="K84" i="6"/>
  <c r="V79" i="6" s="1"/>
  <c r="I84" i="6"/>
  <c r="H84" i="6"/>
  <c r="E84" i="6"/>
  <c r="Q79" i="6" s="1"/>
  <c r="C84" i="6"/>
  <c r="B84" i="6"/>
  <c r="O79" i="6" s="1"/>
  <c r="J83" i="6"/>
  <c r="D83" i="6"/>
  <c r="J82" i="6"/>
  <c r="D82" i="6"/>
  <c r="J81" i="6"/>
  <c r="D81" i="6"/>
  <c r="D84" i="6" s="1"/>
  <c r="P79" i="6" s="1"/>
  <c r="J80" i="6"/>
  <c r="D80" i="6"/>
  <c r="T79" i="6"/>
  <c r="S79" i="6"/>
  <c r="R79" i="6"/>
  <c r="N79" i="6"/>
  <c r="M79" i="6"/>
  <c r="J79" i="6"/>
  <c r="D79" i="6"/>
  <c r="K77" i="6"/>
  <c r="V72" i="6" s="1"/>
  <c r="I77" i="6"/>
  <c r="H77" i="6"/>
  <c r="T72" i="6" s="1"/>
  <c r="E77" i="6"/>
  <c r="Q72" i="6" s="1"/>
  <c r="C77" i="6"/>
  <c r="B77" i="6"/>
  <c r="J76" i="6"/>
  <c r="J75" i="6"/>
  <c r="D75" i="6"/>
  <c r="J74" i="6"/>
  <c r="D74" i="6"/>
  <c r="J73" i="6"/>
  <c r="D73" i="6"/>
  <c r="S72" i="6"/>
  <c r="R72" i="6"/>
  <c r="O72" i="6"/>
  <c r="N72" i="6"/>
  <c r="M72" i="6"/>
  <c r="J72" i="6"/>
  <c r="D72" i="6"/>
  <c r="D77" i="6" s="1"/>
  <c r="P72" i="6" s="1"/>
  <c r="K70" i="6"/>
  <c r="V65" i="6" s="1"/>
  <c r="I70" i="6"/>
  <c r="H70" i="6"/>
  <c r="T65" i="6" s="1"/>
  <c r="E70" i="6"/>
  <c r="Q65" i="6" s="1"/>
  <c r="C70" i="6"/>
  <c r="B70" i="6"/>
  <c r="O65" i="6" s="1"/>
  <c r="J69" i="6"/>
  <c r="D69" i="6"/>
  <c r="J68" i="6"/>
  <c r="D68" i="6"/>
  <c r="J67" i="6"/>
  <c r="D67" i="6"/>
  <c r="J66" i="6"/>
  <c r="D66" i="6"/>
  <c r="S65" i="6"/>
  <c r="R65" i="6"/>
  <c r="N65" i="6"/>
  <c r="M65" i="6"/>
  <c r="J65" i="6"/>
  <c r="J70" i="6" s="1"/>
  <c r="U65" i="6" s="1"/>
  <c r="D65" i="6"/>
  <c r="K63" i="6"/>
  <c r="V58" i="6" s="1"/>
  <c r="I63" i="6"/>
  <c r="H63" i="6"/>
  <c r="T58" i="6" s="1"/>
  <c r="E63" i="6"/>
  <c r="Q58" i="6" s="1"/>
  <c r="C63" i="6"/>
  <c r="B63" i="6"/>
  <c r="O58" i="6" s="1"/>
  <c r="J62" i="6"/>
  <c r="D62" i="6"/>
  <c r="J61" i="6"/>
  <c r="D61" i="6"/>
  <c r="J60" i="6"/>
  <c r="D60" i="6"/>
  <c r="D59" i="6"/>
  <c r="S58" i="6"/>
  <c r="R58" i="6"/>
  <c r="N58" i="6"/>
  <c r="M58" i="6"/>
  <c r="D58" i="6"/>
  <c r="K56" i="6"/>
  <c r="V51" i="6" s="1"/>
  <c r="I56" i="6"/>
  <c r="H56" i="6"/>
  <c r="T51" i="6" s="1"/>
  <c r="E56" i="6"/>
  <c r="Q51" i="6" s="1"/>
  <c r="C56" i="6"/>
  <c r="B56" i="6"/>
  <c r="O51" i="6" s="1"/>
  <c r="J55" i="6"/>
  <c r="D55" i="6"/>
  <c r="J54" i="6"/>
  <c r="D54" i="6"/>
  <c r="J53" i="6"/>
  <c r="D53" i="6"/>
  <c r="J52" i="6"/>
  <c r="D52" i="6"/>
  <c r="S51" i="6"/>
  <c r="R51" i="6"/>
  <c r="N51" i="6"/>
  <c r="M51" i="6"/>
  <c r="J51" i="6"/>
  <c r="D51" i="6"/>
  <c r="K49" i="6"/>
  <c r="V44" i="6" s="1"/>
  <c r="I49" i="6"/>
  <c r="H49" i="6"/>
  <c r="T44" i="6" s="1"/>
  <c r="E49" i="6"/>
  <c r="C49" i="6"/>
  <c r="B49" i="6"/>
  <c r="O44" i="6" s="1"/>
  <c r="J48" i="6"/>
  <c r="D48" i="6"/>
  <c r="J47" i="6"/>
  <c r="D47" i="6"/>
  <c r="J46" i="6"/>
  <c r="D46" i="6"/>
  <c r="J45" i="6"/>
  <c r="D45" i="6"/>
  <c r="S44" i="6"/>
  <c r="R44" i="6"/>
  <c r="Q44" i="6"/>
  <c r="N44" i="6"/>
  <c r="M44" i="6"/>
  <c r="J44" i="6"/>
  <c r="D44" i="6"/>
  <c r="D49" i="6" s="1"/>
  <c r="P44" i="6" s="1"/>
  <c r="K42" i="6"/>
  <c r="V37" i="6" s="1"/>
  <c r="I42" i="6"/>
  <c r="H42" i="6"/>
  <c r="T37" i="6" s="1"/>
  <c r="E42" i="6"/>
  <c r="Q37" i="6" s="1"/>
  <c r="C42" i="6"/>
  <c r="B42" i="6"/>
  <c r="J41" i="6"/>
  <c r="D41" i="6"/>
  <c r="J40" i="6"/>
  <c r="D40" i="6"/>
  <c r="J39" i="6"/>
  <c r="D39" i="6"/>
  <c r="J38" i="6"/>
  <c r="D38" i="6"/>
  <c r="S37" i="6"/>
  <c r="R37" i="6"/>
  <c r="O37" i="6"/>
  <c r="N37" i="6"/>
  <c r="M37" i="6"/>
  <c r="J37" i="6"/>
  <c r="D37" i="6"/>
  <c r="K35" i="6"/>
  <c r="V30" i="6" s="1"/>
  <c r="I35" i="6"/>
  <c r="H35" i="6"/>
  <c r="T30" i="6" s="1"/>
  <c r="E35" i="6"/>
  <c r="Q30" i="6" s="1"/>
  <c r="C35" i="6"/>
  <c r="B35" i="6"/>
  <c r="O30" i="6" s="1"/>
  <c r="J34" i="6"/>
  <c r="D34" i="6"/>
  <c r="J33" i="6"/>
  <c r="D33" i="6"/>
  <c r="J32" i="6"/>
  <c r="D32" i="6"/>
  <c r="D31" i="6"/>
  <c r="S30" i="6"/>
  <c r="R30" i="6"/>
  <c r="N30" i="6"/>
  <c r="M30" i="6"/>
  <c r="D30" i="6"/>
  <c r="K28" i="6"/>
  <c r="V23" i="6" s="1"/>
  <c r="I28" i="6"/>
  <c r="H28" i="6"/>
  <c r="E28" i="6"/>
  <c r="Q23" i="6" s="1"/>
  <c r="C28" i="6"/>
  <c r="B28" i="6"/>
  <c r="O23" i="6" s="1"/>
  <c r="J27" i="6"/>
  <c r="D27" i="6"/>
  <c r="J26" i="6"/>
  <c r="D26" i="6"/>
  <c r="J25" i="6"/>
  <c r="D25" i="6"/>
  <c r="J24" i="6"/>
  <c r="D24" i="6"/>
  <c r="T23" i="6"/>
  <c r="S23" i="6"/>
  <c r="R23" i="6"/>
  <c r="N23" i="6"/>
  <c r="M23" i="6"/>
  <c r="J23" i="6"/>
  <c r="J28" i="6" s="1"/>
  <c r="U23" i="6" s="1"/>
  <c r="D23" i="6"/>
  <c r="K21" i="6"/>
  <c r="V16" i="6" s="1"/>
  <c r="I21" i="6"/>
  <c r="H21" i="6"/>
  <c r="T16" i="6" s="1"/>
  <c r="E21" i="6"/>
  <c r="C21" i="6"/>
  <c r="B21" i="6"/>
  <c r="O16" i="6" s="1"/>
  <c r="J20" i="6"/>
  <c r="D20" i="6"/>
  <c r="J19" i="6"/>
  <c r="D19" i="6"/>
  <c r="J18" i="6"/>
  <c r="D18" i="6"/>
  <c r="J17" i="6"/>
  <c r="D17" i="6"/>
  <c r="S16" i="6"/>
  <c r="R16" i="6"/>
  <c r="Q16" i="6"/>
  <c r="N16" i="6"/>
  <c r="M16" i="6"/>
  <c r="J16" i="6"/>
  <c r="J21" i="6" s="1"/>
  <c r="U16" i="6" s="1"/>
  <c r="D16" i="6"/>
  <c r="K14" i="6"/>
  <c r="V9" i="6" s="1"/>
  <c r="I14" i="6"/>
  <c r="H14" i="6"/>
  <c r="E14" i="6"/>
  <c r="Q9" i="6" s="1"/>
  <c r="C14" i="6"/>
  <c r="B14" i="6"/>
  <c r="J13" i="6"/>
  <c r="D13" i="6"/>
  <c r="J12" i="6"/>
  <c r="D12" i="6"/>
  <c r="J11" i="6"/>
  <c r="D11" i="6"/>
  <c r="J10" i="6"/>
  <c r="D10" i="6"/>
  <c r="T9" i="6"/>
  <c r="S9" i="6"/>
  <c r="R9" i="6"/>
  <c r="O9" i="6"/>
  <c r="N9" i="6"/>
  <c r="M9" i="6"/>
  <c r="J9" i="6"/>
  <c r="D9" i="6"/>
  <c r="K7" i="6"/>
  <c r="V2" i="6" s="1"/>
  <c r="I7" i="6"/>
  <c r="H7" i="6"/>
  <c r="T2" i="6" s="1"/>
  <c r="E7" i="6"/>
  <c r="Q2" i="6" s="1"/>
  <c r="C7" i="6"/>
  <c r="B7" i="6"/>
  <c r="O2" i="6" s="1"/>
  <c r="J6" i="6"/>
  <c r="D6" i="6"/>
  <c r="J5" i="6"/>
  <c r="D5" i="6"/>
  <c r="J4" i="6"/>
  <c r="D4" i="6"/>
  <c r="J3" i="6"/>
  <c r="D3" i="6"/>
  <c r="S2" i="6"/>
  <c r="R2" i="6"/>
  <c r="N2" i="6"/>
  <c r="M2" i="6"/>
  <c r="J2" i="6"/>
  <c r="D2" i="6"/>
  <c r="D7" i="6" s="1"/>
  <c r="P2" i="6" s="1"/>
  <c r="K98" i="4"/>
  <c r="V93" i="4" s="1"/>
  <c r="I98" i="4"/>
  <c r="H98" i="4"/>
  <c r="T93" i="4" s="1"/>
  <c r="E98" i="4"/>
  <c r="Q93" i="4" s="1"/>
  <c r="C98" i="4"/>
  <c r="B98" i="4"/>
  <c r="O93" i="4" s="1"/>
  <c r="J97" i="4"/>
  <c r="J96" i="4"/>
  <c r="D96" i="4"/>
  <c r="J95" i="4"/>
  <c r="D95" i="4"/>
  <c r="J94" i="4"/>
  <c r="D94" i="4"/>
  <c r="S93" i="4"/>
  <c r="R93" i="4"/>
  <c r="N93" i="4"/>
  <c r="M93" i="4"/>
  <c r="J93" i="4"/>
  <c r="D93" i="4"/>
  <c r="K91" i="4"/>
  <c r="V86" i="4" s="1"/>
  <c r="I91" i="4"/>
  <c r="H91" i="4"/>
  <c r="T86" i="4" s="1"/>
  <c r="E91" i="4"/>
  <c r="Q86" i="4" s="1"/>
  <c r="C91" i="4"/>
  <c r="B91" i="4"/>
  <c r="O86" i="4" s="1"/>
  <c r="J90" i="4"/>
  <c r="D90" i="4"/>
  <c r="J89" i="4"/>
  <c r="D89" i="4"/>
  <c r="J88" i="4"/>
  <c r="D88" i="4"/>
  <c r="J87" i="4"/>
  <c r="D87" i="4"/>
  <c r="S86" i="4"/>
  <c r="R86" i="4"/>
  <c r="N86" i="4"/>
  <c r="M86" i="4"/>
  <c r="J86" i="4"/>
  <c r="D86" i="4"/>
  <c r="K84" i="4"/>
  <c r="V79" i="4" s="1"/>
  <c r="I84" i="4"/>
  <c r="H84" i="4"/>
  <c r="T79" i="4" s="1"/>
  <c r="E84" i="4"/>
  <c r="Q79" i="4" s="1"/>
  <c r="C84" i="4"/>
  <c r="B84" i="4"/>
  <c r="O79" i="4" s="1"/>
  <c r="J83" i="4"/>
  <c r="J82" i="4"/>
  <c r="D82" i="4"/>
  <c r="J81" i="4"/>
  <c r="D81" i="4"/>
  <c r="J80" i="4"/>
  <c r="D80" i="4"/>
  <c r="S79" i="4"/>
  <c r="R79" i="4"/>
  <c r="N79" i="4"/>
  <c r="M79" i="4"/>
  <c r="J79" i="4"/>
  <c r="D79" i="4"/>
  <c r="K77" i="4"/>
  <c r="V72" i="4" s="1"/>
  <c r="I77" i="4"/>
  <c r="H77" i="4"/>
  <c r="E77" i="4"/>
  <c r="Q72" i="4" s="1"/>
  <c r="C77" i="4"/>
  <c r="B77" i="4"/>
  <c r="O72" i="4" s="1"/>
  <c r="J76" i="4"/>
  <c r="J75" i="4"/>
  <c r="D75" i="4"/>
  <c r="J74" i="4"/>
  <c r="D74" i="4"/>
  <c r="J73" i="4"/>
  <c r="D73" i="4"/>
  <c r="T72" i="4"/>
  <c r="S72" i="4"/>
  <c r="R72" i="4"/>
  <c r="N72" i="4"/>
  <c r="M72" i="4"/>
  <c r="J72" i="4"/>
  <c r="D72" i="4"/>
  <c r="K70" i="4"/>
  <c r="V65" i="4" s="1"/>
  <c r="I70" i="4"/>
  <c r="H70" i="4"/>
  <c r="E70" i="4"/>
  <c r="Q65" i="4" s="1"/>
  <c r="C70" i="4"/>
  <c r="B70" i="4"/>
  <c r="O65" i="4" s="1"/>
  <c r="J69" i="4"/>
  <c r="D69" i="4"/>
  <c r="J68" i="4"/>
  <c r="J70" i="4" s="1"/>
  <c r="U65" i="4" s="1"/>
  <c r="D68" i="4"/>
  <c r="J67" i="4"/>
  <c r="D67" i="4"/>
  <c r="J66" i="4"/>
  <c r="T65" i="4"/>
  <c r="S65" i="4"/>
  <c r="R65" i="4"/>
  <c r="N65" i="4"/>
  <c r="M65" i="4"/>
  <c r="J65" i="4"/>
  <c r="K63" i="4"/>
  <c r="V58" i="4" s="1"/>
  <c r="I63" i="4"/>
  <c r="H63" i="4"/>
  <c r="E63" i="4"/>
  <c r="Q58" i="4" s="1"/>
  <c r="C63" i="4"/>
  <c r="B63" i="4"/>
  <c r="O58" i="4" s="1"/>
  <c r="J62" i="4"/>
  <c r="D62" i="4"/>
  <c r="J61" i="4"/>
  <c r="D61" i="4"/>
  <c r="J60" i="4"/>
  <c r="D60" i="4"/>
  <c r="J59" i="4"/>
  <c r="D59" i="4"/>
  <c r="T58" i="4"/>
  <c r="S58" i="4"/>
  <c r="R58" i="4"/>
  <c r="N58" i="4"/>
  <c r="M58" i="4"/>
  <c r="J58" i="4"/>
  <c r="D58" i="4"/>
  <c r="K56" i="4"/>
  <c r="V51" i="4" s="1"/>
  <c r="I56" i="4"/>
  <c r="H56" i="4"/>
  <c r="T51" i="4" s="1"/>
  <c r="E56" i="4"/>
  <c r="Q51" i="4" s="1"/>
  <c r="C56" i="4"/>
  <c r="B56" i="4"/>
  <c r="O51" i="4" s="1"/>
  <c r="J55" i="4"/>
  <c r="D55" i="4"/>
  <c r="J54" i="4"/>
  <c r="D54" i="4"/>
  <c r="J53" i="4"/>
  <c r="D53" i="4"/>
  <c r="J52" i="4"/>
  <c r="D52" i="4"/>
  <c r="S51" i="4"/>
  <c r="R51" i="4"/>
  <c r="N51" i="4"/>
  <c r="M51" i="4"/>
  <c r="J51" i="4"/>
  <c r="D51" i="4"/>
  <c r="K49" i="4"/>
  <c r="V44" i="4" s="1"/>
  <c r="I49" i="4"/>
  <c r="H49" i="4"/>
  <c r="E49" i="4"/>
  <c r="Q44" i="4" s="1"/>
  <c r="D49" i="4"/>
  <c r="P44" i="4" s="1"/>
  <c r="C49" i="4"/>
  <c r="B49" i="4"/>
  <c r="O44" i="4" s="1"/>
  <c r="J48" i="4"/>
  <c r="D48" i="4"/>
  <c r="J47" i="4"/>
  <c r="D47" i="4"/>
  <c r="J46" i="4"/>
  <c r="D46" i="4"/>
  <c r="J45" i="4"/>
  <c r="D45" i="4"/>
  <c r="T44" i="4"/>
  <c r="S44" i="4"/>
  <c r="R44" i="4"/>
  <c r="N44" i="4"/>
  <c r="M44" i="4"/>
  <c r="J44" i="4"/>
  <c r="D44" i="4"/>
  <c r="K42" i="4"/>
  <c r="V37" i="4" s="1"/>
  <c r="I42" i="4"/>
  <c r="H42" i="4"/>
  <c r="E42" i="4"/>
  <c r="C42" i="4"/>
  <c r="B42" i="4"/>
  <c r="O37" i="4" s="1"/>
  <c r="J41" i="4"/>
  <c r="D41" i="4"/>
  <c r="J40" i="4"/>
  <c r="D40" i="4"/>
  <c r="J39" i="4"/>
  <c r="D39" i="4"/>
  <c r="J38" i="4"/>
  <c r="D38" i="4"/>
  <c r="T37" i="4"/>
  <c r="S37" i="4"/>
  <c r="R37" i="4"/>
  <c r="Q37" i="4"/>
  <c r="N37" i="4"/>
  <c r="M37" i="4"/>
  <c r="J37" i="4"/>
  <c r="D37" i="4"/>
  <c r="K35" i="4"/>
  <c r="V30" i="4" s="1"/>
  <c r="I35" i="4"/>
  <c r="H35" i="4"/>
  <c r="T30" i="4" s="1"/>
  <c r="E35" i="4"/>
  <c r="Q30" i="4" s="1"/>
  <c r="C35" i="4"/>
  <c r="B35" i="4"/>
  <c r="O30" i="4" s="1"/>
  <c r="J34" i="4"/>
  <c r="D34" i="4"/>
  <c r="J33" i="4"/>
  <c r="D33" i="4"/>
  <c r="J32" i="4"/>
  <c r="D32" i="4"/>
  <c r="J31" i="4"/>
  <c r="D31" i="4"/>
  <c r="S30" i="4"/>
  <c r="R30" i="4"/>
  <c r="N30" i="4"/>
  <c r="M30" i="4"/>
  <c r="J30" i="4"/>
  <c r="D30" i="4"/>
  <c r="K28" i="4"/>
  <c r="V23" i="4" s="1"/>
  <c r="I28" i="4"/>
  <c r="H28" i="4"/>
  <c r="T23" i="4" s="1"/>
  <c r="E28" i="4"/>
  <c r="Q23" i="4" s="1"/>
  <c r="C28" i="4"/>
  <c r="B28" i="4"/>
  <c r="O23" i="4" s="1"/>
  <c r="J27" i="4"/>
  <c r="D27" i="4"/>
  <c r="J26" i="4"/>
  <c r="D26" i="4"/>
  <c r="J25" i="4"/>
  <c r="D25" i="4"/>
  <c r="J24" i="4"/>
  <c r="D24" i="4"/>
  <c r="S23" i="4"/>
  <c r="R23" i="4"/>
  <c r="N23" i="4"/>
  <c r="M23" i="4"/>
  <c r="J23" i="4"/>
  <c r="D23" i="4"/>
  <c r="K21" i="4"/>
  <c r="V16" i="4" s="1"/>
  <c r="I21" i="4"/>
  <c r="H21" i="4"/>
  <c r="E21" i="4"/>
  <c r="Q16" i="4" s="1"/>
  <c r="C21" i="4"/>
  <c r="B21" i="4"/>
  <c r="O16" i="4" s="1"/>
  <c r="J20" i="4"/>
  <c r="D20" i="4"/>
  <c r="J19" i="4"/>
  <c r="D19" i="4"/>
  <c r="J18" i="4"/>
  <c r="D18" i="4"/>
  <c r="J17" i="4"/>
  <c r="D17" i="4"/>
  <c r="T16" i="4"/>
  <c r="S16" i="4"/>
  <c r="R16" i="4"/>
  <c r="N16" i="4"/>
  <c r="M16" i="4"/>
  <c r="J16" i="4"/>
  <c r="D16" i="4"/>
  <c r="K14" i="4"/>
  <c r="V9" i="4" s="1"/>
  <c r="I14" i="4"/>
  <c r="H14" i="4"/>
  <c r="E14" i="4"/>
  <c r="Q9" i="4" s="1"/>
  <c r="C14" i="4"/>
  <c r="B14" i="4"/>
  <c r="O9" i="4" s="1"/>
  <c r="J13" i="4"/>
  <c r="D13" i="4"/>
  <c r="J12" i="4"/>
  <c r="D12" i="4"/>
  <c r="J11" i="4"/>
  <c r="D11" i="4"/>
  <c r="J10" i="4"/>
  <c r="D10" i="4"/>
  <c r="T9" i="4"/>
  <c r="S9" i="4"/>
  <c r="R9" i="4"/>
  <c r="N9" i="4"/>
  <c r="M9" i="4"/>
  <c r="J9" i="4"/>
  <c r="D9" i="4"/>
  <c r="K7" i="4"/>
  <c r="V2" i="4" s="1"/>
  <c r="I7" i="4"/>
  <c r="H7" i="4"/>
  <c r="T2" i="4" s="1"/>
  <c r="E7" i="4"/>
  <c r="Q2" i="4" s="1"/>
  <c r="C7" i="4"/>
  <c r="B7" i="4"/>
  <c r="O2" i="4" s="1"/>
  <c r="J6" i="4"/>
  <c r="D6" i="4"/>
  <c r="J5" i="4"/>
  <c r="D5" i="4"/>
  <c r="J4" i="4"/>
  <c r="D4" i="4"/>
  <c r="J3" i="4"/>
  <c r="D3" i="4"/>
  <c r="S2" i="4"/>
  <c r="R2" i="4"/>
  <c r="N2" i="4"/>
  <c r="M2" i="4"/>
  <c r="J2" i="4"/>
  <c r="D2" i="4"/>
  <c r="K98" i="3"/>
  <c r="V93" i="3" s="1"/>
  <c r="I98" i="3"/>
  <c r="H98" i="3"/>
  <c r="T93" i="3" s="1"/>
  <c r="E98" i="3"/>
  <c r="Q93" i="3" s="1"/>
  <c r="C98" i="3"/>
  <c r="B98" i="3"/>
  <c r="O93" i="3" s="1"/>
  <c r="J97" i="3"/>
  <c r="D97" i="3"/>
  <c r="J96" i="3"/>
  <c r="D96" i="3"/>
  <c r="J95" i="3"/>
  <c r="D95" i="3"/>
  <c r="J94" i="3"/>
  <c r="D94" i="3"/>
  <c r="S93" i="3"/>
  <c r="R93" i="3"/>
  <c r="N93" i="3"/>
  <c r="M93" i="3"/>
  <c r="J93" i="3"/>
  <c r="J98" i="3" s="1"/>
  <c r="U93" i="3" s="1"/>
  <c r="D93" i="3"/>
  <c r="K91" i="3"/>
  <c r="V86" i="3" s="1"/>
  <c r="I91" i="3"/>
  <c r="H91" i="3"/>
  <c r="T86" i="3" s="1"/>
  <c r="E91" i="3"/>
  <c r="Q86" i="3" s="1"/>
  <c r="C91" i="3"/>
  <c r="B91" i="3"/>
  <c r="O86" i="3" s="1"/>
  <c r="J90" i="3"/>
  <c r="D90" i="3"/>
  <c r="J89" i="3"/>
  <c r="D89" i="3"/>
  <c r="J88" i="3"/>
  <c r="D88" i="3"/>
  <c r="J87" i="3"/>
  <c r="D87" i="3"/>
  <c r="S86" i="3"/>
  <c r="R86" i="3"/>
  <c r="N86" i="3"/>
  <c r="M86" i="3"/>
  <c r="J86" i="3"/>
  <c r="D86" i="3"/>
  <c r="K84" i="3"/>
  <c r="V79" i="3" s="1"/>
  <c r="I84" i="3"/>
  <c r="H84" i="3"/>
  <c r="E84" i="3"/>
  <c r="C84" i="3"/>
  <c r="B84" i="3"/>
  <c r="O79" i="3" s="1"/>
  <c r="J83" i="3"/>
  <c r="J82" i="3"/>
  <c r="D82" i="3"/>
  <c r="J81" i="3"/>
  <c r="D81" i="3"/>
  <c r="J80" i="3"/>
  <c r="D80" i="3"/>
  <c r="T79" i="3"/>
  <c r="S79" i="3"/>
  <c r="R79" i="3"/>
  <c r="Q79" i="3"/>
  <c r="N79" i="3"/>
  <c r="M79" i="3"/>
  <c r="J79" i="3"/>
  <c r="D79" i="3"/>
  <c r="K77" i="3"/>
  <c r="V72" i="3" s="1"/>
  <c r="I77" i="3"/>
  <c r="H77" i="3"/>
  <c r="T72" i="3" s="1"/>
  <c r="E77" i="3"/>
  <c r="Q72" i="3" s="1"/>
  <c r="C77" i="3"/>
  <c r="B77" i="3"/>
  <c r="O72" i="3" s="1"/>
  <c r="J76" i="3"/>
  <c r="J75" i="3"/>
  <c r="D75" i="3"/>
  <c r="J74" i="3"/>
  <c r="D74" i="3"/>
  <c r="J73" i="3"/>
  <c r="D73" i="3"/>
  <c r="S72" i="3"/>
  <c r="R72" i="3"/>
  <c r="N72" i="3"/>
  <c r="M72" i="3"/>
  <c r="J72" i="3"/>
  <c r="D72" i="3"/>
  <c r="K70" i="3"/>
  <c r="V65" i="3" s="1"/>
  <c r="I70" i="3"/>
  <c r="H70" i="3"/>
  <c r="E70" i="3"/>
  <c r="Q65" i="3" s="1"/>
  <c r="C70" i="3"/>
  <c r="B70" i="3"/>
  <c r="O65" i="3" s="1"/>
  <c r="J69" i="3"/>
  <c r="D69" i="3"/>
  <c r="J68" i="3"/>
  <c r="D68" i="3"/>
  <c r="J67" i="3"/>
  <c r="D67" i="3"/>
  <c r="J66" i="3"/>
  <c r="D66" i="3"/>
  <c r="T65" i="3"/>
  <c r="S65" i="3"/>
  <c r="R65" i="3"/>
  <c r="N65" i="3"/>
  <c r="M65" i="3"/>
  <c r="J65" i="3"/>
  <c r="D65" i="3"/>
  <c r="K63" i="3"/>
  <c r="I63" i="3"/>
  <c r="H63" i="3"/>
  <c r="T58" i="3" s="1"/>
  <c r="E63" i="3"/>
  <c r="Q58" i="3" s="1"/>
  <c r="C63" i="3"/>
  <c r="B63" i="3"/>
  <c r="O58" i="3" s="1"/>
  <c r="J62" i="3"/>
  <c r="D62" i="3"/>
  <c r="J61" i="3"/>
  <c r="D61" i="3"/>
  <c r="J60" i="3"/>
  <c r="D60" i="3"/>
  <c r="J59" i="3"/>
  <c r="D59" i="3"/>
  <c r="V58" i="3"/>
  <c r="S58" i="3"/>
  <c r="R58" i="3"/>
  <c r="N58" i="3"/>
  <c r="M58" i="3"/>
  <c r="J58" i="3"/>
  <c r="J63" i="3" s="1"/>
  <c r="U58" i="3" s="1"/>
  <c r="D58" i="3"/>
  <c r="D63" i="3" s="1"/>
  <c r="P58" i="3" s="1"/>
  <c r="K56" i="3"/>
  <c r="V51" i="3" s="1"/>
  <c r="I56" i="3"/>
  <c r="H56" i="3"/>
  <c r="T51" i="3" s="1"/>
  <c r="E56" i="3"/>
  <c r="Q51" i="3" s="1"/>
  <c r="C56" i="3"/>
  <c r="B56" i="3"/>
  <c r="O51" i="3" s="1"/>
  <c r="J55" i="3"/>
  <c r="D55" i="3"/>
  <c r="J54" i="3"/>
  <c r="D54" i="3"/>
  <c r="J53" i="3"/>
  <c r="D53" i="3"/>
  <c r="J52" i="3"/>
  <c r="D52" i="3"/>
  <c r="S51" i="3"/>
  <c r="R51" i="3"/>
  <c r="N51" i="3"/>
  <c r="M51" i="3"/>
  <c r="J51" i="3"/>
  <c r="J56" i="3" s="1"/>
  <c r="U51" i="3" s="1"/>
  <c r="D51" i="3"/>
  <c r="K49" i="3"/>
  <c r="V44" i="3" s="1"/>
  <c r="I49" i="3"/>
  <c r="H49" i="3"/>
  <c r="E49" i="3"/>
  <c r="C49" i="3"/>
  <c r="B49" i="3"/>
  <c r="O44" i="3" s="1"/>
  <c r="J48" i="3"/>
  <c r="D48" i="3"/>
  <c r="J47" i="3"/>
  <c r="D47" i="3"/>
  <c r="J46" i="3"/>
  <c r="D46" i="3"/>
  <c r="J45" i="3"/>
  <c r="D45" i="3"/>
  <c r="T44" i="3"/>
  <c r="S44" i="3"/>
  <c r="R44" i="3"/>
  <c r="Q44" i="3"/>
  <c r="N44" i="3"/>
  <c r="M44" i="3"/>
  <c r="J44" i="3"/>
  <c r="D44" i="3"/>
  <c r="D49" i="3" s="1"/>
  <c r="P44" i="3" s="1"/>
  <c r="K42" i="3"/>
  <c r="V37" i="3" s="1"/>
  <c r="I42" i="3"/>
  <c r="H42" i="3"/>
  <c r="T37" i="3" s="1"/>
  <c r="E42" i="3"/>
  <c r="Q37" i="3" s="1"/>
  <c r="C42" i="3"/>
  <c r="B42" i="3"/>
  <c r="O37" i="3" s="1"/>
  <c r="J41" i="3"/>
  <c r="D41" i="3"/>
  <c r="J40" i="3"/>
  <c r="D40" i="3"/>
  <c r="J39" i="3"/>
  <c r="D39" i="3"/>
  <c r="J38" i="3"/>
  <c r="D38" i="3"/>
  <c r="S37" i="3"/>
  <c r="R37" i="3"/>
  <c r="N37" i="3"/>
  <c r="M37" i="3"/>
  <c r="J37" i="3"/>
  <c r="D37" i="3"/>
  <c r="K35" i="3"/>
  <c r="V30" i="3" s="1"/>
  <c r="I35" i="3"/>
  <c r="H35" i="3"/>
  <c r="E35" i="3"/>
  <c r="Q30" i="3" s="1"/>
  <c r="C35" i="3"/>
  <c r="B35" i="3"/>
  <c r="O30" i="3" s="1"/>
  <c r="J34" i="3"/>
  <c r="D34" i="3"/>
  <c r="J33" i="3"/>
  <c r="D33" i="3"/>
  <c r="J32" i="3"/>
  <c r="D32" i="3"/>
  <c r="J31" i="3"/>
  <c r="D31" i="3"/>
  <c r="T30" i="3"/>
  <c r="S30" i="3"/>
  <c r="R30" i="3"/>
  <c r="N30" i="3"/>
  <c r="M30" i="3"/>
  <c r="J30" i="3"/>
  <c r="D30" i="3"/>
  <c r="K28" i="3"/>
  <c r="V23" i="3" s="1"/>
  <c r="I28" i="3"/>
  <c r="H28" i="3"/>
  <c r="T23" i="3" s="1"/>
  <c r="E28" i="3"/>
  <c r="Q23" i="3" s="1"/>
  <c r="C28" i="3"/>
  <c r="B28" i="3"/>
  <c r="O23" i="3" s="1"/>
  <c r="J27" i="3"/>
  <c r="D27" i="3"/>
  <c r="J26" i="3"/>
  <c r="D26" i="3"/>
  <c r="J25" i="3"/>
  <c r="D25" i="3"/>
  <c r="J24" i="3"/>
  <c r="D24" i="3"/>
  <c r="S23" i="3"/>
  <c r="R23" i="3"/>
  <c r="N23" i="3"/>
  <c r="M23" i="3"/>
  <c r="J23" i="3"/>
  <c r="D23" i="3"/>
  <c r="K21" i="3"/>
  <c r="V16" i="3" s="1"/>
  <c r="I21" i="3"/>
  <c r="H21" i="3"/>
  <c r="T16" i="3" s="1"/>
  <c r="E21" i="3"/>
  <c r="Q16" i="3" s="1"/>
  <c r="C21" i="3"/>
  <c r="B21" i="3"/>
  <c r="O16" i="3" s="1"/>
  <c r="J20" i="3"/>
  <c r="D20" i="3"/>
  <c r="J19" i="3"/>
  <c r="J21" i="3" s="1"/>
  <c r="U16" i="3" s="1"/>
  <c r="D19" i="3"/>
  <c r="J18" i="3"/>
  <c r="D18" i="3"/>
  <c r="J17" i="3"/>
  <c r="D17" i="3"/>
  <c r="S16" i="3"/>
  <c r="R16" i="3"/>
  <c r="N16" i="3"/>
  <c r="M16" i="3"/>
  <c r="J16" i="3"/>
  <c r="D16" i="3"/>
  <c r="K14" i="3"/>
  <c r="V9" i="3" s="1"/>
  <c r="I14" i="3"/>
  <c r="H14" i="3"/>
  <c r="T9" i="3" s="1"/>
  <c r="E14" i="3"/>
  <c r="Q9" i="3" s="1"/>
  <c r="C14" i="3"/>
  <c r="B14" i="3"/>
  <c r="O9" i="3" s="1"/>
  <c r="J13" i="3"/>
  <c r="D13" i="3"/>
  <c r="J12" i="3"/>
  <c r="D12" i="3"/>
  <c r="J11" i="3"/>
  <c r="D11" i="3"/>
  <c r="J10" i="3"/>
  <c r="D10" i="3"/>
  <c r="S9" i="3"/>
  <c r="R9" i="3"/>
  <c r="N9" i="3"/>
  <c r="M9" i="3"/>
  <c r="J9" i="3"/>
  <c r="J14" i="3" s="1"/>
  <c r="U9" i="3" s="1"/>
  <c r="D9" i="3"/>
  <c r="V2" i="3"/>
  <c r="I7" i="3"/>
  <c r="H7" i="3"/>
  <c r="Q2" i="3"/>
  <c r="C7" i="3"/>
  <c r="B7" i="3"/>
  <c r="O2" i="3" s="1"/>
  <c r="J6" i="3"/>
  <c r="D6" i="3"/>
  <c r="J5" i="3"/>
  <c r="D5" i="3"/>
  <c r="J4" i="3"/>
  <c r="D4" i="3"/>
  <c r="J3" i="3"/>
  <c r="D3" i="3"/>
  <c r="T2" i="3"/>
  <c r="S2" i="3"/>
  <c r="R2" i="3"/>
  <c r="N2" i="3"/>
  <c r="M2" i="3"/>
  <c r="J2" i="3"/>
  <c r="D2" i="3"/>
  <c r="K98" i="2"/>
  <c r="V93" i="2" s="1"/>
  <c r="I98" i="2"/>
  <c r="H98" i="2"/>
  <c r="T93" i="2" s="1"/>
  <c r="E98" i="2"/>
  <c r="Q93" i="2" s="1"/>
  <c r="C98" i="2"/>
  <c r="B98" i="2"/>
  <c r="O93" i="2" s="1"/>
  <c r="J97" i="2"/>
  <c r="J96" i="2"/>
  <c r="D96" i="2"/>
  <c r="J95" i="2"/>
  <c r="D95" i="2"/>
  <c r="J94" i="2"/>
  <c r="D94" i="2"/>
  <c r="S93" i="2"/>
  <c r="R93" i="2"/>
  <c r="N93" i="2"/>
  <c r="M93" i="2"/>
  <c r="J93" i="2"/>
  <c r="D93" i="2"/>
  <c r="K91" i="2"/>
  <c r="V86" i="2" s="1"/>
  <c r="I91" i="2"/>
  <c r="H91" i="2"/>
  <c r="E91" i="2"/>
  <c r="Q86" i="2" s="1"/>
  <c r="C91" i="2"/>
  <c r="B91" i="2"/>
  <c r="O86" i="2" s="1"/>
  <c r="J90" i="2"/>
  <c r="D90" i="2"/>
  <c r="J89" i="2"/>
  <c r="D89" i="2"/>
  <c r="J88" i="2"/>
  <c r="D88" i="2"/>
  <c r="J87" i="2"/>
  <c r="D87" i="2"/>
  <c r="T86" i="2"/>
  <c r="S86" i="2"/>
  <c r="R86" i="2"/>
  <c r="N86" i="2"/>
  <c r="M86" i="2"/>
  <c r="J86" i="2"/>
  <c r="D86" i="2"/>
  <c r="K84" i="2"/>
  <c r="V79" i="2" s="1"/>
  <c r="I84" i="2"/>
  <c r="H84" i="2"/>
  <c r="T79" i="2" s="1"/>
  <c r="E84" i="2"/>
  <c r="Q79" i="2" s="1"/>
  <c r="C84" i="2"/>
  <c r="B84" i="2"/>
  <c r="O79" i="2" s="1"/>
  <c r="J83" i="2"/>
  <c r="D83" i="2"/>
  <c r="J82" i="2"/>
  <c r="D82" i="2"/>
  <c r="J81" i="2"/>
  <c r="D81" i="2"/>
  <c r="J80" i="2"/>
  <c r="D80" i="2"/>
  <c r="S79" i="2"/>
  <c r="R79" i="2"/>
  <c r="N79" i="2"/>
  <c r="M79" i="2"/>
  <c r="J79" i="2"/>
  <c r="D79" i="2"/>
  <c r="D84" i="2" s="1"/>
  <c r="P79" i="2" s="1"/>
  <c r="K77" i="2"/>
  <c r="V72" i="2" s="1"/>
  <c r="I77" i="2"/>
  <c r="H77" i="2"/>
  <c r="T72" i="2" s="1"/>
  <c r="E77" i="2"/>
  <c r="Q72" i="2" s="1"/>
  <c r="C77" i="2"/>
  <c r="B77" i="2"/>
  <c r="O72" i="2" s="1"/>
  <c r="J76" i="2"/>
  <c r="J75" i="2"/>
  <c r="D75" i="2"/>
  <c r="J74" i="2"/>
  <c r="D74" i="2"/>
  <c r="J73" i="2"/>
  <c r="D73" i="2"/>
  <c r="S72" i="2"/>
  <c r="R72" i="2"/>
  <c r="N72" i="2"/>
  <c r="M72" i="2"/>
  <c r="J72" i="2"/>
  <c r="D72" i="2"/>
  <c r="K70" i="2"/>
  <c r="V65" i="2" s="1"/>
  <c r="I70" i="2"/>
  <c r="H70" i="2"/>
  <c r="E70" i="2"/>
  <c r="Q65" i="2" s="1"/>
  <c r="C70" i="2"/>
  <c r="B70" i="2"/>
  <c r="O65" i="2" s="1"/>
  <c r="J69" i="2"/>
  <c r="J68" i="2"/>
  <c r="D68" i="2"/>
  <c r="J67" i="2"/>
  <c r="D67" i="2"/>
  <c r="J66" i="2"/>
  <c r="D66" i="2"/>
  <c r="T65" i="2"/>
  <c r="S65" i="2"/>
  <c r="R65" i="2"/>
  <c r="N65" i="2"/>
  <c r="M65" i="2"/>
  <c r="J65" i="2"/>
  <c r="D65" i="2"/>
  <c r="K63" i="2"/>
  <c r="V58" i="2" s="1"/>
  <c r="I63" i="2"/>
  <c r="H63" i="2"/>
  <c r="T58" i="2" s="1"/>
  <c r="E63" i="2"/>
  <c r="Q58" i="2" s="1"/>
  <c r="C63" i="2"/>
  <c r="B63" i="2"/>
  <c r="O58" i="2" s="1"/>
  <c r="J62" i="2"/>
  <c r="D62" i="2"/>
  <c r="J61" i="2"/>
  <c r="D61" i="2"/>
  <c r="J60" i="2"/>
  <c r="D60" i="2"/>
  <c r="J59" i="2"/>
  <c r="D59" i="2"/>
  <c r="S58" i="2"/>
  <c r="R58" i="2"/>
  <c r="N58" i="2"/>
  <c r="M58" i="2"/>
  <c r="J58" i="2"/>
  <c r="J63" i="2" s="1"/>
  <c r="U58" i="2" s="1"/>
  <c r="D58" i="2"/>
  <c r="K56" i="2"/>
  <c r="V51" i="2" s="1"/>
  <c r="I56" i="2"/>
  <c r="H56" i="2"/>
  <c r="T51" i="2" s="1"/>
  <c r="E56" i="2"/>
  <c r="Q51" i="2" s="1"/>
  <c r="C56" i="2"/>
  <c r="B56" i="2"/>
  <c r="J55" i="2"/>
  <c r="D55" i="2"/>
  <c r="J54" i="2"/>
  <c r="D54" i="2"/>
  <c r="J53" i="2"/>
  <c r="D53" i="2"/>
  <c r="J52" i="2"/>
  <c r="D52" i="2"/>
  <c r="S51" i="2"/>
  <c r="R51" i="2"/>
  <c r="O51" i="2"/>
  <c r="N51" i="2"/>
  <c r="M51" i="2"/>
  <c r="J51" i="2"/>
  <c r="D51" i="2"/>
  <c r="K49" i="2"/>
  <c r="I49" i="2"/>
  <c r="H49" i="2"/>
  <c r="E49" i="2"/>
  <c r="Q44" i="2" s="1"/>
  <c r="C49" i="2"/>
  <c r="B49" i="2"/>
  <c r="O44" i="2" s="1"/>
  <c r="J48" i="2"/>
  <c r="D48" i="2"/>
  <c r="J47" i="2"/>
  <c r="D47" i="2"/>
  <c r="J46" i="2"/>
  <c r="D46" i="2"/>
  <c r="J45" i="2"/>
  <c r="D45" i="2"/>
  <c r="V44" i="2"/>
  <c r="T44" i="2"/>
  <c r="S44" i="2"/>
  <c r="R44" i="2"/>
  <c r="N44" i="2"/>
  <c r="M44" i="2"/>
  <c r="J44" i="2"/>
  <c r="D44" i="2"/>
  <c r="K42" i="2"/>
  <c r="V37" i="2" s="1"/>
  <c r="I42" i="2"/>
  <c r="H42" i="2"/>
  <c r="E42" i="2"/>
  <c r="Q37" i="2" s="1"/>
  <c r="C42" i="2"/>
  <c r="B42" i="2"/>
  <c r="J41" i="2"/>
  <c r="D41" i="2"/>
  <c r="J40" i="2"/>
  <c r="J42" i="2" s="1"/>
  <c r="U37" i="2" s="1"/>
  <c r="D40" i="2"/>
  <c r="J39" i="2"/>
  <c r="D39" i="2"/>
  <c r="J38" i="2"/>
  <c r="D38" i="2"/>
  <c r="T37" i="2"/>
  <c r="S37" i="2"/>
  <c r="R37" i="2"/>
  <c r="O37" i="2"/>
  <c r="N37" i="2"/>
  <c r="M37" i="2"/>
  <c r="J37" i="2"/>
  <c r="D37" i="2"/>
  <c r="K35" i="2"/>
  <c r="V30" i="2" s="1"/>
  <c r="I35" i="2"/>
  <c r="H35" i="2"/>
  <c r="T30" i="2" s="1"/>
  <c r="E35" i="2"/>
  <c r="Q30" i="2" s="1"/>
  <c r="C35" i="2"/>
  <c r="B35" i="2"/>
  <c r="O30" i="2" s="1"/>
  <c r="J34" i="2"/>
  <c r="D34" i="2"/>
  <c r="J33" i="2"/>
  <c r="D33" i="2"/>
  <c r="J32" i="2"/>
  <c r="D32" i="2"/>
  <c r="J31" i="2"/>
  <c r="D31" i="2"/>
  <c r="S30" i="2"/>
  <c r="R30" i="2"/>
  <c r="N30" i="2"/>
  <c r="M30" i="2"/>
  <c r="J30" i="2"/>
  <c r="D30" i="2"/>
  <c r="K28" i="2"/>
  <c r="V23" i="2" s="1"/>
  <c r="I28" i="2"/>
  <c r="H28" i="2"/>
  <c r="E28" i="2"/>
  <c r="Q23" i="2" s="1"/>
  <c r="C28" i="2"/>
  <c r="B28" i="2"/>
  <c r="O23" i="2" s="1"/>
  <c r="J27" i="2"/>
  <c r="D27" i="2"/>
  <c r="J26" i="2"/>
  <c r="D26" i="2"/>
  <c r="J25" i="2"/>
  <c r="D25" i="2"/>
  <c r="J24" i="2"/>
  <c r="D24" i="2"/>
  <c r="T23" i="2"/>
  <c r="S23" i="2"/>
  <c r="R23" i="2"/>
  <c r="N23" i="2"/>
  <c r="M23" i="2"/>
  <c r="J23" i="2"/>
  <c r="D23" i="2"/>
  <c r="K21" i="2"/>
  <c r="V16" i="2" s="1"/>
  <c r="I21" i="2"/>
  <c r="H21" i="2"/>
  <c r="E21" i="2"/>
  <c r="Q16" i="2" s="1"/>
  <c r="C21" i="2"/>
  <c r="B21" i="2"/>
  <c r="O16" i="2" s="1"/>
  <c r="J20" i="2"/>
  <c r="D20" i="2"/>
  <c r="J19" i="2"/>
  <c r="D19" i="2"/>
  <c r="J18" i="2"/>
  <c r="D18" i="2"/>
  <c r="J17" i="2"/>
  <c r="D17" i="2"/>
  <c r="T16" i="2"/>
  <c r="S16" i="2"/>
  <c r="R16" i="2"/>
  <c r="N16" i="2"/>
  <c r="M16" i="2"/>
  <c r="J16" i="2"/>
  <c r="J21" i="2" s="1"/>
  <c r="U16" i="2" s="1"/>
  <c r="D16" i="2"/>
  <c r="K14" i="2"/>
  <c r="V9" i="2" s="1"/>
  <c r="I14" i="2"/>
  <c r="H14" i="2"/>
  <c r="T9" i="2" s="1"/>
  <c r="E14" i="2"/>
  <c r="Q9" i="2" s="1"/>
  <c r="C14" i="2"/>
  <c r="B14" i="2"/>
  <c r="J13" i="2"/>
  <c r="D13" i="2"/>
  <c r="J12" i="2"/>
  <c r="D12" i="2"/>
  <c r="J11" i="2"/>
  <c r="D11" i="2"/>
  <c r="J10" i="2"/>
  <c r="D10" i="2"/>
  <c r="S9" i="2"/>
  <c r="R9" i="2"/>
  <c r="O9" i="2"/>
  <c r="N9" i="2"/>
  <c r="M9" i="2"/>
  <c r="J9" i="2"/>
  <c r="D9" i="2"/>
  <c r="K7" i="2"/>
  <c r="V2" i="2" s="1"/>
  <c r="J7" i="2"/>
  <c r="U2" i="2" s="1"/>
  <c r="I7" i="2"/>
  <c r="H7" i="2"/>
  <c r="T2" i="2" s="1"/>
  <c r="E7" i="2"/>
  <c r="Q2" i="2" s="1"/>
  <c r="C7" i="2"/>
  <c r="B7" i="2"/>
  <c r="O2" i="2" s="1"/>
  <c r="J6" i="2"/>
  <c r="D6" i="2"/>
  <c r="J5" i="2"/>
  <c r="D5" i="2"/>
  <c r="J4" i="2"/>
  <c r="D4" i="2"/>
  <c r="J3" i="2"/>
  <c r="D3" i="2"/>
  <c r="S2" i="2"/>
  <c r="R2" i="2"/>
  <c r="N2" i="2"/>
  <c r="M2" i="2"/>
  <c r="J2" i="2"/>
  <c r="D2" i="2"/>
  <c r="D7" i="2" s="1"/>
  <c r="P2" i="2" s="1"/>
  <c r="K98" i="1"/>
  <c r="V93" i="1" s="1"/>
  <c r="I98" i="1"/>
  <c r="H98" i="1"/>
  <c r="T93" i="1" s="1"/>
  <c r="E98" i="1"/>
  <c r="Q93" i="1" s="1"/>
  <c r="C98" i="1"/>
  <c r="B98" i="1"/>
  <c r="O93" i="1" s="1"/>
  <c r="J97" i="1"/>
  <c r="D97" i="1"/>
  <c r="J96" i="1"/>
  <c r="D96" i="1"/>
  <c r="J95" i="1"/>
  <c r="J98" i="1" s="1"/>
  <c r="U93" i="1" s="1"/>
  <c r="D95" i="1"/>
  <c r="J94" i="1"/>
  <c r="D94" i="1"/>
  <c r="S93" i="1"/>
  <c r="R93" i="1"/>
  <c r="N93" i="1"/>
  <c r="M93" i="1"/>
  <c r="J93" i="1"/>
  <c r="D93" i="1"/>
  <c r="K91" i="1"/>
  <c r="V86" i="1" s="1"/>
  <c r="I91" i="1"/>
  <c r="H91" i="1"/>
  <c r="T86" i="1" s="1"/>
  <c r="E91" i="1"/>
  <c r="Q86" i="1" s="1"/>
  <c r="C91" i="1"/>
  <c r="B91" i="1"/>
  <c r="O86" i="1" s="1"/>
  <c r="J90" i="1"/>
  <c r="D90" i="1"/>
  <c r="J89" i="1"/>
  <c r="D89" i="1"/>
  <c r="J88" i="1"/>
  <c r="D88" i="1"/>
  <c r="J87" i="1"/>
  <c r="D87" i="1"/>
  <c r="S86" i="1"/>
  <c r="R86" i="1"/>
  <c r="N86" i="1"/>
  <c r="M86" i="1"/>
  <c r="J86" i="1"/>
  <c r="D86" i="1"/>
  <c r="K84" i="1"/>
  <c r="V79" i="1" s="1"/>
  <c r="I84" i="1"/>
  <c r="H84" i="1"/>
  <c r="T79" i="1" s="1"/>
  <c r="E84" i="1"/>
  <c r="Q79" i="1" s="1"/>
  <c r="C84" i="1"/>
  <c r="B84" i="1"/>
  <c r="O79" i="1" s="1"/>
  <c r="J83" i="1"/>
  <c r="J82" i="1"/>
  <c r="J81" i="1"/>
  <c r="J80" i="1"/>
  <c r="D80" i="1"/>
  <c r="S79" i="1"/>
  <c r="R79" i="1"/>
  <c r="N79" i="1"/>
  <c r="M79" i="1"/>
  <c r="J79" i="1"/>
  <c r="D79" i="1"/>
  <c r="D84" i="1" s="1"/>
  <c r="P79" i="1" s="1"/>
  <c r="K77" i="1"/>
  <c r="V72" i="1" s="1"/>
  <c r="I77" i="1"/>
  <c r="H77" i="1"/>
  <c r="T72" i="1" s="1"/>
  <c r="E77" i="1"/>
  <c r="Q72" i="1" s="1"/>
  <c r="C77" i="1"/>
  <c r="B77" i="1"/>
  <c r="O72" i="1" s="1"/>
  <c r="J76" i="1"/>
  <c r="J75" i="1"/>
  <c r="D75" i="1"/>
  <c r="J74" i="1"/>
  <c r="D74" i="1"/>
  <c r="J73" i="1"/>
  <c r="D73" i="1"/>
  <c r="S72" i="1"/>
  <c r="R72" i="1"/>
  <c r="N72" i="1"/>
  <c r="M72" i="1"/>
  <c r="J72" i="1"/>
  <c r="D72" i="1"/>
  <c r="K70" i="1"/>
  <c r="V65" i="1" s="1"/>
  <c r="I70" i="1"/>
  <c r="H70" i="1"/>
  <c r="T65" i="1" s="1"/>
  <c r="E70" i="1"/>
  <c r="Q65" i="1" s="1"/>
  <c r="C70" i="1"/>
  <c r="B70" i="1"/>
  <c r="J69" i="1"/>
  <c r="D69" i="1"/>
  <c r="J68" i="1"/>
  <c r="D68" i="1"/>
  <c r="J67" i="1"/>
  <c r="D67" i="1"/>
  <c r="J66" i="1"/>
  <c r="D66" i="1"/>
  <c r="S65" i="1"/>
  <c r="R65" i="1"/>
  <c r="O65" i="1"/>
  <c r="N65" i="1"/>
  <c r="M65" i="1"/>
  <c r="J65" i="1"/>
  <c r="D65" i="1"/>
  <c r="K63" i="1"/>
  <c r="I63" i="1"/>
  <c r="H63" i="1"/>
  <c r="E63" i="1"/>
  <c r="Q58" i="1" s="1"/>
  <c r="C63" i="1"/>
  <c r="B63" i="1"/>
  <c r="O58" i="1" s="1"/>
  <c r="J62" i="1"/>
  <c r="D62" i="1"/>
  <c r="J61" i="1"/>
  <c r="D61" i="1"/>
  <c r="J60" i="1"/>
  <c r="D60" i="1"/>
  <c r="J59" i="1"/>
  <c r="D59" i="1"/>
  <c r="V58" i="1"/>
  <c r="T58" i="1"/>
  <c r="S58" i="1"/>
  <c r="R58" i="1"/>
  <c r="N58" i="1"/>
  <c r="M58" i="1"/>
  <c r="J58" i="1"/>
  <c r="D58" i="1"/>
  <c r="D63" i="1" s="1"/>
  <c r="P58" i="1" s="1"/>
  <c r="K56" i="1"/>
  <c r="V51" i="1" s="1"/>
  <c r="I56" i="1"/>
  <c r="H56" i="1"/>
  <c r="T51" i="1" s="1"/>
  <c r="E56" i="1"/>
  <c r="Q51" i="1" s="1"/>
  <c r="C56" i="1"/>
  <c r="B56" i="1"/>
  <c r="J55" i="1"/>
  <c r="D55" i="1"/>
  <c r="J54" i="1"/>
  <c r="D54" i="1"/>
  <c r="J53" i="1"/>
  <c r="D53" i="1"/>
  <c r="J52" i="1"/>
  <c r="D52" i="1"/>
  <c r="S51" i="1"/>
  <c r="R51" i="1"/>
  <c r="O51" i="1"/>
  <c r="N51" i="1"/>
  <c r="M51" i="1"/>
  <c r="J51" i="1"/>
  <c r="D51" i="1"/>
  <c r="K49" i="1"/>
  <c r="V44" i="1" s="1"/>
  <c r="I49" i="1"/>
  <c r="H49" i="1"/>
  <c r="T44" i="1" s="1"/>
  <c r="E49" i="1"/>
  <c r="Q44" i="1" s="1"/>
  <c r="C49" i="1"/>
  <c r="B49" i="1"/>
  <c r="O44" i="1" s="1"/>
  <c r="J48" i="1"/>
  <c r="D48" i="1"/>
  <c r="J47" i="1"/>
  <c r="D47" i="1"/>
  <c r="J46" i="1"/>
  <c r="D46" i="1"/>
  <c r="J45" i="1"/>
  <c r="D45" i="1"/>
  <c r="S44" i="1"/>
  <c r="R44" i="1"/>
  <c r="N44" i="1"/>
  <c r="M44" i="1"/>
  <c r="J44" i="1"/>
  <c r="D44" i="1"/>
  <c r="K42" i="1"/>
  <c r="V37" i="1" s="1"/>
  <c r="I42" i="1"/>
  <c r="H42" i="1"/>
  <c r="E42" i="1"/>
  <c r="Q37" i="1" s="1"/>
  <c r="C42" i="1"/>
  <c r="B42" i="1"/>
  <c r="O37" i="1" s="1"/>
  <c r="J41" i="1"/>
  <c r="D41" i="1"/>
  <c r="J40" i="1"/>
  <c r="D40" i="1"/>
  <c r="J39" i="1"/>
  <c r="D39" i="1"/>
  <c r="J38" i="1"/>
  <c r="D38" i="1"/>
  <c r="T37" i="1"/>
  <c r="S37" i="1"/>
  <c r="R37" i="1"/>
  <c r="N37" i="1"/>
  <c r="M37" i="1"/>
  <c r="J37" i="1"/>
  <c r="D37" i="1"/>
  <c r="K35" i="1"/>
  <c r="V30" i="1" s="1"/>
  <c r="I35" i="1"/>
  <c r="H35" i="1"/>
  <c r="T30" i="1" s="1"/>
  <c r="E35" i="1"/>
  <c r="Q30" i="1" s="1"/>
  <c r="C35" i="1"/>
  <c r="B35" i="1"/>
  <c r="O30" i="1" s="1"/>
  <c r="J34" i="1"/>
  <c r="D34" i="1"/>
  <c r="J33" i="1"/>
  <c r="D33" i="1"/>
  <c r="J32" i="1"/>
  <c r="D32" i="1"/>
  <c r="J31" i="1"/>
  <c r="D31" i="1"/>
  <c r="S30" i="1"/>
  <c r="R30" i="1"/>
  <c r="N30" i="1"/>
  <c r="M30" i="1"/>
  <c r="J30" i="1"/>
  <c r="D30" i="1"/>
  <c r="K28" i="1"/>
  <c r="V23" i="1" s="1"/>
  <c r="I28" i="1"/>
  <c r="H28" i="1"/>
  <c r="T23" i="1" s="1"/>
  <c r="E28" i="1"/>
  <c r="Q23" i="1" s="1"/>
  <c r="C28" i="1"/>
  <c r="B28" i="1"/>
  <c r="O23" i="1" s="1"/>
  <c r="J27" i="1"/>
  <c r="D27" i="1"/>
  <c r="J26" i="1"/>
  <c r="D26" i="1"/>
  <c r="J25" i="1"/>
  <c r="D25" i="1"/>
  <c r="J24" i="1"/>
  <c r="D24" i="1"/>
  <c r="S23" i="1"/>
  <c r="R23" i="1"/>
  <c r="N23" i="1"/>
  <c r="M23" i="1"/>
  <c r="J23" i="1"/>
  <c r="D23" i="1"/>
  <c r="K21" i="1"/>
  <c r="V16" i="1" s="1"/>
  <c r="I21" i="1"/>
  <c r="H21" i="1"/>
  <c r="E21" i="1"/>
  <c r="C21" i="1"/>
  <c r="B21" i="1"/>
  <c r="O16" i="1" s="1"/>
  <c r="J20" i="1"/>
  <c r="D20" i="1"/>
  <c r="J19" i="1"/>
  <c r="D19" i="1"/>
  <c r="J18" i="1"/>
  <c r="D18" i="1"/>
  <c r="J17" i="1"/>
  <c r="D17" i="1"/>
  <c r="T16" i="1"/>
  <c r="S16" i="1"/>
  <c r="R16" i="1"/>
  <c r="Q16" i="1"/>
  <c r="N16" i="1"/>
  <c r="M16" i="1"/>
  <c r="J16" i="1"/>
  <c r="D16" i="1"/>
  <c r="K14" i="1"/>
  <c r="V9" i="1" s="1"/>
  <c r="I14" i="1"/>
  <c r="H14" i="1"/>
  <c r="T9" i="1" s="1"/>
  <c r="E14" i="1"/>
  <c r="Q9" i="1" s="1"/>
  <c r="C14" i="1"/>
  <c r="B14" i="1"/>
  <c r="O9" i="1" s="1"/>
  <c r="J13" i="1"/>
  <c r="D13" i="1"/>
  <c r="J12" i="1"/>
  <c r="D12" i="1"/>
  <c r="J11" i="1"/>
  <c r="D11" i="1"/>
  <c r="J10" i="1"/>
  <c r="D10" i="1"/>
  <c r="S9" i="1"/>
  <c r="R9" i="1"/>
  <c r="N9" i="1"/>
  <c r="M9" i="1"/>
  <c r="J9" i="1"/>
  <c r="D9" i="1"/>
  <c r="K7" i="1"/>
  <c r="V2" i="1" s="1"/>
  <c r="I7" i="1"/>
  <c r="H7" i="1"/>
  <c r="Q2" i="1"/>
  <c r="C7" i="1"/>
  <c r="B7" i="1"/>
  <c r="O2" i="1" s="1"/>
  <c r="J6" i="1"/>
  <c r="D6" i="1"/>
  <c r="J5" i="1"/>
  <c r="D5" i="1"/>
  <c r="J4" i="1"/>
  <c r="D4" i="1"/>
  <c r="J3" i="1"/>
  <c r="D3" i="1"/>
  <c r="T2" i="1"/>
  <c r="S2" i="1"/>
  <c r="R2" i="1"/>
  <c r="N2" i="1"/>
  <c r="M2" i="1"/>
  <c r="J2" i="1"/>
  <c r="D2" i="1"/>
  <c r="J76" i="9"/>
  <c r="J69" i="9"/>
  <c r="D34" i="9"/>
  <c r="D20" i="9"/>
  <c r="D13" i="9"/>
  <c r="B14" i="9"/>
  <c r="O9" i="9" s="1"/>
  <c r="C14" i="9"/>
  <c r="K98" i="9"/>
  <c r="V93" i="9" s="1"/>
  <c r="I98" i="9"/>
  <c r="H98" i="9"/>
  <c r="T93" i="9" s="1"/>
  <c r="E98" i="9"/>
  <c r="Q93" i="9" s="1"/>
  <c r="C98" i="9"/>
  <c r="B98" i="9"/>
  <c r="O93" i="9" s="1"/>
  <c r="J97" i="9"/>
  <c r="D97" i="9"/>
  <c r="J96" i="9"/>
  <c r="D96" i="9"/>
  <c r="J95" i="9"/>
  <c r="D95" i="9"/>
  <c r="J94" i="9"/>
  <c r="D94" i="9"/>
  <c r="S93" i="9"/>
  <c r="R93" i="9"/>
  <c r="N93" i="9"/>
  <c r="M93" i="9"/>
  <c r="J93" i="9"/>
  <c r="D93" i="9"/>
  <c r="K91" i="9"/>
  <c r="V86" i="9" s="1"/>
  <c r="I91" i="9"/>
  <c r="H91" i="9"/>
  <c r="T86" i="9" s="1"/>
  <c r="E91" i="9"/>
  <c r="Q86" i="9" s="1"/>
  <c r="C91" i="9"/>
  <c r="B91" i="9"/>
  <c r="O86" i="9" s="1"/>
  <c r="D90" i="9"/>
  <c r="J89" i="9"/>
  <c r="D89" i="9"/>
  <c r="J88" i="9"/>
  <c r="D88" i="9"/>
  <c r="J87" i="9"/>
  <c r="D87" i="9"/>
  <c r="S86" i="9"/>
  <c r="R86" i="9"/>
  <c r="N86" i="9"/>
  <c r="M86" i="9"/>
  <c r="J86" i="9"/>
  <c r="D86" i="9"/>
  <c r="K84" i="9"/>
  <c r="V79" i="9" s="1"/>
  <c r="I84" i="9"/>
  <c r="H84" i="9"/>
  <c r="T79" i="9" s="1"/>
  <c r="E84" i="9"/>
  <c r="Q79" i="9" s="1"/>
  <c r="C84" i="9"/>
  <c r="B84" i="9"/>
  <c r="O79" i="9" s="1"/>
  <c r="J83" i="9"/>
  <c r="J82" i="9"/>
  <c r="D82" i="9"/>
  <c r="J81" i="9"/>
  <c r="D81" i="9"/>
  <c r="J80" i="9"/>
  <c r="D80" i="9"/>
  <c r="S79" i="9"/>
  <c r="R79" i="9"/>
  <c r="N79" i="9"/>
  <c r="M79" i="9"/>
  <c r="J79" i="9"/>
  <c r="D79" i="9"/>
  <c r="K77" i="9"/>
  <c r="V72" i="9" s="1"/>
  <c r="I77" i="9"/>
  <c r="H77" i="9"/>
  <c r="T72" i="9" s="1"/>
  <c r="E77" i="9"/>
  <c r="Q72" i="9" s="1"/>
  <c r="C77" i="9"/>
  <c r="B77" i="9"/>
  <c r="O72" i="9" s="1"/>
  <c r="J75" i="9"/>
  <c r="D75" i="9"/>
  <c r="J74" i="9"/>
  <c r="D74" i="9"/>
  <c r="J73" i="9"/>
  <c r="D73" i="9"/>
  <c r="S72" i="9"/>
  <c r="R72" i="9"/>
  <c r="N72" i="9"/>
  <c r="M72" i="9"/>
  <c r="J72" i="9"/>
  <c r="D72" i="9"/>
  <c r="K70" i="9"/>
  <c r="V65" i="9" s="1"/>
  <c r="I70" i="9"/>
  <c r="H70" i="9"/>
  <c r="T65" i="9" s="1"/>
  <c r="E70" i="9"/>
  <c r="Q65" i="9" s="1"/>
  <c r="C70" i="9"/>
  <c r="B70" i="9"/>
  <c r="O65" i="9" s="1"/>
  <c r="D69" i="9"/>
  <c r="J68" i="9"/>
  <c r="D68" i="9"/>
  <c r="J67" i="9"/>
  <c r="D67" i="9"/>
  <c r="J66" i="9"/>
  <c r="D66" i="9"/>
  <c r="S65" i="9"/>
  <c r="R65" i="9"/>
  <c r="N65" i="9"/>
  <c r="M65" i="9"/>
  <c r="J65" i="9"/>
  <c r="D65" i="9"/>
  <c r="K63" i="9"/>
  <c r="V58" i="9" s="1"/>
  <c r="I63" i="9"/>
  <c r="H63" i="9"/>
  <c r="T58" i="9" s="1"/>
  <c r="E63" i="9"/>
  <c r="Q58" i="9" s="1"/>
  <c r="C63" i="9"/>
  <c r="B63" i="9"/>
  <c r="O58" i="9" s="1"/>
  <c r="J62" i="9"/>
  <c r="D62" i="9"/>
  <c r="J61" i="9"/>
  <c r="D61" i="9"/>
  <c r="J60" i="9"/>
  <c r="D60" i="9"/>
  <c r="J59" i="9"/>
  <c r="D59" i="9"/>
  <c r="S58" i="9"/>
  <c r="R58" i="9"/>
  <c r="N58" i="9"/>
  <c r="M58" i="9"/>
  <c r="J58" i="9"/>
  <c r="D58" i="9"/>
  <c r="K56" i="9"/>
  <c r="V51" i="9" s="1"/>
  <c r="I56" i="9"/>
  <c r="H56" i="9"/>
  <c r="T51" i="9" s="1"/>
  <c r="E56" i="9"/>
  <c r="Q51" i="9" s="1"/>
  <c r="C56" i="9"/>
  <c r="B56" i="9"/>
  <c r="O51" i="9" s="1"/>
  <c r="J55" i="9"/>
  <c r="D55" i="9"/>
  <c r="J54" i="9"/>
  <c r="D54" i="9"/>
  <c r="J53" i="9"/>
  <c r="D53" i="9"/>
  <c r="J52" i="9"/>
  <c r="D52" i="9"/>
  <c r="S51" i="9"/>
  <c r="R51" i="9"/>
  <c r="N51" i="9"/>
  <c r="M51" i="9"/>
  <c r="J51" i="9"/>
  <c r="D51" i="9"/>
  <c r="K49" i="9"/>
  <c r="V44" i="9" s="1"/>
  <c r="I49" i="9"/>
  <c r="H49" i="9"/>
  <c r="T44" i="9" s="1"/>
  <c r="E49" i="9"/>
  <c r="Q44" i="9" s="1"/>
  <c r="C49" i="9"/>
  <c r="B49" i="9"/>
  <c r="O44" i="9" s="1"/>
  <c r="J48" i="9"/>
  <c r="D48" i="9"/>
  <c r="J47" i="9"/>
  <c r="D47" i="9"/>
  <c r="J46" i="9"/>
  <c r="D46" i="9"/>
  <c r="J45" i="9"/>
  <c r="J49" i="9" s="1"/>
  <c r="U44" i="9" s="1"/>
  <c r="D45" i="9"/>
  <c r="S44" i="9"/>
  <c r="R44" i="9"/>
  <c r="N44" i="9"/>
  <c r="M44" i="9"/>
  <c r="J44" i="9"/>
  <c r="D44" i="9"/>
  <c r="K42" i="9"/>
  <c r="V37" i="9" s="1"/>
  <c r="I42" i="9"/>
  <c r="H42" i="9"/>
  <c r="T37" i="9" s="1"/>
  <c r="E42" i="9"/>
  <c r="Q37" i="9" s="1"/>
  <c r="C42" i="9"/>
  <c r="B42" i="9"/>
  <c r="O37" i="9" s="1"/>
  <c r="J41" i="9"/>
  <c r="D41" i="9"/>
  <c r="J40" i="9"/>
  <c r="D40" i="9"/>
  <c r="J39" i="9"/>
  <c r="D39" i="9"/>
  <c r="J38" i="9"/>
  <c r="D38" i="9"/>
  <c r="S37" i="9"/>
  <c r="R37" i="9"/>
  <c r="N37" i="9"/>
  <c r="M37" i="9"/>
  <c r="J37" i="9"/>
  <c r="D37" i="9"/>
  <c r="K35" i="9"/>
  <c r="V30" i="9" s="1"/>
  <c r="I35" i="9"/>
  <c r="H35" i="9"/>
  <c r="T30" i="9" s="1"/>
  <c r="E35" i="9"/>
  <c r="Q30" i="9" s="1"/>
  <c r="C35" i="9"/>
  <c r="B35" i="9"/>
  <c r="O30" i="9" s="1"/>
  <c r="J34" i="9"/>
  <c r="J33" i="9"/>
  <c r="D33" i="9"/>
  <c r="J32" i="9"/>
  <c r="D32" i="9"/>
  <c r="J31" i="9"/>
  <c r="D31" i="9"/>
  <c r="S30" i="9"/>
  <c r="R30" i="9"/>
  <c r="N30" i="9"/>
  <c r="M30" i="9"/>
  <c r="J30" i="9"/>
  <c r="D30" i="9"/>
  <c r="K28" i="9"/>
  <c r="V23" i="9" s="1"/>
  <c r="I28" i="9"/>
  <c r="H28" i="9"/>
  <c r="T23" i="9" s="1"/>
  <c r="E28" i="9"/>
  <c r="Q23" i="9" s="1"/>
  <c r="C28" i="9"/>
  <c r="B28" i="9"/>
  <c r="O23" i="9" s="1"/>
  <c r="J27" i="9"/>
  <c r="D27" i="9"/>
  <c r="J26" i="9"/>
  <c r="D26" i="9"/>
  <c r="J25" i="9"/>
  <c r="D25" i="9"/>
  <c r="J24" i="9"/>
  <c r="D24" i="9"/>
  <c r="S23" i="9"/>
  <c r="R23" i="9"/>
  <c r="N23" i="9"/>
  <c r="M23" i="9"/>
  <c r="J23" i="9"/>
  <c r="D23" i="9"/>
  <c r="K21" i="9"/>
  <c r="V16" i="9" s="1"/>
  <c r="I21" i="9"/>
  <c r="H21" i="9"/>
  <c r="T16" i="9" s="1"/>
  <c r="E21" i="9"/>
  <c r="Q16" i="9" s="1"/>
  <c r="C21" i="9"/>
  <c r="B21" i="9"/>
  <c r="D19" i="9"/>
  <c r="D18" i="9"/>
  <c r="J17" i="9"/>
  <c r="D17" i="9"/>
  <c r="S16" i="9"/>
  <c r="R16" i="9"/>
  <c r="O16" i="9"/>
  <c r="N16" i="9"/>
  <c r="M16" i="9"/>
  <c r="J16" i="9"/>
  <c r="D16" i="9"/>
  <c r="V9" i="9"/>
  <c r="I14" i="9"/>
  <c r="H14" i="9"/>
  <c r="T9" i="9" s="1"/>
  <c r="E14" i="9"/>
  <c r="Q9" i="9" s="1"/>
  <c r="J13" i="9"/>
  <c r="J12" i="9"/>
  <c r="D12" i="9"/>
  <c r="J11" i="9"/>
  <c r="D11" i="9"/>
  <c r="J10" i="9"/>
  <c r="D10" i="9"/>
  <c r="S9" i="9"/>
  <c r="R9" i="9"/>
  <c r="N9" i="9"/>
  <c r="M9" i="9"/>
  <c r="J9" i="9"/>
  <c r="D9" i="9"/>
  <c r="K7" i="9"/>
  <c r="V2" i="9" s="1"/>
  <c r="I7" i="9"/>
  <c r="H7" i="9"/>
  <c r="T2" i="9" s="1"/>
  <c r="E7" i="9"/>
  <c r="Q2" i="9" s="1"/>
  <c r="C7" i="9"/>
  <c r="B7" i="9"/>
  <c r="O2" i="9" s="1"/>
  <c r="J6" i="9"/>
  <c r="D6" i="9"/>
  <c r="J5" i="9"/>
  <c r="D5" i="9"/>
  <c r="J4" i="9"/>
  <c r="D4" i="9"/>
  <c r="J3" i="9"/>
  <c r="D3" i="9"/>
  <c r="S2" i="9"/>
  <c r="R2" i="9"/>
  <c r="N2" i="9"/>
  <c r="M2" i="9"/>
  <c r="J2" i="9"/>
  <c r="D35" i="9" l="1"/>
  <c r="P30" i="9" s="1"/>
  <c r="J77" i="9"/>
  <c r="U72" i="9" s="1"/>
  <c r="D49" i="9"/>
  <c r="P44" i="9" s="1"/>
  <c r="J84" i="9"/>
  <c r="U79" i="9" s="1"/>
  <c r="D84" i="9"/>
  <c r="P79" i="9" s="1"/>
  <c r="W79" i="9" s="1"/>
  <c r="J14" i="9"/>
  <c r="U9" i="9" s="1"/>
  <c r="J21" i="9"/>
  <c r="U16" i="9" s="1"/>
  <c r="D91" i="9"/>
  <c r="P86" i="9" s="1"/>
  <c r="D42" i="4"/>
  <c r="P37" i="4" s="1"/>
  <c r="J56" i="4"/>
  <c r="U51" i="4" s="1"/>
  <c r="J98" i="4"/>
  <c r="U93" i="4" s="1"/>
  <c r="D21" i="4"/>
  <c r="P16" i="4" s="1"/>
  <c r="D35" i="4"/>
  <c r="P30" i="4" s="1"/>
  <c r="D63" i="4"/>
  <c r="P58" i="4" s="1"/>
  <c r="D77" i="4"/>
  <c r="P72" i="4" s="1"/>
  <c r="W72" i="4" s="1"/>
  <c r="J21" i="4"/>
  <c r="U16" i="4" s="1"/>
  <c r="J63" i="4"/>
  <c r="U58" i="4" s="1"/>
  <c r="J77" i="4"/>
  <c r="U72" i="4" s="1"/>
  <c r="J14" i="4"/>
  <c r="U9" i="4" s="1"/>
  <c r="D7" i="4"/>
  <c r="P2" i="4" s="1"/>
  <c r="J42" i="4"/>
  <c r="U37" i="4" s="1"/>
  <c r="J7" i="4"/>
  <c r="U2" i="4" s="1"/>
  <c r="W2" i="4" s="1"/>
  <c r="D84" i="4"/>
  <c r="P79" i="4" s="1"/>
  <c r="J98" i="7"/>
  <c r="U93" i="7" s="1"/>
  <c r="J70" i="7"/>
  <c r="U65" i="7" s="1"/>
  <c r="W65" i="7" s="1"/>
  <c r="D77" i="7"/>
  <c r="P72" i="7" s="1"/>
  <c r="J91" i="7"/>
  <c r="U86" i="7" s="1"/>
  <c r="J56" i="7"/>
  <c r="U51" i="7" s="1"/>
  <c r="D98" i="7"/>
  <c r="P93" i="7" s="1"/>
  <c r="W93" i="7" s="1"/>
  <c r="D84" i="7"/>
  <c r="P79" i="7" s="1"/>
  <c r="J98" i="2"/>
  <c r="U93" i="2" s="1"/>
  <c r="D35" i="2"/>
  <c r="P30" i="2" s="1"/>
  <c r="J70" i="2"/>
  <c r="U65" i="2" s="1"/>
  <c r="D77" i="2"/>
  <c r="P72" i="2" s="1"/>
  <c r="J14" i="2"/>
  <c r="U9" i="2" s="1"/>
  <c r="J77" i="2"/>
  <c r="U72" i="2" s="1"/>
  <c r="D42" i="2"/>
  <c r="P37" i="2" s="1"/>
  <c r="W37" i="2" s="1"/>
  <c r="D49" i="2"/>
  <c r="P44" i="2" s="1"/>
  <c r="J35" i="6"/>
  <c r="U30" i="6" s="1"/>
  <c r="D98" i="6"/>
  <c r="P93" i="6" s="1"/>
  <c r="J77" i="6"/>
  <c r="U72" i="6" s="1"/>
  <c r="J14" i="6"/>
  <c r="U9" i="6" s="1"/>
  <c r="D28" i="6"/>
  <c r="P23" i="6" s="1"/>
  <c r="D42" i="6"/>
  <c r="P37" i="6" s="1"/>
  <c r="W37" i="6" s="1"/>
  <c r="J63" i="6"/>
  <c r="U58" i="6" s="1"/>
  <c r="J42" i="6"/>
  <c r="U37" i="6" s="1"/>
  <c r="D7" i="1"/>
  <c r="P2" i="1" s="1"/>
  <c r="J21" i="1"/>
  <c r="U16" i="1" s="1"/>
  <c r="D21" i="1"/>
  <c r="P16" i="1" s="1"/>
  <c r="D35" i="1"/>
  <c r="P30" i="1" s="1"/>
  <c r="D98" i="1"/>
  <c r="P93" i="1" s="1"/>
  <c r="D49" i="1"/>
  <c r="P44" i="1" s="1"/>
  <c r="D28" i="8"/>
  <c r="P23" i="8" s="1"/>
  <c r="J28" i="8"/>
  <c r="U23" i="8" s="1"/>
  <c r="J77" i="8"/>
  <c r="U72" i="8" s="1"/>
  <c r="P16" i="8"/>
  <c r="D56" i="8"/>
  <c r="P51" i="8" s="1"/>
  <c r="J21" i="8"/>
  <c r="U16" i="8" s="1"/>
  <c r="D84" i="8"/>
  <c r="P79" i="8" s="1"/>
  <c r="P44" i="8"/>
  <c r="W44" i="8" s="1"/>
  <c r="J77" i="3"/>
  <c r="U72" i="3" s="1"/>
  <c r="W72" i="3" s="1"/>
  <c r="J7" i="3"/>
  <c r="U2" i="3" s="1"/>
  <c r="W2" i="3" s="1"/>
  <c r="D7" i="3"/>
  <c r="P2" i="3" s="1"/>
  <c r="D42" i="3"/>
  <c r="P37" i="3" s="1"/>
  <c r="J70" i="3"/>
  <c r="U65" i="3" s="1"/>
  <c r="W65" i="3" s="1"/>
  <c r="J42" i="3"/>
  <c r="U37" i="3" s="1"/>
  <c r="D84" i="3"/>
  <c r="P79" i="3" s="1"/>
  <c r="D98" i="3"/>
  <c r="P93" i="3" s="1"/>
  <c r="D35" i="3"/>
  <c r="P30" i="3" s="1"/>
  <c r="D77" i="3"/>
  <c r="P72" i="3" s="1"/>
  <c r="J98" i="6"/>
  <c r="U93" i="6" s="1"/>
  <c r="W93" i="6" s="1"/>
  <c r="J98" i="8"/>
  <c r="U93" i="8" s="1"/>
  <c r="J91" i="9"/>
  <c r="U86" i="9" s="1"/>
  <c r="J91" i="4"/>
  <c r="U86" i="4" s="1"/>
  <c r="J91" i="2"/>
  <c r="U86" i="2" s="1"/>
  <c r="J91" i="6"/>
  <c r="U86" i="6" s="1"/>
  <c r="W86" i="6" s="1"/>
  <c r="J91" i="1"/>
  <c r="U86" i="1" s="1"/>
  <c r="J91" i="8"/>
  <c r="U86" i="8" s="1"/>
  <c r="J91" i="3"/>
  <c r="U86" i="3" s="1"/>
  <c r="J84" i="2"/>
  <c r="U79" i="2" s="1"/>
  <c r="W79" i="2" s="1"/>
  <c r="J84" i="4"/>
  <c r="U79" i="4" s="1"/>
  <c r="J84" i="6"/>
  <c r="U79" i="6" s="1"/>
  <c r="W79" i="6" s="1"/>
  <c r="J84" i="1"/>
  <c r="U79" i="1" s="1"/>
  <c r="J84" i="3"/>
  <c r="U79" i="3" s="1"/>
  <c r="W79" i="3" s="1"/>
  <c r="J84" i="7"/>
  <c r="U79" i="7" s="1"/>
  <c r="W79" i="7" s="1"/>
  <c r="J77" i="7"/>
  <c r="U72" i="7" s="1"/>
  <c r="W72" i="7" s="1"/>
  <c r="J77" i="1"/>
  <c r="U72" i="1" s="1"/>
  <c r="J70" i="9"/>
  <c r="U65" i="9" s="1"/>
  <c r="J70" i="1"/>
  <c r="U65" i="1" s="1"/>
  <c r="J70" i="8"/>
  <c r="U65" i="8" s="1"/>
  <c r="W65" i="8" s="1"/>
  <c r="J63" i="9"/>
  <c r="U58" i="9" s="1"/>
  <c r="J63" i="1"/>
  <c r="U58" i="1" s="1"/>
  <c r="W58" i="1" s="1"/>
  <c r="J63" i="8"/>
  <c r="U58" i="8" s="1"/>
  <c r="J56" i="9"/>
  <c r="U51" i="9" s="1"/>
  <c r="J56" i="2"/>
  <c r="U51" i="2" s="1"/>
  <c r="J56" i="6"/>
  <c r="U51" i="6" s="1"/>
  <c r="J56" i="1"/>
  <c r="U51" i="1" s="1"/>
  <c r="J56" i="8"/>
  <c r="U51" i="8" s="1"/>
  <c r="W51" i="8" s="1"/>
  <c r="J49" i="4"/>
  <c r="U44" i="4" s="1"/>
  <c r="J49" i="7"/>
  <c r="U44" i="7" s="1"/>
  <c r="J49" i="2"/>
  <c r="U44" i="2" s="1"/>
  <c r="W44" i="2" s="1"/>
  <c r="J49" i="6"/>
  <c r="U44" i="6" s="1"/>
  <c r="W44" i="6" s="1"/>
  <c r="J49" i="1"/>
  <c r="U44" i="1" s="1"/>
  <c r="J49" i="3"/>
  <c r="U44" i="3" s="1"/>
  <c r="W44" i="3" s="1"/>
  <c r="J42" i="9"/>
  <c r="U37" i="9" s="1"/>
  <c r="W37" i="4"/>
  <c r="J42" i="1"/>
  <c r="U37" i="1" s="1"/>
  <c r="J42" i="8"/>
  <c r="U37" i="8" s="1"/>
  <c r="W37" i="8" s="1"/>
  <c r="W37" i="3"/>
  <c r="J35" i="9"/>
  <c r="U30" i="9" s="1"/>
  <c r="J35" i="4"/>
  <c r="U30" i="4" s="1"/>
  <c r="W30" i="4" s="1"/>
  <c r="J35" i="7"/>
  <c r="U30" i="7" s="1"/>
  <c r="J35" i="2"/>
  <c r="U30" i="2" s="1"/>
  <c r="J35" i="1"/>
  <c r="U30" i="1" s="1"/>
  <c r="J35" i="8"/>
  <c r="U30" i="8" s="1"/>
  <c r="W30" i="8" s="1"/>
  <c r="J35" i="3"/>
  <c r="U30" i="3" s="1"/>
  <c r="W30" i="3" s="1"/>
  <c r="J28" i="9"/>
  <c r="U23" i="9" s="1"/>
  <c r="W23" i="9" s="1"/>
  <c r="J28" i="4"/>
  <c r="U23" i="4" s="1"/>
  <c r="J28" i="7"/>
  <c r="U23" i="7" s="1"/>
  <c r="J28" i="2"/>
  <c r="U23" i="2" s="1"/>
  <c r="J28" i="1"/>
  <c r="U23" i="1" s="1"/>
  <c r="J28" i="3"/>
  <c r="U23" i="3" s="1"/>
  <c r="J14" i="1"/>
  <c r="U9" i="1" s="1"/>
  <c r="J14" i="8"/>
  <c r="U9" i="8" s="1"/>
  <c r="J7" i="9"/>
  <c r="U2" i="9" s="1"/>
  <c r="J7" i="6"/>
  <c r="U2" i="6" s="1"/>
  <c r="W2" i="6" s="1"/>
  <c r="J7" i="1"/>
  <c r="U2" i="1" s="1"/>
  <c r="J7" i="8"/>
  <c r="U2" i="8" s="1"/>
  <c r="D98" i="9"/>
  <c r="P93" i="9" s="1"/>
  <c r="D98" i="4"/>
  <c r="P93" i="4" s="1"/>
  <c r="W93" i="4" s="1"/>
  <c r="D98" i="2"/>
  <c r="P93" i="2" s="1"/>
  <c r="W93" i="2" s="1"/>
  <c r="W93" i="1"/>
  <c r="D98" i="8"/>
  <c r="P93" i="8" s="1"/>
  <c r="W93" i="3"/>
  <c r="D91" i="4"/>
  <c r="P86" i="4" s="1"/>
  <c r="W86" i="4" s="1"/>
  <c r="D91" i="7"/>
  <c r="P86" i="7" s="1"/>
  <c r="D91" i="2"/>
  <c r="P86" i="2" s="1"/>
  <c r="W86" i="2"/>
  <c r="D91" i="1"/>
  <c r="P86" i="1" s="1"/>
  <c r="W86" i="1" s="1"/>
  <c r="D91" i="8"/>
  <c r="P86" i="8" s="1"/>
  <c r="D91" i="3"/>
  <c r="P86" i="3" s="1"/>
  <c r="W79" i="1"/>
  <c r="W79" i="8"/>
  <c r="W72" i="2"/>
  <c r="D70" i="2"/>
  <c r="P65" i="2" s="1"/>
  <c r="W65" i="2" s="1"/>
  <c r="D77" i="1"/>
  <c r="P72" i="1" s="1"/>
  <c r="W72" i="1" s="1"/>
  <c r="D77" i="9"/>
  <c r="P72" i="9" s="1"/>
  <c r="W72" i="9" s="1"/>
  <c r="D70" i="9"/>
  <c r="P65" i="9" s="1"/>
  <c r="D70" i="4"/>
  <c r="P65" i="4" s="1"/>
  <c r="W65" i="4" s="1"/>
  <c r="D70" i="7"/>
  <c r="P65" i="7" s="1"/>
  <c r="D70" i="6"/>
  <c r="P65" i="6" s="1"/>
  <c r="W65" i="6"/>
  <c r="D70" i="1"/>
  <c r="P65" i="1" s="1"/>
  <c r="D70" i="8"/>
  <c r="P65" i="8" s="1"/>
  <c r="D70" i="3"/>
  <c r="P65" i="3" s="1"/>
  <c r="D63" i="9"/>
  <c r="P58" i="9" s="1"/>
  <c r="W58" i="4"/>
  <c r="W58" i="7"/>
  <c r="D63" i="2"/>
  <c r="P58" i="2" s="1"/>
  <c r="D63" i="6"/>
  <c r="P58" i="6" s="1"/>
  <c r="W58" i="6" s="1"/>
  <c r="D63" i="8"/>
  <c r="P58" i="8" s="1"/>
  <c r="W58" i="8" s="1"/>
  <c r="W58" i="3"/>
  <c r="D56" i="9"/>
  <c r="P51" i="9" s="1"/>
  <c r="D56" i="4"/>
  <c r="P51" i="4" s="1"/>
  <c r="W51" i="4" s="1"/>
  <c r="D56" i="7"/>
  <c r="P51" i="7" s="1"/>
  <c r="W51" i="7" s="1"/>
  <c r="D56" i="2"/>
  <c r="P51" i="2" s="1"/>
  <c r="W51" i="2" s="1"/>
  <c r="D56" i="6"/>
  <c r="P51" i="6" s="1"/>
  <c r="D56" i="1"/>
  <c r="P51" i="1" s="1"/>
  <c r="D56" i="3"/>
  <c r="P51" i="3" s="1"/>
  <c r="W51" i="3" s="1"/>
  <c r="W44" i="4"/>
  <c r="W44" i="7"/>
  <c r="W30" i="7"/>
  <c r="D42" i="9"/>
  <c r="P37" i="9" s="1"/>
  <c r="W37" i="7"/>
  <c r="D42" i="1"/>
  <c r="P37" i="1" s="1"/>
  <c r="D28" i="7"/>
  <c r="P23" i="7" s="1"/>
  <c r="W30" i="2"/>
  <c r="D35" i="6"/>
  <c r="P30" i="6" s="1"/>
  <c r="W30" i="6" s="1"/>
  <c r="W23" i="6"/>
  <c r="D28" i="9"/>
  <c r="P23" i="9" s="1"/>
  <c r="D28" i="4"/>
  <c r="P23" i="4" s="1"/>
  <c r="W23" i="4" s="1"/>
  <c r="J21" i="7"/>
  <c r="U16" i="7" s="1"/>
  <c r="D28" i="2"/>
  <c r="P23" i="2" s="1"/>
  <c r="W30" i="1"/>
  <c r="D28" i="1"/>
  <c r="P23" i="1" s="1"/>
  <c r="W23" i="1" s="1"/>
  <c r="D28" i="3"/>
  <c r="P23" i="3" s="1"/>
  <c r="D21" i="9"/>
  <c r="P16" i="9" s="1"/>
  <c r="W16" i="9" s="1"/>
  <c r="W16" i="4"/>
  <c r="D21" i="7"/>
  <c r="P16" i="7" s="1"/>
  <c r="D21" i="2"/>
  <c r="P16" i="2" s="1"/>
  <c r="W16" i="2" s="1"/>
  <c r="D21" i="6"/>
  <c r="P16" i="6" s="1"/>
  <c r="W16" i="6" s="1"/>
  <c r="W16" i="1"/>
  <c r="D21" i="3"/>
  <c r="P16" i="3" s="1"/>
  <c r="W16" i="3" s="1"/>
  <c r="D14" i="9"/>
  <c r="P9" i="9" s="1"/>
  <c r="D14" i="4"/>
  <c r="P9" i="4" s="1"/>
  <c r="W9" i="4" s="1"/>
  <c r="D14" i="7"/>
  <c r="P9" i="7" s="1"/>
  <c r="W9" i="7" s="1"/>
  <c r="D14" i="2"/>
  <c r="P9" i="2" s="1"/>
  <c r="W9" i="2" s="1"/>
  <c r="D14" i="6"/>
  <c r="P9" i="6" s="1"/>
  <c r="W9" i="6" s="1"/>
  <c r="W9" i="8"/>
  <c r="D14" i="3"/>
  <c r="P9" i="3" s="1"/>
  <c r="W9" i="3" s="1"/>
  <c r="D14" i="1"/>
  <c r="P9" i="1" s="1"/>
  <c r="P2" i="9"/>
  <c r="W2" i="7"/>
  <c r="W2" i="2"/>
  <c r="W2" i="1"/>
  <c r="P2" i="8"/>
  <c r="W2" i="8" s="1"/>
  <c r="W23" i="8"/>
  <c r="W72" i="8"/>
  <c r="W72" i="6"/>
  <c r="W86" i="3"/>
  <c r="W58" i="2"/>
  <c r="W44" i="1"/>
  <c r="W51" i="1"/>
  <c r="J98" i="9"/>
  <c r="U93" i="9" s="1"/>
  <c r="W44" i="9"/>
  <c r="W30" i="9"/>
  <c r="W86" i="9"/>
  <c r="W9" i="9"/>
  <c r="W16" i="8" l="1"/>
  <c r="W37" i="9"/>
  <c r="W93" i="9"/>
  <c r="W58" i="9"/>
  <c r="W2" i="9"/>
  <c r="W79" i="4"/>
  <c r="W86" i="7"/>
  <c r="W23" i="7"/>
  <c r="W23" i="2"/>
  <c r="W9" i="1"/>
  <c r="W23" i="3"/>
  <c r="W93" i="8"/>
  <c r="W86" i="8"/>
  <c r="W65" i="9"/>
  <c r="W65" i="1"/>
  <c r="W51" i="9"/>
  <c r="W51" i="6"/>
  <c r="W37" i="1"/>
  <c r="W16" i="7"/>
</calcChain>
</file>

<file path=xl/sharedStrings.xml><?xml version="1.0" encoding="utf-8"?>
<sst xmlns="http://schemas.openxmlformats.org/spreadsheetml/2006/main" count="5536" uniqueCount="607">
  <si>
    <t>Cell ID</t>
  </si>
  <si>
    <t>BL</t>
  </si>
  <si>
    <t>Stim</t>
  </si>
  <si>
    <t>MI</t>
  </si>
  <si>
    <t>t.test</t>
  </si>
  <si>
    <t>Cell Type</t>
  </si>
  <si>
    <t>PV</t>
  </si>
  <si>
    <t>Lhx6</t>
  </si>
  <si>
    <t>SD</t>
  </si>
  <si>
    <t>Median</t>
  </si>
  <si>
    <t>SEM</t>
  </si>
  <si>
    <t>TS022520b</t>
  </si>
  <si>
    <t>TS022520a</t>
  </si>
  <si>
    <t>TS022520d</t>
  </si>
  <si>
    <t>TS022520c</t>
  </si>
  <si>
    <t>TS022520e</t>
  </si>
  <si>
    <t>TS022520f</t>
  </si>
  <si>
    <t>TS022520h</t>
  </si>
  <si>
    <t>TS022520g</t>
  </si>
  <si>
    <t>TS022720a</t>
  </si>
  <si>
    <t>TS022720b</t>
  </si>
  <si>
    <t>TS022720d</t>
  </si>
  <si>
    <t>TS022720c</t>
  </si>
  <si>
    <t>TS022720e</t>
  </si>
  <si>
    <t>TS022720f</t>
  </si>
  <si>
    <t>TS022720h</t>
  </si>
  <si>
    <t>TS022720g</t>
  </si>
  <si>
    <t>TS022720i</t>
  </si>
  <si>
    <t>TS022720J</t>
  </si>
  <si>
    <t>TS022820d</t>
  </si>
  <si>
    <t>TS022820e</t>
  </si>
  <si>
    <t>TS022820f</t>
  </si>
  <si>
    <t>TS022820g</t>
  </si>
  <si>
    <t>TS030620b</t>
  </si>
  <si>
    <t>TS030620a</t>
  </si>
  <si>
    <t>TS030620c</t>
  </si>
  <si>
    <t>TS030620d</t>
  </si>
  <si>
    <t>TS030620e</t>
  </si>
  <si>
    <t>TS030620f</t>
  </si>
  <si>
    <t>File_Lhx6_175hz200ms1x</t>
  </si>
  <si>
    <t>Celltype_Lhx6_175hz200ms1x</t>
  </si>
  <si>
    <t>BLFR_Lhx6_175hz200ms1x</t>
  </si>
  <si>
    <t>MF_Lhx6_175hz200ms1x</t>
  </si>
  <si>
    <t>t.test_Lhx6_175hz200ms1x</t>
  </si>
  <si>
    <t>File_PV_175hz200ms1x</t>
  </si>
  <si>
    <t>Celltype_PV_175hz200ms1x</t>
  </si>
  <si>
    <t>BLFR_PV_175hz200ms1x</t>
  </si>
  <si>
    <t>MF_PV_175hz200ms1x</t>
  </si>
  <si>
    <t>t.test_PV_175hz200ms1x</t>
  </si>
  <si>
    <t>Mfdiff_175hz200ms1x</t>
  </si>
  <si>
    <t>File_Lhx6_100hz2s1x</t>
  </si>
  <si>
    <t>Celltype_Lhx6_100hz2s1x</t>
  </si>
  <si>
    <t>BLFR_Lhx6_100hz2s1x</t>
  </si>
  <si>
    <t>MF_Lhx6_100hz2s1x</t>
  </si>
  <si>
    <t>t.test_Lhx6_100hz2s1x</t>
  </si>
  <si>
    <t>File_PV_100hz2s1x</t>
  </si>
  <si>
    <t>Celltype_PV_100hz2s1x</t>
  </si>
  <si>
    <t>BLFR_PV_100hz2s1x</t>
  </si>
  <si>
    <t>MF_PV_100hz2s1x</t>
  </si>
  <si>
    <t>t.test_PV_100hz2s1x</t>
  </si>
  <si>
    <t>Mfdiff_100hz2s1x</t>
  </si>
  <si>
    <t>File_Lhx6_50hz200ms1x</t>
  </si>
  <si>
    <t>Celltype_Lhx6_50hz200ms1x</t>
  </si>
  <si>
    <t>BLFR_Lhx6_50hz200ms1x</t>
  </si>
  <si>
    <t>MF_Lhx6_50hz200ms1x</t>
  </si>
  <si>
    <t>t.test_Lhx6_50hz200ms1x</t>
  </si>
  <si>
    <t>File_PV_50hz200ms1x</t>
  </si>
  <si>
    <t>Celltype_PV_50hz200ms1x</t>
  </si>
  <si>
    <t>BLFR_PV_50hz200ms1x</t>
  </si>
  <si>
    <t>MF_PV_50hz200ms1x</t>
  </si>
  <si>
    <t>t.test_PV_50hz200ms1x</t>
  </si>
  <si>
    <t>Mfdiff_50hz200ms1x</t>
  </si>
  <si>
    <t>File_Lhx6_175hz10s1x</t>
  </si>
  <si>
    <t>Celltype_Lhx6_175hz10s1x</t>
  </si>
  <si>
    <t>BLFR_Lhx6_175hz10s1x</t>
  </si>
  <si>
    <t>MF_Lhx6_175hz10s1x</t>
  </si>
  <si>
    <t>t.test_Lhx6_175hz10s1x</t>
  </si>
  <si>
    <t>File_PV_175hz10s1x</t>
  </si>
  <si>
    <t>Celltype_PV_175hz10s1x</t>
  </si>
  <si>
    <t>BLFR_PV_175hz10s1x</t>
  </si>
  <si>
    <t>MF_PV_175hz10s1x</t>
  </si>
  <si>
    <t>t.test_PV_175hz10s1x</t>
  </si>
  <si>
    <t>Mfdiff_175hz10s1x</t>
  </si>
  <si>
    <t>File_Lhx6_175hz200ms2.5x</t>
  </si>
  <si>
    <t>Celltype_Lhx6_175hz200ms2.5x</t>
  </si>
  <si>
    <t>BLFR_Lhx6_175hz200ms2.5x</t>
  </si>
  <si>
    <t>MF_Lhx6_175hz200ms2.5x</t>
  </si>
  <si>
    <t>t.test_Lhx6_175hz200ms2.5x</t>
  </si>
  <si>
    <t>File_PV_175hz200ms2.5x</t>
  </si>
  <si>
    <t>Celltype_PV_175hz200ms2.5x</t>
  </si>
  <si>
    <t>BLFR_PV_175hz200ms2.5x</t>
  </si>
  <si>
    <t>MF_PV_175hz200ms2.5x</t>
  </si>
  <si>
    <t>t.test_PV_175hz200ms2.5x</t>
  </si>
  <si>
    <t>Mfdiff_175hz200ms2.5x</t>
  </si>
  <si>
    <t>File_Lhx6_100hz1s2.5x</t>
  </si>
  <si>
    <t>Celltype_Lhx6_100hz1s2.5x</t>
  </si>
  <si>
    <t>BLFR_Lhx6_100hz1s2.5x</t>
  </si>
  <si>
    <t>MF_Lhx6_100hz1s2.5x</t>
  </si>
  <si>
    <t>t.test_Lhx6_100hz1s2.5x</t>
  </si>
  <si>
    <t>File_PV_100hz1s2.5x</t>
  </si>
  <si>
    <t>Celltype_PV_100hz1s2.5x</t>
  </si>
  <si>
    <t>BLFR_PV_100hz1s2.5x</t>
  </si>
  <si>
    <t>MF_PV_100hz1s2.5x</t>
  </si>
  <si>
    <t>t.test_PV_100hz1s2.5x</t>
  </si>
  <si>
    <t>Mfdiff_100hz1s2.5x</t>
  </si>
  <si>
    <t>File_Lhx6_50hz200ms2.5x</t>
  </si>
  <si>
    <t>Celltype_Lhx6_50hz200ms2.5x</t>
  </si>
  <si>
    <t>BLFR_Lhx6_50hz200ms2.5x</t>
  </si>
  <si>
    <t>MF_Lhx6_50hz200ms2.5x</t>
  </si>
  <si>
    <t>t.test_Lhx6_50hz200ms2.5x</t>
  </si>
  <si>
    <t>File_PV_50hz200ms2.5x</t>
  </si>
  <si>
    <t>Celltype_PV_50hz200ms2.5x</t>
  </si>
  <si>
    <t>BLFR_PV_50hz200ms2.5x</t>
  </si>
  <si>
    <t>MF_PV_50hz200ms2.5x</t>
  </si>
  <si>
    <t>t.test_PV_50hz200ms2.5x</t>
  </si>
  <si>
    <t>Mfdiff_50hz200ms2.5x</t>
  </si>
  <si>
    <t>File_Lhx6_175hz10s2.5x</t>
  </si>
  <si>
    <t>Celltype_Lhx6_175hz10s2.5x</t>
  </si>
  <si>
    <t>BLFR_Lhx6_175hz10s2.5x</t>
  </si>
  <si>
    <t>MF_Lhx6_175hz10s2.5x</t>
  </si>
  <si>
    <t>t.test_Lhx6_175hz10s2.5x</t>
  </si>
  <si>
    <t>File_PV_175hz10s2.5x</t>
  </si>
  <si>
    <t>Celltype_PV_175hz10s2.5x</t>
  </si>
  <si>
    <t>BLFR_PV_175hz10s2.5x</t>
  </si>
  <si>
    <t>MF_PV_175hz10s2.5x</t>
  </si>
  <si>
    <t>t.test_PV_175hz10s2.5x</t>
  </si>
  <si>
    <t>Mfdiff_175hz10s2.5x</t>
  </si>
  <si>
    <t>1x</t>
  </si>
  <si>
    <t>50hz, 200ms</t>
  </si>
  <si>
    <t>2.5x</t>
  </si>
  <si>
    <t>Mean</t>
  </si>
  <si>
    <t>175hz, 200ms</t>
  </si>
  <si>
    <t>100hz, 1sec</t>
  </si>
  <si>
    <t>175hz, 10s</t>
  </si>
  <si>
    <t>1x, 50hz, 200ms</t>
  </si>
  <si>
    <t>2.5x, 50hz, 200ms</t>
  </si>
  <si>
    <t>1x, 175hz, 200ms</t>
  </si>
  <si>
    <t>1x, 100hz, 1s</t>
  </si>
  <si>
    <t>1x, 175hz, 10s</t>
  </si>
  <si>
    <t>2.5x, 175hz, 200ms</t>
  </si>
  <si>
    <t>2.5x, 100hz, 1s</t>
  </si>
  <si>
    <t>2.5x, 175hz, 10s</t>
  </si>
  <si>
    <t>Modulation Factors for all combinations tested in Pfenning Validation</t>
  </si>
  <si>
    <t>t.tests calculated for cell's response to each combination (not shown here - see 'summary' tab)</t>
  </si>
  <si>
    <t>Red MF means that, regardless of magnitude of MF, the t-test results were actually p &gt; 0.5</t>
  </si>
  <si>
    <t>Freq</t>
  </si>
  <si>
    <t>p = 0.36812</t>
  </si>
  <si>
    <t>p&lt;0.00001</t>
  </si>
  <si>
    <t>p = 0.0455</t>
  </si>
  <si>
    <t>p=0.147</t>
  </si>
  <si>
    <t>p=.764</t>
  </si>
  <si>
    <t>p=.124</t>
  </si>
  <si>
    <t>Insig Count (out of 14)</t>
  </si>
  <si>
    <t>File</t>
  </si>
  <si>
    <t>Condition</t>
  </si>
  <si>
    <t>Ringer</t>
  </si>
  <si>
    <t>Min Thresh</t>
  </si>
  <si>
    <t>Amp Multiplier</t>
  </si>
  <si>
    <t>Amplitude</t>
  </si>
  <si>
    <t>Stim Dur (S)</t>
  </si>
  <si>
    <t>Baseline FR</t>
  </si>
  <si>
    <t>Stim FR</t>
  </si>
  <si>
    <t>Post FR</t>
  </si>
  <si>
    <t>Modulation Index</t>
  </si>
  <si>
    <t>Antidromic activity</t>
  </si>
  <si>
    <t>Notes</t>
  </si>
  <si>
    <t>Remove from main data set</t>
  </si>
  <si>
    <t>TS022520a1</t>
  </si>
  <si>
    <t>Pfenning</t>
  </si>
  <si>
    <t>Normal</t>
  </si>
  <si>
    <t>Nice sweeps, large spikes, noise minimal in comp</t>
  </si>
  <si>
    <t>TS022520a2</t>
  </si>
  <si>
    <t>TS022520a3</t>
  </si>
  <si>
    <t>TS022520a4</t>
  </si>
  <si>
    <t>TS022520a5</t>
  </si>
  <si>
    <t>TS022520a6</t>
  </si>
  <si>
    <t>TS022520a7</t>
  </si>
  <si>
    <t>TS022520a8</t>
  </si>
  <si>
    <t>TS022520a10</t>
  </si>
  <si>
    <t>TS022520a9</t>
  </si>
  <si>
    <t>TS022520b1</t>
  </si>
  <si>
    <t>TS022520b2</t>
  </si>
  <si>
    <t>drives single spike</t>
  </si>
  <si>
    <t>TS022520b3</t>
  </si>
  <si>
    <t>TS022520b4</t>
  </si>
  <si>
    <t>TS022520b5</t>
  </si>
  <si>
    <t>TS022520b6</t>
  </si>
  <si>
    <t>TS022520b7</t>
  </si>
  <si>
    <t>TS022520b8</t>
  </si>
  <si>
    <t>TS022520b9</t>
  </si>
  <si>
    <t>TS022520b10</t>
  </si>
  <si>
    <t>TS022520c1</t>
  </si>
  <si>
    <t xml:space="preserve">Normal </t>
  </si>
  <si>
    <t>no</t>
  </si>
  <si>
    <t>TS022520c2</t>
  </si>
  <si>
    <t>yes</t>
  </si>
  <si>
    <t>TS022520c3</t>
  </si>
  <si>
    <t>TS022520c4</t>
  </si>
  <si>
    <t>20%, no by defn</t>
  </si>
  <si>
    <t>TS022520c5</t>
  </si>
  <si>
    <t>TS022520c6</t>
  </si>
  <si>
    <t>80%, yes</t>
  </si>
  <si>
    <t>TS022520c7</t>
  </si>
  <si>
    <t>70%, yes</t>
  </si>
  <si>
    <t>TS022520c8</t>
  </si>
  <si>
    <t>TS022520c9</t>
  </si>
  <si>
    <t>TS022520c10</t>
  </si>
  <si>
    <t>no??</t>
  </si>
  <si>
    <t>no longer looks anti, not sure why it would change after reseal</t>
  </si>
  <si>
    <t>TS022520d1</t>
  </si>
  <si>
    <t>TS022520d2</t>
  </si>
  <si>
    <t>TS022520d3</t>
  </si>
  <si>
    <t>TS022520d4</t>
  </si>
  <si>
    <t>yes, they are the same, not an error</t>
  </si>
  <si>
    <t>TS022520d5</t>
  </si>
  <si>
    <t>TS022520d6</t>
  </si>
  <si>
    <t>TS022520d7</t>
  </si>
  <si>
    <t>TS022520d8</t>
  </si>
  <si>
    <t>TS022520d9</t>
  </si>
  <si>
    <t>TS022520d10</t>
  </si>
  <si>
    <t>TS022520e1</t>
  </si>
  <si>
    <t>TS022520e2</t>
  </si>
  <si>
    <t>TS022520e3</t>
  </si>
  <si>
    <t>TS022520e4</t>
  </si>
  <si>
    <t>TS022520e5</t>
  </si>
  <si>
    <t>TS022520e6</t>
  </si>
  <si>
    <t>TS022520e7</t>
  </si>
  <si>
    <t>TS022520e8</t>
  </si>
  <si>
    <t>TS022520e9</t>
  </si>
  <si>
    <t>stop then speed</t>
  </si>
  <si>
    <t>TS022520e10</t>
  </si>
  <si>
    <t>TS022520f1</t>
  </si>
  <si>
    <t>TS022520f2</t>
  </si>
  <si>
    <t>TS022520f3</t>
  </si>
  <si>
    <t>TS022520f4</t>
  </si>
  <si>
    <t>TS022520f5</t>
  </si>
  <si>
    <t>TS022520f6</t>
  </si>
  <si>
    <t>TS022520f7</t>
  </si>
  <si>
    <t>60-70%, yes</t>
  </si>
  <si>
    <t>TS022520f8</t>
  </si>
  <si>
    <t>TS022520f9</t>
  </si>
  <si>
    <t>getting pissed</t>
  </si>
  <si>
    <t>TS022520f10</t>
  </si>
  <si>
    <t>super pissed, only 2 sweeps analyzed</t>
  </si>
  <si>
    <t>TS022520g1</t>
  </si>
  <si>
    <t>TS022520g2</t>
  </si>
  <si>
    <t>TS022520g3</t>
  </si>
  <si>
    <t>TS022520g4</t>
  </si>
  <si>
    <t>TS022520g5</t>
  </si>
  <si>
    <t>TS022520g6</t>
  </si>
  <si>
    <t>TS022520g7</t>
  </si>
  <si>
    <t>TS022520g8</t>
  </si>
  <si>
    <t>TS022520g9</t>
  </si>
  <si>
    <t>TS022520g10</t>
  </si>
  <si>
    <t>TS022520h1</t>
  </si>
  <si>
    <t>TS022520h2</t>
  </si>
  <si>
    <t>TS022520h3</t>
  </si>
  <si>
    <t>TS022520h4</t>
  </si>
  <si>
    <t>TS022520h5</t>
  </si>
  <si>
    <t>TS022520h6</t>
  </si>
  <si>
    <t>TS022520h7</t>
  </si>
  <si>
    <t>TS022520h8</t>
  </si>
  <si>
    <t>TS022520h9</t>
  </si>
  <si>
    <t>TS022520h10</t>
  </si>
  <si>
    <t>TS022720a1</t>
  </si>
  <si>
    <t>there's something that looks a bit time locked/odd, but inconsistent between sweeps</t>
  </si>
  <si>
    <t>TS022720a2</t>
  </si>
  <si>
    <t>TS022720a3</t>
  </si>
  <si>
    <t>TS022720a4</t>
  </si>
  <si>
    <t>TS022720a5</t>
  </si>
  <si>
    <t>TS022720a6</t>
  </si>
  <si>
    <t>TS022720a7</t>
  </si>
  <si>
    <t>TS022720a8</t>
  </si>
  <si>
    <t>TS022720a9</t>
  </si>
  <si>
    <t>TS022720a10</t>
  </si>
  <si>
    <t>TS022720b1</t>
  </si>
  <si>
    <t>TS022720b2</t>
  </si>
  <si>
    <t>TS022720b3</t>
  </si>
  <si>
    <t>TS022720b4</t>
  </si>
  <si>
    <t>TS022720b5</t>
  </si>
  <si>
    <t>TS022720b6</t>
  </si>
  <si>
    <t>TS022720b7</t>
  </si>
  <si>
    <t>TS022720b8</t>
  </si>
  <si>
    <t>TS022720b9</t>
  </si>
  <si>
    <t>TS022720b10</t>
  </si>
  <si>
    <t>TS022720c1</t>
  </si>
  <si>
    <t>TS022720c2</t>
  </si>
  <si>
    <t>TS022720c3</t>
  </si>
  <si>
    <t>TS022720c4</t>
  </si>
  <si>
    <t>TS022720c5</t>
  </si>
  <si>
    <t>TS022720c6</t>
  </si>
  <si>
    <t>TS022720c7</t>
  </si>
  <si>
    <t>TS022720c8</t>
  </si>
  <si>
    <t>TS022720c9</t>
  </si>
  <si>
    <t>TS022720c10</t>
  </si>
  <si>
    <t>TS022720d1</t>
  </si>
  <si>
    <t>TS022720d2</t>
  </si>
  <si>
    <t>TS022720d3</t>
  </si>
  <si>
    <t>TS022720d4</t>
  </si>
  <si>
    <t>TS022720d5</t>
  </si>
  <si>
    <t>TS022720d6</t>
  </si>
  <si>
    <t>50% or lower, no</t>
  </si>
  <si>
    <t>TS022720d7</t>
  </si>
  <si>
    <t xml:space="preserve">no </t>
  </si>
  <si>
    <t>TS022720d8</t>
  </si>
  <si>
    <t>TS022720dpt2_9</t>
  </si>
  <si>
    <t>TS022720dpt2_10</t>
  </si>
  <si>
    <t>TS022720e1</t>
  </si>
  <si>
    <t>TS022720e2</t>
  </si>
  <si>
    <t>TS022720e3</t>
  </si>
  <si>
    <t>TS022720e4</t>
  </si>
  <si>
    <t>TS022720e5</t>
  </si>
  <si>
    <t>TS022720e6</t>
  </si>
  <si>
    <t>TS022720e7</t>
  </si>
  <si>
    <t>TS022720e8</t>
  </si>
  <si>
    <t>TS022720e9</t>
  </si>
  <si>
    <t>TS022720e10</t>
  </si>
  <si>
    <t>TS022720f1</t>
  </si>
  <si>
    <t>TS022720f2</t>
  </si>
  <si>
    <t>TS022720f3</t>
  </si>
  <si>
    <t>TS022720f4</t>
  </si>
  <si>
    <t>TS022720f5</t>
  </si>
  <si>
    <t>TS022720f6</t>
  </si>
  <si>
    <t>TS022720f7</t>
  </si>
  <si>
    <t>TS022720f8</t>
  </si>
  <si>
    <t>TS022720f9</t>
  </si>
  <si>
    <t>TS022720f10</t>
  </si>
  <si>
    <t>TS022720g1</t>
  </si>
  <si>
    <t>not the happiest cell</t>
  </si>
  <si>
    <t>TS022720g2</t>
  </si>
  <si>
    <t>TS022720g3</t>
  </si>
  <si>
    <t>TS022720g4</t>
  </si>
  <si>
    <t>TS022720g5</t>
  </si>
  <si>
    <t>TS022720g6</t>
  </si>
  <si>
    <t>TS022720g7</t>
  </si>
  <si>
    <t>TS022720g8</t>
  </si>
  <si>
    <t>TS022720g9</t>
  </si>
  <si>
    <t>TS022720g10</t>
  </si>
  <si>
    <t>TS022720h1</t>
  </si>
  <si>
    <t>TS022720h2</t>
  </si>
  <si>
    <t>TS022720h3</t>
  </si>
  <si>
    <t>TS022720h4</t>
  </si>
  <si>
    <t>TS022720h5</t>
  </si>
  <si>
    <t>TS022720h6</t>
  </si>
  <si>
    <t>TS022720h7</t>
  </si>
  <si>
    <t>TS022720h8</t>
  </si>
  <si>
    <t>TS022720h9</t>
  </si>
  <si>
    <t>TS022720h10</t>
  </si>
  <si>
    <t>TS022720i1</t>
  </si>
  <si>
    <t>TS022720i2</t>
  </si>
  <si>
    <t>TS022720i3</t>
  </si>
  <si>
    <t>TS022720i4</t>
  </si>
  <si>
    <t>TS022720i5</t>
  </si>
  <si>
    <t>TS022720i6</t>
  </si>
  <si>
    <t>TS022720i7</t>
  </si>
  <si>
    <t>TS022720i8</t>
  </si>
  <si>
    <t>TS022720i9</t>
  </si>
  <si>
    <t>TS022720i10</t>
  </si>
  <si>
    <t>TS022720J1</t>
  </si>
  <si>
    <t>TS022720J2</t>
  </si>
  <si>
    <t>TS022720J3</t>
  </si>
  <si>
    <t>TS022720J4</t>
  </si>
  <si>
    <t>TS022720J5</t>
  </si>
  <si>
    <t>TS022720J6</t>
  </si>
  <si>
    <t>TS022720J7</t>
  </si>
  <si>
    <t>TS022720J8</t>
  </si>
  <si>
    <t>TS022720J9</t>
  </si>
  <si>
    <t>TS022720J10</t>
  </si>
  <si>
    <t>TS022820a1</t>
  </si>
  <si>
    <t>likely</t>
  </si>
  <si>
    <t>TS022820a2</t>
  </si>
  <si>
    <t>TS022820a3</t>
  </si>
  <si>
    <t>TS022820a4</t>
  </si>
  <si>
    <t>TS022820a5</t>
  </si>
  <si>
    <t>TS022820a6</t>
  </si>
  <si>
    <t>TS022820a7</t>
  </si>
  <si>
    <t>TS022820a8</t>
  </si>
  <si>
    <t>TS022820a9</t>
  </si>
  <si>
    <t>TS022820a10</t>
  </si>
  <si>
    <t>TS022820b1</t>
  </si>
  <si>
    <t>Normbl</t>
  </si>
  <si>
    <t>NO</t>
  </si>
  <si>
    <t>stim leads to really fast spiking</t>
  </si>
  <si>
    <t>TS022820b2</t>
  </si>
  <si>
    <t>not really</t>
  </si>
  <si>
    <t>kind of though</t>
  </si>
  <si>
    <t>TS022820b3</t>
  </si>
  <si>
    <t>I'm saying yes, but bit more jitter than I'd expect and long latency</t>
  </si>
  <si>
    <t>TS022820b4</t>
  </si>
  <si>
    <t>TS022820b5</t>
  </si>
  <si>
    <t>TS022820b6</t>
  </si>
  <si>
    <t>only for a few stims, then looks synaptic, tons of jitter</t>
  </si>
  <si>
    <t>TS022820b7</t>
  </si>
  <si>
    <t>TS022820b8</t>
  </si>
  <si>
    <t>TS022820b9</t>
  </si>
  <si>
    <t>I really think this cell's response is largely synaptic, more jitter than expected for anti</t>
  </si>
  <si>
    <t>TS022820b10</t>
  </si>
  <si>
    <t>TS022820c1</t>
  </si>
  <si>
    <t>Normcl</t>
  </si>
  <si>
    <t>TS022820c2</t>
  </si>
  <si>
    <t>TS022820c3</t>
  </si>
  <si>
    <t>TS022820c4</t>
  </si>
  <si>
    <t>TS022820c5</t>
  </si>
  <si>
    <t>TS022820c6</t>
  </si>
  <si>
    <t>TS022820c7</t>
  </si>
  <si>
    <t>def stop then fires after 300ms-ish</t>
  </si>
  <si>
    <t>TS022820c8</t>
  </si>
  <si>
    <t>TS022820c9</t>
  </si>
  <si>
    <t>BROKE IN - DEAD</t>
  </si>
  <si>
    <t>TS022820c10</t>
  </si>
  <si>
    <t>TS022820c11</t>
  </si>
  <si>
    <t>TS022820c12</t>
  </si>
  <si>
    <t>TS022820d1</t>
  </si>
  <si>
    <t>Normdl</t>
  </si>
  <si>
    <t>TS022820d2</t>
  </si>
  <si>
    <t>TS022820d3</t>
  </si>
  <si>
    <t>TS022820d4</t>
  </si>
  <si>
    <t>TS022820d5</t>
  </si>
  <si>
    <t>TS022820d6</t>
  </si>
  <si>
    <t>TS022820d7</t>
  </si>
  <si>
    <t>TS022820d8</t>
  </si>
  <si>
    <t>TS022820d9</t>
  </si>
  <si>
    <t>TS022820d10</t>
  </si>
  <si>
    <t>TS022820d11</t>
  </si>
  <si>
    <t>TS022820d12</t>
  </si>
  <si>
    <t>TS022820e1</t>
  </si>
  <si>
    <t>Normel</t>
  </si>
  <si>
    <t>TS022820e2</t>
  </si>
  <si>
    <t>TS022820e3</t>
  </si>
  <si>
    <t>TS022820e4</t>
  </si>
  <si>
    <t>30 or 40</t>
  </si>
  <si>
    <t>looks a lot like earlier PV today</t>
  </si>
  <si>
    <t>TS022820e5</t>
  </si>
  <si>
    <t>still, more jitter than when I did anti analysis</t>
  </si>
  <si>
    <t>TS022820e6</t>
  </si>
  <si>
    <t>TS022820e7</t>
  </si>
  <si>
    <t>50-60</t>
  </si>
  <si>
    <t>TS022820e8</t>
  </si>
  <si>
    <t>40-50</t>
  </si>
  <si>
    <t>TS022820e9</t>
  </si>
  <si>
    <t>yes?</t>
  </si>
  <si>
    <t>TS022820e10</t>
  </si>
  <si>
    <t>TS022820e11</t>
  </si>
  <si>
    <t>no?</t>
  </si>
  <si>
    <t>TS022820e12</t>
  </si>
  <si>
    <t>TS022820f1</t>
  </si>
  <si>
    <t>Normfl</t>
  </si>
  <si>
    <t>TS022820f2</t>
  </si>
  <si>
    <t>maybe</t>
  </si>
  <si>
    <t>TS022820f3</t>
  </si>
  <si>
    <t>TS022820f4</t>
  </si>
  <si>
    <t>TS022820f5</t>
  </si>
  <si>
    <t>TS022820f6</t>
  </si>
  <si>
    <t>maybe 50%</t>
  </si>
  <si>
    <t>TS022820f7</t>
  </si>
  <si>
    <t>TS022820f8</t>
  </si>
  <si>
    <t>more jitter, 3.5ms</t>
  </si>
  <si>
    <t>TS022820f9</t>
  </si>
  <si>
    <t>TS022820f10</t>
  </si>
  <si>
    <t>TS022820f11</t>
  </si>
  <si>
    <t>TS022820f12</t>
  </si>
  <si>
    <t>TS022820g1</t>
  </si>
  <si>
    <t>Normgl</t>
  </si>
  <si>
    <t>TS022820g2</t>
  </si>
  <si>
    <t>TS022820g3</t>
  </si>
  <si>
    <t>TS022820g4</t>
  </si>
  <si>
    <t>TS022820g5</t>
  </si>
  <si>
    <t>TS022820g6</t>
  </si>
  <si>
    <t>TS022820g7</t>
  </si>
  <si>
    <t>TS022820g8</t>
  </si>
  <si>
    <t>TS022820g9</t>
  </si>
  <si>
    <t>TS022820g10</t>
  </si>
  <si>
    <t>TS022820g11</t>
  </si>
  <si>
    <t>TS022820g12</t>
  </si>
  <si>
    <t>TS030620a1</t>
  </si>
  <si>
    <t>TS030620a2</t>
  </si>
  <si>
    <t>TS030620a3</t>
  </si>
  <si>
    <t>TS030620a4</t>
  </si>
  <si>
    <t>TS030620a5</t>
  </si>
  <si>
    <t>TS030620a6</t>
  </si>
  <si>
    <t>more jitter than anti</t>
  </si>
  <si>
    <t>TS030620a7</t>
  </si>
  <si>
    <t>TS030620a8</t>
  </si>
  <si>
    <t>yes, 70%</t>
  </si>
  <si>
    <t>TS030620a9</t>
  </si>
  <si>
    <t>TS030620a10</t>
  </si>
  <si>
    <t>TS030620b1</t>
  </si>
  <si>
    <t>TS030620b2</t>
  </si>
  <si>
    <t>TS030620b3</t>
  </si>
  <si>
    <t>bursty</t>
  </si>
  <si>
    <t>TS030620b4</t>
  </si>
  <si>
    <t>TS030620b5</t>
  </si>
  <si>
    <t>TS030620b6</t>
  </si>
  <si>
    <t>TS030620b7</t>
  </si>
  <si>
    <t>TS030620b8</t>
  </si>
  <si>
    <t>TS030620b9</t>
  </si>
  <si>
    <t>TS030620b10</t>
  </si>
  <si>
    <t>unhappy cell</t>
  </si>
  <si>
    <t>TS030620c1</t>
  </si>
  <si>
    <t>TS030620c2</t>
  </si>
  <si>
    <t>TS030620c3</t>
  </si>
  <si>
    <t>TS030620c4</t>
  </si>
  <si>
    <t>pause, but very short</t>
  </si>
  <si>
    <t>TS030620c5</t>
  </si>
  <si>
    <t>TS030620c6</t>
  </si>
  <si>
    <t>TS030620c7</t>
  </si>
  <si>
    <t>TS030620c8</t>
  </si>
  <si>
    <t>TS030620c9</t>
  </si>
  <si>
    <t>TS030620c10</t>
  </si>
  <si>
    <t>TS030620d1</t>
  </si>
  <si>
    <t>TS030620d2</t>
  </si>
  <si>
    <t>TS030620d3</t>
  </si>
  <si>
    <t>TS030620d4</t>
  </si>
  <si>
    <t>TS030620d5</t>
  </si>
  <si>
    <t>TS030620d6</t>
  </si>
  <si>
    <t>TS030620d7</t>
  </si>
  <si>
    <t>TS030620d8</t>
  </si>
  <si>
    <t>TS030620d9</t>
  </si>
  <si>
    <t>needed to reseal, now looks really different, but is same cell, I swear</t>
  </si>
  <si>
    <t>TS030620d10</t>
  </si>
  <si>
    <t>TS030620e1</t>
  </si>
  <si>
    <t>TS030620e2</t>
  </si>
  <si>
    <t>TS030620e3</t>
  </si>
  <si>
    <t>TS030620e4</t>
  </si>
  <si>
    <t>TS030620e5</t>
  </si>
  <si>
    <t>TS030620e6</t>
  </si>
  <si>
    <t>TS030620e7</t>
  </si>
  <si>
    <t>TS030620e8</t>
  </si>
  <si>
    <t>TS030620e9</t>
  </si>
  <si>
    <t>TS030620e10</t>
  </si>
  <si>
    <t>TS030620f1</t>
  </si>
  <si>
    <t>TS030620f2</t>
  </si>
  <si>
    <t>TS030620f3</t>
  </si>
  <si>
    <t>TS030620f4</t>
  </si>
  <si>
    <t>TS030620f5</t>
  </si>
  <si>
    <t>TS030620f6</t>
  </si>
  <si>
    <t>TS030620f7</t>
  </si>
  <si>
    <t>TS030620f8</t>
  </si>
  <si>
    <t>firing faster after reseal</t>
  </si>
  <si>
    <t>TS030620f9</t>
  </si>
  <si>
    <t>TS030620f10</t>
  </si>
  <si>
    <t>clean 1sec stop at 2.5x</t>
  </si>
  <si>
    <t>File_Lhx6_new</t>
  </si>
  <si>
    <t>Intens_Lhx6_new</t>
  </si>
  <si>
    <t>BLFR_Lhx6_new</t>
  </si>
  <si>
    <t>ModIndex_Lhx6_new</t>
  </si>
  <si>
    <t>TS022020a2</t>
  </si>
  <si>
    <t>TS022020b1</t>
  </si>
  <si>
    <t>TS022020c2</t>
  </si>
  <si>
    <t>TS022020d1</t>
  </si>
  <si>
    <t>TS022120a2</t>
  </si>
  <si>
    <t>TS022120a3</t>
  </si>
  <si>
    <t>TS022120a6</t>
  </si>
  <si>
    <t>TS022120b2</t>
  </si>
  <si>
    <t>TS022120b6</t>
  </si>
  <si>
    <t>TS022120b7</t>
  </si>
  <si>
    <t>TS022120b8</t>
  </si>
  <si>
    <t>TS022120c2</t>
  </si>
  <si>
    <t>TS022120c3</t>
  </si>
  <si>
    <t>TS022120c4</t>
  </si>
  <si>
    <t>File_PV_new</t>
  </si>
  <si>
    <t>Intens_PV_new</t>
  </si>
  <si>
    <t>BLFR_PV_new</t>
  </si>
  <si>
    <t>ModIndex_PV_new</t>
  </si>
  <si>
    <t>TS022020a1</t>
  </si>
  <si>
    <t>TS022020b2</t>
  </si>
  <si>
    <t>TS022020c1</t>
  </si>
  <si>
    <t>TS022020d2</t>
  </si>
  <si>
    <t>TS022120a1</t>
  </si>
  <si>
    <t>TS022120a4</t>
  </si>
  <si>
    <t>TS022120a5</t>
  </si>
  <si>
    <t>TS022120b1</t>
  </si>
  <si>
    <t>TS022120b3</t>
  </si>
  <si>
    <t>TS022120b4</t>
  </si>
  <si>
    <t>TS022120b5</t>
  </si>
  <si>
    <t>TS022120c1</t>
  </si>
  <si>
    <t>Sig PV</t>
  </si>
  <si>
    <t>Sig Lhx6</t>
  </si>
  <si>
    <t>Insig PV</t>
  </si>
  <si>
    <t>Insig Lhx6</t>
  </si>
  <si>
    <t>% sig PV</t>
  </si>
  <si>
    <t>% sig Lhx6</t>
  </si>
  <si>
    <t>% of all cells</t>
  </si>
  <si>
    <t>Amp</t>
  </si>
  <si>
    <t>Dur</t>
  </si>
  <si>
    <t>MF PV</t>
  </si>
  <si>
    <t>MF Lhx6</t>
  </si>
  <si>
    <t>MF diff (from pair avgs)</t>
  </si>
  <si>
    <t>Count</t>
  </si>
  <si>
    <t xml:space="preserve">Count </t>
  </si>
  <si>
    <t>short duration, high frequency stims are best able to significantly change firing rate of Lhx6</t>
  </si>
  <si>
    <t>PV_exc</t>
  </si>
  <si>
    <t>PV_inh</t>
  </si>
  <si>
    <t>PV_insig</t>
  </si>
  <si>
    <t>Lhx6_exc</t>
  </si>
  <si>
    <t>Lhx6_inh</t>
  </si>
  <si>
    <t>Lhx6_insig</t>
  </si>
  <si>
    <t>short duration, any frequency, 2.5 best able to significantly modulate PV, but greater magnitude with high freq</t>
  </si>
  <si>
    <t>Parameters</t>
  </si>
  <si>
    <t>175hz, 200ms, 1x</t>
  </si>
  <si>
    <t>175hz, 10s, 1x</t>
  </si>
  <si>
    <t>50hz, 200ms, 1x</t>
  </si>
  <si>
    <t>100hz, 1s, 1x</t>
  </si>
  <si>
    <t>175hz, 200ms, 2.5x</t>
  </si>
  <si>
    <t>175hz, 10s, 2.5x</t>
  </si>
  <si>
    <t>50hz, 200ms, 2.5x</t>
  </si>
  <si>
    <t>100hz, 1s, 2.5x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</si>
</sst>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2" borderId="0" xfId="0" applyFill="1"/>
    <xf numFmtId="0" fontId="1" fillId="2" borderId="0" xfId="0" applyFont="1" applyFill="1"/>
    <xf numFmtId="12" fontId="0" fillId="0" borderId="0" xfId="0" applyNumberFormat="1"/>
    <xf numFmtId="12" fontId="2" fillId="0" borderId="0" xfId="0" applyNumberFormat="1" applyFont="1"/>
    <xf numFmtId="0" fontId="0" fillId="3" borderId="0" xfId="0" applyFill="1"/>
    <xf numFmtId="0" fontId="1" fillId="3" borderId="0" xfId="0" applyFont="1" applyFill="1"/>
    <xf numFmtId="0" fontId="3" fillId="0" borderId="0" xfId="0" applyFont="1"/>
    <xf numFmtId="9" fontId="0" fillId="0" borderId="0" xfId="0" applyNumberFormat="1"/>
    <xf numFmtId="0" fontId="0" fillId="4" borderId="0" xfId="0" applyFill="1"/>
    <xf numFmtId="0" fontId="2" fillId="3" borderId="0" xfId="0" applyFont="1" applyFill="1"/>
    <xf numFmtId="0" fontId="0" fillId="5" borderId="0" xfId="0" applyFill="1"/>
    <xf numFmtId="0" fontId="1" fillId="5" borderId="0" xfId="0" applyFont="1" applyFill="1"/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19">
    <dxf>
      <font>
        <b/>
        <i val="0"/>
        <strike val="0"/>
        <color rgb="FFC00000"/>
      </font>
    </dxf>
    <dxf>
      <font>
        <b/>
        <i val="0"/>
        <strike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strike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strike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D7E1-F13B-49BC-8581-2A9D26757A61}">
  <dimension ref="A1:X94"/>
  <sheetViews>
    <sheetView zoomScale="90" zoomScaleNormal="90" workbookViewId="0">
      <selection activeCell="L19" sqref="L19"/>
    </sheetView>
  </sheetViews>
  <sheetFormatPr defaultRowHeight="14.4" x14ac:dyDescent="0.3"/>
  <cols>
    <col min="4" max="4" width="8.88671875" style="9"/>
    <col min="9" max="9" width="8.88671875" style="9"/>
    <col min="11" max="11" width="8.88671875" style="15"/>
    <col min="17" max="17" width="8.88671875" style="9"/>
    <col min="22" max="22" width="8.88671875" style="9"/>
    <col min="24" max="24" width="8.88671875" style="15"/>
  </cols>
  <sheetData>
    <row r="1" spans="1:24" x14ac:dyDescent="0.3">
      <c r="A1" s="1" t="s">
        <v>127</v>
      </c>
      <c r="I1" s="9" t="s">
        <v>146</v>
      </c>
      <c r="J1">
        <f>0.368*8</f>
        <v>2.944</v>
      </c>
      <c r="N1" s="1" t="s">
        <v>129</v>
      </c>
      <c r="V1" s="9" t="s">
        <v>147</v>
      </c>
    </row>
    <row r="2" spans="1:24" x14ac:dyDescent="0.3">
      <c r="A2" s="1" t="s">
        <v>128</v>
      </c>
      <c r="N2" s="1" t="s">
        <v>128</v>
      </c>
    </row>
    <row r="3" spans="1:24" x14ac:dyDescent="0.3">
      <c r="A3" t="s">
        <v>61</v>
      </c>
      <c r="B3" t="s">
        <v>62</v>
      </c>
      <c r="C3" t="s">
        <v>63</v>
      </c>
      <c r="D3" s="9" t="s">
        <v>64</v>
      </c>
      <c r="E3" t="s">
        <v>65</v>
      </c>
      <c r="F3" t="s">
        <v>66</v>
      </c>
      <c r="G3" t="s">
        <v>67</v>
      </c>
      <c r="H3" t="s">
        <v>68</v>
      </c>
      <c r="I3" s="9" t="s">
        <v>69</v>
      </c>
      <c r="J3" t="s">
        <v>70</v>
      </c>
      <c r="K3" s="15" t="s">
        <v>71</v>
      </c>
      <c r="N3" t="s">
        <v>105</v>
      </c>
      <c r="O3" t="s">
        <v>106</v>
      </c>
      <c r="P3" t="s">
        <v>107</v>
      </c>
      <c r="Q3" s="9" t="s">
        <v>108</v>
      </c>
      <c r="R3" t="s">
        <v>109</v>
      </c>
      <c r="S3" t="s">
        <v>110</v>
      </c>
      <c r="T3" t="s">
        <v>111</v>
      </c>
      <c r="U3" t="s">
        <v>112</v>
      </c>
      <c r="V3" s="9" t="s">
        <v>113</v>
      </c>
      <c r="W3" t="s">
        <v>114</v>
      </c>
      <c r="X3" s="15" t="s">
        <v>115</v>
      </c>
    </row>
    <row r="4" spans="1:24" x14ac:dyDescent="0.3">
      <c r="A4" s="2" t="s">
        <v>11</v>
      </c>
      <c r="B4" s="2" t="s">
        <v>7</v>
      </c>
      <c r="C4" s="2">
        <v>6.1</v>
      </c>
      <c r="D4" s="9">
        <v>0.37914504106061847</v>
      </c>
      <c r="E4" s="2">
        <v>4.1000530503681999E-2</v>
      </c>
      <c r="F4" s="2" t="s">
        <v>12</v>
      </c>
      <c r="G4" s="2" t="s">
        <v>6</v>
      </c>
      <c r="H4" s="2">
        <v>13.1</v>
      </c>
      <c r="I4" s="9">
        <v>0.26466862807525871</v>
      </c>
      <c r="J4" s="2">
        <v>2.3416538332970478E-2</v>
      </c>
      <c r="K4" s="15">
        <v>-0.11447641298535977</v>
      </c>
      <c r="N4" s="2" t="s">
        <v>11</v>
      </c>
      <c r="O4" s="2" t="s">
        <v>7</v>
      </c>
      <c r="P4" s="2">
        <v>4.5999999999999996</v>
      </c>
      <c r="Q4" s="14">
        <v>-0.40568201756352995</v>
      </c>
      <c r="R4" s="2">
        <v>0.30004666056080487</v>
      </c>
      <c r="S4" s="2" t="s">
        <v>12</v>
      </c>
      <c r="T4" s="2" t="s">
        <v>6</v>
      </c>
      <c r="U4" s="2">
        <v>12.2</v>
      </c>
      <c r="V4" s="9">
        <v>0.54625188171686645</v>
      </c>
      <c r="W4" s="2">
        <v>5.7598657352634492E-4</v>
      </c>
      <c r="X4" s="15">
        <v>0.9519338992803964</v>
      </c>
    </row>
    <row r="5" spans="1:24" x14ac:dyDescent="0.3">
      <c r="A5" s="2" t="s">
        <v>13</v>
      </c>
      <c r="B5" s="2" t="s">
        <v>7</v>
      </c>
      <c r="C5" s="2">
        <v>9.9</v>
      </c>
      <c r="D5" s="14">
        <v>-0.13446041871443448</v>
      </c>
      <c r="E5" s="2">
        <v>0.2698720678409518</v>
      </c>
      <c r="F5" s="2" t="s">
        <v>14</v>
      </c>
      <c r="G5" s="2" t="s">
        <v>6</v>
      </c>
      <c r="H5" s="2">
        <v>11.6</v>
      </c>
      <c r="I5" s="9">
        <v>0.55858105427080829</v>
      </c>
      <c r="J5" s="2">
        <v>5.6642501770176296E-5</v>
      </c>
      <c r="K5" s="15">
        <v>0.69304147298524277</v>
      </c>
      <c r="N5" s="2" t="s">
        <v>13</v>
      </c>
      <c r="O5" s="2" t="s">
        <v>7</v>
      </c>
      <c r="P5" s="2">
        <v>6.1</v>
      </c>
      <c r="Q5" s="9">
        <v>-1</v>
      </c>
      <c r="R5" s="2">
        <v>1.3394999669378909E-3</v>
      </c>
      <c r="S5" s="2" t="s">
        <v>14</v>
      </c>
      <c r="T5" s="2" t="s">
        <v>6</v>
      </c>
      <c r="U5" s="2">
        <v>13.1</v>
      </c>
      <c r="V5" s="9">
        <v>0.58492094738157729</v>
      </c>
      <c r="W5" s="2">
        <v>2.3372378819009829E-8</v>
      </c>
      <c r="X5" s="15">
        <v>1.5849209473815773</v>
      </c>
    </row>
    <row r="6" spans="1:24" x14ac:dyDescent="0.3">
      <c r="A6" s="2" t="s">
        <v>15</v>
      </c>
      <c r="B6" s="2" t="s">
        <v>7</v>
      </c>
      <c r="C6" s="2">
        <v>5.8</v>
      </c>
      <c r="D6" s="14">
        <v>0.26965330926015629</v>
      </c>
      <c r="E6" s="2">
        <v>6.0345012463391454E-2</v>
      </c>
      <c r="F6" s="2" t="s">
        <v>16</v>
      </c>
      <c r="G6" s="2" t="s">
        <v>6</v>
      </c>
      <c r="H6" s="2">
        <v>29.4</v>
      </c>
      <c r="I6" s="9">
        <v>0.23679845816652687</v>
      </c>
      <c r="J6" s="2">
        <v>4.0451337892017996E-4</v>
      </c>
      <c r="K6" s="15">
        <v>-3.2854851093629428E-2</v>
      </c>
      <c r="N6" s="2" t="s">
        <v>15</v>
      </c>
      <c r="O6" s="2" t="s">
        <v>7</v>
      </c>
      <c r="P6" s="2">
        <v>5.7</v>
      </c>
      <c r="Q6" s="14">
        <v>-0.56847905017561595</v>
      </c>
      <c r="R6" s="2">
        <v>0.15191684202477382</v>
      </c>
      <c r="S6" s="2" t="s">
        <v>16</v>
      </c>
      <c r="T6" s="2" t="s">
        <v>6</v>
      </c>
      <c r="U6" s="2">
        <v>24.1</v>
      </c>
      <c r="V6" s="9">
        <v>0.34895995803252611</v>
      </c>
      <c r="W6" s="2">
        <v>3.2422122904128211E-4</v>
      </c>
      <c r="X6" s="15">
        <v>0.91743900820814206</v>
      </c>
    </row>
    <row r="7" spans="1:24" x14ac:dyDescent="0.3">
      <c r="A7" s="2" t="s">
        <v>17</v>
      </c>
      <c r="B7" s="2" t="s">
        <v>7</v>
      </c>
      <c r="C7" s="2">
        <v>14.1</v>
      </c>
      <c r="D7" s="14">
        <v>9.1465055336893489E-3</v>
      </c>
      <c r="E7" s="2">
        <v>0.85891581517585758</v>
      </c>
      <c r="F7" s="2" t="s">
        <v>18</v>
      </c>
      <c r="G7" s="2" t="s">
        <v>6</v>
      </c>
      <c r="H7" s="2">
        <v>28.2</v>
      </c>
      <c r="I7" s="14">
        <v>2.9162778326072447E-2</v>
      </c>
      <c r="J7" s="2">
        <v>0.30446921522258052</v>
      </c>
      <c r="K7" s="15">
        <v>2.0016272792383098E-2</v>
      </c>
      <c r="N7" s="2" t="s">
        <v>17</v>
      </c>
      <c r="O7" s="2" t="s">
        <v>7</v>
      </c>
      <c r="P7" s="2">
        <v>8.4</v>
      </c>
      <c r="Q7" s="9">
        <v>-1</v>
      </c>
      <c r="R7" s="2">
        <v>2.1896302596864111E-4</v>
      </c>
      <c r="S7" s="2" t="s">
        <v>18</v>
      </c>
      <c r="T7" s="2" t="s">
        <v>6</v>
      </c>
      <c r="U7" s="2">
        <v>22.3</v>
      </c>
      <c r="V7" s="9">
        <v>0.30727031153053053</v>
      </c>
      <c r="W7" s="2">
        <v>9.4209566186175822E-4</v>
      </c>
      <c r="X7" s="15">
        <v>1.3072703115305306</v>
      </c>
    </row>
    <row r="8" spans="1:24" x14ac:dyDescent="0.3">
      <c r="A8" s="2" t="s">
        <v>19</v>
      </c>
      <c r="B8" s="2" t="s">
        <v>7</v>
      </c>
      <c r="C8" s="2">
        <v>9.8000000000000007</v>
      </c>
      <c r="D8" s="9">
        <v>0.18174011826315117</v>
      </c>
      <c r="E8" s="2">
        <v>3.5481889181971649E-2</v>
      </c>
      <c r="F8" s="2" t="s">
        <v>20</v>
      </c>
      <c r="G8" s="2" t="s">
        <v>6</v>
      </c>
      <c r="H8" s="2">
        <v>46</v>
      </c>
      <c r="I8" s="14">
        <v>-1.825722137771953E-2</v>
      </c>
      <c r="J8" s="2">
        <v>0.45131993388485919</v>
      </c>
      <c r="K8" s="15">
        <v>-0.19999733964087071</v>
      </c>
      <c r="N8" s="2" t="s">
        <v>19</v>
      </c>
      <c r="O8" s="2" t="s">
        <v>7</v>
      </c>
      <c r="P8" s="2">
        <v>8.5</v>
      </c>
      <c r="Q8" s="14">
        <v>-0.22954025313969878</v>
      </c>
      <c r="R8" s="2">
        <v>0.45523103364292883</v>
      </c>
      <c r="S8" s="2" t="s">
        <v>20</v>
      </c>
      <c r="T8" s="2" t="s">
        <v>6</v>
      </c>
      <c r="U8" s="2">
        <v>42</v>
      </c>
      <c r="V8" s="9">
        <v>5.2685193312672338E-2</v>
      </c>
      <c r="W8" s="2">
        <v>4.6702175964709401E-2</v>
      </c>
      <c r="X8" s="15">
        <v>0.28222544645237113</v>
      </c>
    </row>
    <row r="9" spans="1:24" x14ac:dyDescent="0.3">
      <c r="A9" s="2" t="s">
        <v>22</v>
      </c>
      <c r="B9" s="2" t="s">
        <v>7</v>
      </c>
      <c r="C9" s="2">
        <v>11.2</v>
      </c>
      <c r="D9" s="9">
        <v>-0.20136715192985269</v>
      </c>
      <c r="E9" s="2">
        <v>3.5395866069831479E-2</v>
      </c>
      <c r="F9" s="2" t="s">
        <v>21</v>
      </c>
      <c r="G9" s="2" t="s">
        <v>6</v>
      </c>
      <c r="H9" s="2">
        <v>5.9</v>
      </c>
      <c r="I9" s="14">
        <v>-2.3171952058375245E-2</v>
      </c>
      <c r="J9" s="2">
        <v>0.5166110585229835</v>
      </c>
      <c r="K9" s="15">
        <v>0.17819519987147744</v>
      </c>
      <c r="N9" s="2" t="s">
        <v>22</v>
      </c>
      <c r="O9" s="2" t="s">
        <v>7</v>
      </c>
      <c r="P9" s="2">
        <v>7</v>
      </c>
      <c r="Q9" s="9">
        <v>-0.11278403603174318</v>
      </c>
      <c r="R9" s="2">
        <v>1.0278519773260558E-2</v>
      </c>
      <c r="S9" s="2" t="s">
        <v>21</v>
      </c>
      <c r="T9" s="2" t="s">
        <v>6</v>
      </c>
      <c r="U9" s="2">
        <v>9.4</v>
      </c>
      <c r="V9" s="9">
        <v>0.41835862965169701</v>
      </c>
      <c r="W9" s="2">
        <v>2.27877125496167E-3</v>
      </c>
      <c r="X9" s="15">
        <v>0.53114266568344015</v>
      </c>
    </row>
    <row r="10" spans="1:24" x14ac:dyDescent="0.3">
      <c r="A10" s="2" t="s">
        <v>23</v>
      </c>
      <c r="B10" s="2" t="s">
        <v>7</v>
      </c>
      <c r="C10" s="2">
        <v>23.3</v>
      </c>
      <c r="D10" s="14">
        <v>4.1255363646964124E-2</v>
      </c>
      <c r="E10" s="2">
        <v>0.55558584131420941</v>
      </c>
      <c r="F10" s="2" t="s">
        <v>24</v>
      </c>
      <c r="G10" s="2" t="s">
        <v>6</v>
      </c>
      <c r="H10" s="2">
        <v>15.4</v>
      </c>
      <c r="I10" s="14">
        <v>6.0342567479529097E-3</v>
      </c>
      <c r="J10" s="2">
        <v>0.94050362578585323</v>
      </c>
      <c r="K10" s="15">
        <v>-3.5221106899011215E-2</v>
      </c>
      <c r="N10" s="2" t="s">
        <v>23</v>
      </c>
      <c r="O10" s="2" t="s">
        <v>7</v>
      </c>
      <c r="P10" s="2">
        <v>21.1</v>
      </c>
      <c r="Q10" s="14">
        <v>-0.1267286024074572</v>
      </c>
      <c r="R10" s="2">
        <v>9.2482848512932453E-2</v>
      </c>
      <c r="S10" s="2" t="s">
        <v>24</v>
      </c>
      <c r="T10" s="2" t="s">
        <v>6</v>
      </c>
      <c r="U10" s="2">
        <v>12.5</v>
      </c>
      <c r="V10" s="9">
        <v>0.24727363223990478</v>
      </c>
      <c r="W10" s="2">
        <v>8.5950078571178663E-3</v>
      </c>
      <c r="X10" s="15">
        <v>0.37400223464736199</v>
      </c>
    </row>
    <row r="11" spans="1:24" x14ac:dyDescent="0.3">
      <c r="A11" s="2" t="s">
        <v>25</v>
      </c>
      <c r="B11" s="2" t="s">
        <v>7</v>
      </c>
      <c r="C11" s="2">
        <v>10.8</v>
      </c>
      <c r="D11" s="14">
        <v>-0.11976646210643907</v>
      </c>
      <c r="E11" s="2">
        <v>0.1760698176565636</v>
      </c>
      <c r="F11" s="2" t="s">
        <v>26</v>
      </c>
      <c r="G11" s="2" t="s">
        <v>6</v>
      </c>
      <c r="H11" s="2">
        <v>55.2</v>
      </c>
      <c r="I11" s="9">
        <v>0.15420109218286876</v>
      </c>
      <c r="J11" s="2">
        <v>2.2858699384715308E-2</v>
      </c>
      <c r="K11" s="15">
        <v>0.27396755428930786</v>
      </c>
      <c r="N11" s="2" t="s">
        <v>25</v>
      </c>
      <c r="O11" s="2" t="s">
        <v>7</v>
      </c>
      <c r="P11" s="2">
        <v>10</v>
      </c>
      <c r="Q11" s="9">
        <v>-1</v>
      </c>
      <c r="R11" s="2">
        <v>5.9602089965995021E-6</v>
      </c>
      <c r="S11" s="2" t="s">
        <v>26</v>
      </c>
      <c r="T11" s="2" t="s">
        <v>6</v>
      </c>
      <c r="U11" s="2">
        <v>71.900000000000006</v>
      </c>
      <c r="V11" s="9">
        <v>-0.13153525019585782</v>
      </c>
      <c r="W11" s="2">
        <v>9.3814908467390462E-3</v>
      </c>
      <c r="X11" s="15">
        <v>0.86846474980414223</v>
      </c>
    </row>
    <row r="12" spans="1:24" x14ac:dyDescent="0.3">
      <c r="A12" s="2" t="s">
        <v>27</v>
      </c>
      <c r="B12" s="2" t="s">
        <v>7</v>
      </c>
      <c r="C12" s="2">
        <v>29.3</v>
      </c>
      <c r="D12" s="14">
        <v>-1.0540948498046591E-2</v>
      </c>
      <c r="E12" s="2">
        <v>0.86699517574710061</v>
      </c>
      <c r="F12" s="2" t="s">
        <v>28</v>
      </c>
      <c r="G12" s="2" t="s">
        <v>6</v>
      </c>
      <c r="H12" s="2">
        <v>27.7</v>
      </c>
      <c r="I12" s="14">
        <v>2.2227259515989299E-2</v>
      </c>
      <c r="J12" s="2">
        <v>0.9858520035018592</v>
      </c>
      <c r="K12" s="15">
        <v>3.2768208014035891E-2</v>
      </c>
      <c r="N12" s="2" t="s">
        <v>27</v>
      </c>
      <c r="O12" s="2" t="s">
        <v>7</v>
      </c>
      <c r="P12" s="2">
        <v>31</v>
      </c>
      <c r="Q12" s="9">
        <v>-0.85537509610688711</v>
      </c>
      <c r="R12" s="2">
        <v>1.1233735880585838E-4</v>
      </c>
      <c r="S12" s="2" t="s">
        <v>28</v>
      </c>
      <c r="T12" s="2" t="s">
        <v>6</v>
      </c>
      <c r="U12" s="2">
        <v>38</v>
      </c>
      <c r="V12" s="14">
        <v>5.2541702565033335E-2</v>
      </c>
      <c r="W12" s="2">
        <v>5.4808398784884242E-2</v>
      </c>
      <c r="X12" s="15">
        <v>0.90791679867192043</v>
      </c>
    </row>
    <row r="13" spans="1:24" x14ac:dyDescent="0.3">
      <c r="A13" s="2" t="s">
        <v>29</v>
      </c>
      <c r="B13" s="2" t="s">
        <v>7</v>
      </c>
      <c r="C13" s="2">
        <v>23.1</v>
      </c>
      <c r="D13" s="14">
        <v>2.5262273095634596E-2</v>
      </c>
      <c r="E13" s="2">
        <v>0.39805686274882324</v>
      </c>
      <c r="F13" s="2" t="s">
        <v>30</v>
      </c>
      <c r="G13" s="2" t="s">
        <v>6</v>
      </c>
      <c r="H13" s="2">
        <v>22.1</v>
      </c>
      <c r="I13" s="9">
        <v>0.51716607007201998</v>
      </c>
      <c r="J13" s="2">
        <v>2.2128762668537842E-4</v>
      </c>
      <c r="K13" s="15">
        <v>0.49190379697638537</v>
      </c>
      <c r="N13" s="2" t="s">
        <v>29</v>
      </c>
      <c r="O13" s="2" t="s">
        <v>7</v>
      </c>
      <c r="P13" s="2">
        <v>20.9</v>
      </c>
      <c r="Q13" s="14">
        <v>-0.12252395276093578</v>
      </c>
      <c r="R13" s="2">
        <v>7.2251312470998849E-2</v>
      </c>
      <c r="S13" s="2" t="s">
        <v>30</v>
      </c>
      <c r="T13" s="2" t="s">
        <v>6</v>
      </c>
      <c r="U13" s="2">
        <v>19.3</v>
      </c>
      <c r="V13" s="9">
        <v>0.52879498177643702</v>
      </c>
      <c r="W13" s="2">
        <v>4.3733993891760433E-4</v>
      </c>
      <c r="X13" s="15">
        <v>0.65131893453737277</v>
      </c>
    </row>
    <row r="14" spans="1:24" x14ac:dyDescent="0.3">
      <c r="A14" s="2" t="s">
        <v>32</v>
      </c>
      <c r="B14" s="2" t="s">
        <v>7</v>
      </c>
      <c r="C14" s="2">
        <v>10.6</v>
      </c>
      <c r="D14" s="14">
        <v>0.17850992026298287</v>
      </c>
      <c r="E14" s="2">
        <v>0.6757502430192257</v>
      </c>
      <c r="F14" s="2" t="s">
        <v>31</v>
      </c>
      <c r="G14" s="2" t="s">
        <v>6</v>
      </c>
      <c r="H14" s="2">
        <v>29.1</v>
      </c>
      <c r="I14" s="9">
        <v>0.17010537437080264</v>
      </c>
      <c r="J14" s="2">
        <v>1.704618024568735E-3</v>
      </c>
      <c r="K14" s="15">
        <v>-8.4045458921802318E-3</v>
      </c>
      <c r="N14" s="2" t="s">
        <v>32</v>
      </c>
      <c r="O14" s="2" t="s">
        <v>7</v>
      </c>
      <c r="P14" s="2">
        <v>8</v>
      </c>
      <c r="Q14" s="9">
        <v>-0.7843666762084508</v>
      </c>
      <c r="R14" s="2">
        <v>3.6579447568273735E-2</v>
      </c>
      <c r="S14" s="2" t="s">
        <v>31</v>
      </c>
      <c r="T14" s="2" t="s">
        <v>6</v>
      </c>
      <c r="U14" s="2">
        <v>28.9</v>
      </c>
      <c r="V14" s="9">
        <v>0.23422808890754498</v>
      </c>
      <c r="W14" s="2">
        <v>1.309456390623702E-4</v>
      </c>
      <c r="X14" s="15">
        <v>1.0185947651159957</v>
      </c>
    </row>
    <row r="15" spans="1:24" x14ac:dyDescent="0.3">
      <c r="A15" s="2" t="s">
        <v>33</v>
      </c>
      <c r="B15" s="2" t="s">
        <v>7</v>
      </c>
      <c r="C15" s="2">
        <v>22.1</v>
      </c>
      <c r="D15" s="9">
        <v>-0.85317149507433721</v>
      </c>
      <c r="E15" s="2">
        <v>4.2715685059656457E-2</v>
      </c>
      <c r="F15" s="2" t="s">
        <v>34</v>
      </c>
      <c r="G15" s="2" t="s">
        <v>6</v>
      </c>
      <c r="H15" s="2">
        <v>15</v>
      </c>
      <c r="I15" s="14">
        <v>0.13032717646948258</v>
      </c>
      <c r="J15" s="2">
        <v>8.9301159054414048E-2</v>
      </c>
      <c r="K15" s="15">
        <v>0.98349867154381976</v>
      </c>
      <c r="N15" s="2" t="s">
        <v>33</v>
      </c>
      <c r="O15" s="2" t="s">
        <v>7</v>
      </c>
      <c r="P15" s="2">
        <v>18.600000000000001</v>
      </c>
      <c r="Q15" s="9">
        <v>-1</v>
      </c>
      <c r="R15" s="2">
        <v>6.5170646046278113E-4</v>
      </c>
      <c r="S15" s="2" t="s">
        <v>34</v>
      </c>
      <c r="T15" s="2" t="s">
        <v>6</v>
      </c>
      <c r="U15" s="2">
        <v>13.5</v>
      </c>
      <c r="V15" s="9">
        <v>0.54274054743663935</v>
      </c>
      <c r="W15" s="2">
        <v>3.654082933413057E-6</v>
      </c>
      <c r="X15" s="15">
        <v>1.5427405474366394</v>
      </c>
    </row>
    <row r="16" spans="1:24" x14ac:dyDescent="0.3">
      <c r="A16" s="2" t="s">
        <v>35</v>
      </c>
      <c r="B16" s="2" t="s">
        <v>7</v>
      </c>
      <c r="C16" s="2">
        <v>8.3000000000000007</v>
      </c>
      <c r="D16" s="9">
        <v>0.41638879198837742</v>
      </c>
      <c r="E16" s="2">
        <v>2.2602589233838158E-3</v>
      </c>
      <c r="F16" s="2" t="s">
        <v>36</v>
      </c>
      <c r="G16" s="2" t="s">
        <v>6</v>
      </c>
      <c r="H16" s="2">
        <v>34.299999999999997</v>
      </c>
      <c r="I16" s="9">
        <v>0.24622050036909879</v>
      </c>
      <c r="J16" s="2">
        <v>2.1341577191829722E-4</v>
      </c>
      <c r="K16" s="15">
        <v>-0.17016829161927863</v>
      </c>
      <c r="N16" s="2" t="s">
        <v>35</v>
      </c>
      <c r="O16" s="2" t="s">
        <v>7</v>
      </c>
      <c r="P16" s="2">
        <v>3.9</v>
      </c>
      <c r="Q16" s="14">
        <v>-0.2577446301293787</v>
      </c>
      <c r="R16" s="2">
        <v>0.72658118313783127</v>
      </c>
      <c r="S16" s="2" t="s">
        <v>36</v>
      </c>
      <c r="T16" s="2" t="s">
        <v>6</v>
      </c>
      <c r="U16" s="2">
        <v>32.6</v>
      </c>
      <c r="V16" s="9">
        <v>0.44214715255320886</v>
      </c>
      <c r="W16" s="2">
        <v>7.8006890238201785E-5</v>
      </c>
      <c r="X16" s="15">
        <v>0.69989178268258756</v>
      </c>
    </row>
    <row r="17" spans="1:24" x14ac:dyDescent="0.3">
      <c r="A17" s="2" t="s">
        <v>38</v>
      </c>
      <c r="B17" s="2" t="s">
        <v>7</v>
      </c>
      <c r="C17" s="2">
        <v>9.4</v>
      </c>
      <c r="D17" s="9">
        <v>0.55648024833819609</v>
      </c>
      <c r="E17" s="2">
        <v>1.8716602620293934E-4</v>
      </c>
      <c r="F17" s="2" t="s">
        <v>37</v>
      </c>
      <c r="G17" s="2" t="s">
        <v>6</v>
      </c>
      <c r="H17" s="2">
        <v>11.1</v>
      </c>
      <c r="I17" s="9">
        <v>0.34835779871580186</v>
      </c>
      <c r="J17" s="2">
        <v>2.6020270810799269E-3</v>
      </c>
      <c r="K17" s="15">
        <v>-0.20812244962239423</v>
      </c>
      <c r="N17" s="2" t="s">
        <v>38</v>
      </c>
      <c r="O17" s="2" t="s">
        <v>7</v>
      </c>
      <c r="P17" s="2">
        <v>4.0999999999999996</v>
      </c>
      <c r="Q17" s="14">
        <v>-0.47451292094283326</v>
      </c>
      <c r="R17" s="2">
        <v>0.44108296134210262</v>
      </c>
      <c r="S17" s="2" t="s">
        <v>37</v>
      </c>
      <c r="T17" s="2" t="s">
        <v>6</v>
      </c>
      <c r="U17" s="2">
        <v>9.1999999999999993</v>
      </c>
      <c r="V17" s="9">
        <v>0.80387422647579854</v>
      </c>
      <c r="W17" s="2">
        <v>1.6847245827675852E-6</v>
      </c>
      <c r="X17" s="15">
        <v>1.2783871474186319</v>
      </c>
    </row>
    <row r="18" spans="1:24" s="1" customFormat="1" x14ac:dyDescent="0.3">
      <c r="D18" s="10"/>
      <c r="I18" s="10"/>
      <c r="K18" s="16"/>
      <c r="Q18" s="10"/>
      <c r="V18" s="10"/>
      <c r="X18" s="16"/>
    </row>
    <row r="19" spans="1:24" s="1" customFormat="1" x14ac:dyDescent="0.3">
      <c r="A19" s="1" t="s">
        <v>130</v>
      </c>
      <c r="C19" s="1">
        <f>AVERAGE(C4:C17)</f>
        <v>13.842857142857143</v>
      </c>
      <c r="D19" s="10">
        <f t="shared" ref="D19:E19" si="0">AVERAGE(D4:D17)</f>
        <v>5.2733935366190032E-2</v>
      </c>
      <c r="E19" s="1">
        <f t="shared" si="0"/>
        <v>0.28704515940934655</v>
      </c>
      <c r="H19" s="1">
        <f>AVERAGE(H4:H17)</f>
        <v>24.578571428571429</v>
      </c>
      <c r="I19" s="10">
        <f t="shared" ref="I19:J19" si="1">AVERAGE(I4:I17)</f>
        <v>0.18874437670332772</v>
      </c>
      <c r="J19" s="1">
        <f t="shared" si="1"/>
        <v>0.23853819557679842</v>
      </c>
      <c r="K19" s="16">
        <f>AVERAGE(K4:K17)</f>
        <v>0.13601044133713769</v>
      </c>
      <c r="N19" s="1" t="s">
        <v>130</v>
      </c>
      <c r="P19" s="1">
        <f>AVERAGE(P4:P17)</f>
        <v>11.278571428571428</v>
      </c>
      <c r="Q19" s="10">
        <f t="shared" ref="Q19:R19" si="2">AVERAGE(Q4:Q17)</f>
        <v>-0.56698123110475218</v>
      </c>
      <c r="R19" s="1">
        <f t="shared" si="2"/>
        <v>0.16348423400393419</v>
      </c>
      <c r="U19" s="1">
        <f>AVERAGE(U4:U17)</f>
        <v>24.928571428571427</v>
      </c>
      <c r="V19" s="10">
        <f t="shared" ref="V19:W19" si="3">AVERAGE(V4:V17)</f>
        <v>0.35560800024175565</v>
      </c>
      <c r="W19" s="1">
        <f t="shared" si="3"/>
        <v>8.8757002014967726E-3</v>
      </c>
      <c r="X19" s="16">
        <f>AVERAGE(X4:X17)</f>
        <v>0.92258923134650783</v>
      </c>
    </row>
    <row r="20" spans="1:24" s="1" customFormat="1" x14ac:dyDescent="0.3">
      <c r="A20" s="1" t="s">
        <v>8</v>
      </c>
      <c r="C20" s="1">
        <f>STDEV(C4:C17)</f>
        <v>7.4216641598161068</v>
      </c>
      <c r="D20" s="10">
        <f t="shared" ref="D20:E20" si="4">STDEV(D4:D17)</f>
        <v>0.34293818353817379</v>
      </c>
      <c r="E20" s="1">
        <f t="shared" si="4"/>
        <v>0.32500260943586518</v>
      </c>
      <c r="H20" s="1">
        <f>STDEV(H4:H17)</f>
        <v>14.061687094941481</v>
      </c>
      <c r="I20" s="10">
        <f t="shared" ref="I20:J20" si="5">STDEV(I4:I17)</f>
        <v>0.18826786353303107</v>
      </c>
      <c r="J20" s="1">
        <f t="shared" si="5"/>
        <v>0.35433342761192688</v>
      </c>
      <c r="K20" s="16">
        <f>STDEV(K4:K17)</f>
        <v>0.35805182808629893</v>
      </c>
      <c r="N20" s="1" t="s">
        <v>8</v>
      </c>
      <c r="P20" s="1">
        <f>STDEV(P4:P17)</f>
        <v>8.2591840322831445</v>
      </c>
      <c r="Q20" s="10">
        <f t="shared" ref="Q20:R20" si="6">STDEV(Q4:Q17)</f>
        <v>0.36397083235461941</v>
      </c>
      <c r="R20" s="1">
        <f t="shared" si="6"/>
        <v>0.22935635693759121</v>
      </c>
      <c r="U20" s="1">
        <f>STDEV(U4:U17)</f>
        <v>17.227099785888711</v>
      </c>
      <c r="V20" s="10">
        <f t="shared" ref="V20:W20" si="7">STDEV(V4:V17)</f>
        <v>0.25055035038153639</v>
      </c>
      <c r="W20" s="1">
        <f t="shared" si="7"/>
        <v>1.8082671959838075E-2</v>
      </c>
      <c r="X20" s="16">
        <f>STDEV(X4:X17)</f>
        <v>0.40177660223752359</v>
      </c>
    </row>
    <row r="21" spans="1:24" s="1" customFormat="1" x14ac:dyDescent="0.3">
      <c r="A21" s="1" t="s">
        <v>9</v>
      </c>
      <c r="C21" s="1">
        <f>MEDIAN(C4:C17)</f>
        <v>10.7</v>
      </c>
      <c r="D21" s="10">
        <f t="shared" ref="D21:E21" si="8">MEDIAN(D4:D17)</f>
        <v>3.3258818371299362E-2</v>
      </c>
      <c r="E21" s="1">
        <f t="shared" si="8"/>
        <v>0.11820741505997753</v>
      </c>
      <c r="H21" s="1">
        <f>MEDIAN(H4:H17)</f>
        <v>24.9</v>
      </c>
      <c r="I21" s="10">
        <f t="shared" ref="I21:J21" si="9">MEDIAN(I4:I17)</f>
        <v>0.1621532332768357</v>
      </c>
      <c r="J21" s="1">
        <f t="shared" si="9"/>
        <v>2.3137618858842891E-2</v>
      </c>
      <c r="K21" s="16">
        <f>MEDIAN(K4:K17)</f>
        <v>5.8058634501014332E-3</v>
      </c>
      <c r="N21" s="1" t="s">
        <v>9</v>
      </c>
      <c r="P21" s="1">
        <f>MEDIAN(P4:P17)</f>
        <v>8.1999999999999993</v>
      </c>
      <c r="Q21" s="10">
        <f t="shared" ref="Q21:R21" si="10">MEDIAN(Q4:Q17)</f>
        <v>-0.52149598555922461</v>
      </c>
      <c r="R21" s="1">
        <f t="shared" si="10"/>
        <v>5.4415380019636292E-2</v>
      </c>
      <c r="U21" s="1">
        <f>MEDIAN(U4:U17)</f>
        <v>20.8</v>
      </c>
      <c r="V21" s="10">
        <f t="shared" ref="V21:W21" si="11">MEDIAN(V4:V17)</f>
        <v>0.38365929384211156</v>
      </c>
      <c r="W21" s="1">
        <f t="shared" si="11"/>
        <v>5.066632562219746E-4</v>
      </c>
      <c r="X21" s="16">
        <f>MEDIAN(X4:X17)</f>
        <v>0.91267790344003119</v>
      </c>
    </row>
    <row r="22" spans="1:24" x14ac:dyDescent="0.3">
      <c r="A22" s="1" t="s">
        <v>10</v>
      </c>
      <c r="C22" s="1">
        <f>C20/SQRT(COUNT(C4:C17))</f>
        <v>1.9835231804093825</v>
      </c>
      <c r="D22" s="10">
        <f t="shared" ref="D22:E22" si="12">D20/SQRT(COUNT(D4:D17))</f>
        <v>9.1654084831603255E-2</v>
      </c>
      <c r="E22" s="1">
        <f t="shared" si="12"/>
        <v>8.6860601022607939E-2</v>
      </c>
      <c r="H22" s="1">
        <f>H20/SQRT(COUNT(H4:H17))</f>
        <v>3.7581439563779715</v>
      </c>
      <c r="I22" s="10">
        <f t="shared" ref="I22:J22" si="13">I20/SQRT(COUNT(I4:I17))</f>
        <v>5.031670302003672E-2</v>
      </c>
      <c r="J22" s="1">
        <f t="shared" si="13"/>
        <v>9.4699591914649703E-2</v>
      </c>
      <c r="K22" s="16">
        <f>K20/SQRT(COUNT(K4:K17))</f>
        <v>9.5693376243358122E-2</v>
      </c>
      <c r="N22" s="1" t="s">
        <v>10</v>
      </c>
      <c r="P22" s="1">
        <f>P20/SQRT(COUNT(P4:P17))</f>
        <v>2.2073597816512582</v>
      </c>
      <c r="Q22" s="10">
        <f t="shared" ref="Q22:R22" si="14">Q20/SQRT(COUNT(Q4:Q17))</f>
        <v>9.7275296674994405E-2</v>
      </c>
      <c r="R22" s="1">
        <f t="shared" si="14"/>
        <v>6.129806479564992E-2</v>
      </c>
      <c r="U22" s="1">
        <f>U20/SQRT(COUNT(U4:U17))</f>
        <v>4.6041360833258773</v>
      </c>
      <c r="V22" s="10">
        <f t="shared" ref="V22:W22" si="15">V20/SQRT(COUNT(V4:V17))</f>
        <v>6.6962397804562493E-2</v>
      </c>
      <c r="W22" s="1">
        <f t="shared" si="15"/>
        <v>4.8327973650812974E-3</v>
      </c>
      <c r="X22" s="16">
        <f>X20/SQRT(COUNT(X4:X17))</f>
        <v>0.10737931368535471</v>
      </c>
    </row>
    <row r="23" spans="1:24" x14ac:dyDescent="0.3">
      <c r="A23" s="1"/>
    </row>
    <row r="25" spans="1:24" x14ac:dyDescent="0.3">
      <c r="A25" s="1" t="s">
        <v>127</v>
      </c>
      <c r="I25" s="9" t="s">
        <v>148</v>
      </c>
      <c r="J25">
        <f>0.045*8</f>
        <v>0.36</v>
      </c>
      <c r="N25" s="1" t="s">
        <v>129</v>
      </c>
      <c r="V25" s="9" t="s">
        <v>147</v>
      </c>
    </row>
    <row r="26" spans="1:24" x14ac:dyDescent="0.3">
      <c r="A26" s="1" t="s">
        <v>131</v>
      </c>
      <c r="N26" s="1" t="s">
        <v>131</v>
      </c>
    </row>
    <row r="27" spans="1:24" x14ac:dyDescent="0.3">
      <c r="A27" t="s">
        <v>39</v>
      </c>
      <c r="B27" t="s">
        <v>40</v>
      </c>
      <c r="C27" t="s">
        <v>41</v>
      </c>
      <c r="D27" s="9" t="s">
        <v>42</v>
      </c>
      <c r="E27" t="s">
        <v>43</v>
      </c>
      <c r="F27" t="s">
        <v>44</v>
      </c>
      <c r="G27" t="s">
        <v>45</v>
      </c>
      <c r="H27" t="s">
        <v>46</v>
      </c>
      <c r="I27" s="9" t="s">
        <v>47</v>
      </c>
      <c r="J27" t="s">
        <v>48</v>
      </c>
      <c r="K27" s="15" t="s">
        <v>49</v>
      </c>
      <c r="N27" t="s">
        <v>83</v>
      </c>
      <c r="O27" t="s">
        <v>84</v>
      </c>
      <c r="P27" t="s">
        <v>85</v>
      </c>
      <c r="Q27" s="9" t="s">
        <v>86</v>
      </c>
      <c r="R27" t="s">
        <v>87</v>
      </c>
      <c r="S27" t="s">
        <v>88</v>
      </c>
      <c r="T27" t="s">
        <v>89</v>
      </c>
      <c r="U27" t="s">
        <v>90</v>
      </c>
      <c r="V27" s="9" t="s">
        <v>91</v>
      </c>
      <c r="W27" t="s">
        <v>92</v>
      </c>
      <c r="X27" s="15" t="s">
        <v>93</v>
      </c>
    </row>
    <row r="28" spans="1:24" x14ac:dyDescent="0.3">
      <c r="A28" s="2" t="s">
        <v>11</v>
      </c>
      <c r="B28" s="2" t="s">
        <v>7</v>
      </c>
      <c r="C28" s="2">
        <v>4.5</v>
      </c>
      <c r="D28" s="14">
        <v>-0.74728769705866471</v>
      </c>
      <c r="E28" s="2">
        <v>7.0458874387187898E-2</v>
      </c>
      <c r="F28" s="2" t="s">
        <v>12</v>
      </c>
      <c r="G28" s="2" t="s">
        <v>6</v>
      </c>
      <c r="H28" s="2">
        <v>12.1</v>
      </c>
      <c r="I28" s="9">
        <v>0.66941724212162246</v>
      </c>
      <c r="J28" s="2">
        <v>1.9002783327516523E-4</v>
      </c>
      <c r="K28" s="15">
        <v>1.4167049391802871</v>
      </c>
      <c r="N28" s="2" t="s">
        <v>11</v>
      </c>
      <c r="O28" s="2" t="s">
        <v>7</v>
      </c>
      <c r="P28" s="2">
        <v>6.3</v>
      </c>
      <c r="Q28" s="9">
        <v>-0.86407311656451447</v>
      </c>
      <c r="R28" s="2">
        <v>3.4211025485371967E-3</v>
      </c>
      <c r="S28" s="2" t="s">
        <v>12</v>
      </c>
      <c r="T28" s="2" t="s">
        <v>6</v>
      </c>
      <c r="U28" s="2">
        <v>12.6</v>
      </c>
      <c r="V28" s="9">
        <v>0.71491668297830269</v>
      </c>
      <c r="W28" s="2">
        <v>3.2108415406598773E-5</v>
      </c>
      <c r="X28" s="15">
        <v>1.5789897995428173</v>
      </c>
    </row>
    <row r="29" spans="1:24" x14ac:dyDescent="0.3">
      <c r="A29" s="2" t="s">
        <v>13</v>
      </c>
      <c r="B29" s="2" t="s">
        <v>7</v>
      </c>
      <c r="C29" s="2">
        <v>5.4</v>
      </c>
      <c r="D29" s="9">
        <v>-1</v>
      </c>
      <c r="E29" s="2">
        <v>7.0401832415175499E-7</v>
      </c>
      <c r="F29" s="2" t="s">
        <v>14</v>
      </c>
      <c r="G29" s="2" t="s">
        <v>6</v>
      </c>
      <c r="H29" s="2">
        <v>13.3</v>
      </c>
      <c r="I29" s="9">
        <v>0.72452106253844517</v>
      </c>
      <c r="J29" s="2">
        <v>3.3349853196278429E-6</v>
      </c>
      <c r="K29" s="15">
        <v>1.7245210625384453</v>
      </c>
      <c r="N29" s="2" t="s">
        <v>13</v>
      </c>
      <c r="O29" s="2" t="s">
        <v>7</v>
      </c>
      <c r="P29" s="2">
        <v>5</v>
      </c>
      <c r="Q29" s="9">
        <v>-1</v>
      </c>
      <c r="R29" s="2">
        <v>4.5816064910749496E-4</v>
      </c>
      <c r="S29" s="2" t="s">
        <v>14</v>
      </c>
      <c r="T29" s="2" t="s">
        <v>6</v>
      </c>
      <c r="U29" s="2">
        <v>14.7</v>
      </c>
      <c r="V29" s="9">
        <v>0.76793512724539492</v>
      </c>
      <c r="W29" s="2">
        <v>7.4585760234857353E-6</v>
      </c>
      <c r="X29" s="15">
        <v>1.7679351272453949</v>
      </c>
    </row>
    <row r="30" spans="1:24" x14ac:dyDescent="0.3">
      <c r="A30" s="2" t="s">
        <v>15</v>
      </c>
      <c r="B30" s="2" t="s">
        <v>7</v>
      </c>
      <c r="C30" s="2">
        <v>9.1999999999999993</v>
      </c>
      <c r="D30" s="9">
        <v>-0.85943312496757085</v>
      </c>
      <c r="E30" s="2">
        <v>1.581008164305075E-3</v>
      </c>
      <c r="F30" s="2" t="s">
        <v>16</v>
      </c>
      <c r="G30" s="2" t="s">
        <v>6</v>
      </c>
      <c r="H30" s="2">
        <v>23.3</v>
      </c>
      <c r="I30" s="9">
        <v>0.52362730378420563</v>
      </c>
      <c r="J30" s="2">
        <v>1.4696834500698352E-4</v>
      </c>
      <c r="K30" s="15">
        <v>1.3830604287517765</v>
      </c>
      <c r="N30" s="2" t="s">
        <v>15</v>
      </c>
      <c r="O30" s="2" t="s">
        <v>7</v>
      </c>
      <c r="P30" s="2">
        <v>14.3</v>
      </c>
      <c r="Q30" s="9">
        <v>-1</v>
      </c>
      <c r="R30" s="2">
        <v>4.5796245443649821E-4</v>
      </c>
      <c r="S30" s="2" t="s">
        <v>16</v>
      </c>
      <c r="T30" s="2" t="s">
        <v>6</v>
      </c>
      <c r="U30" s="2">
        <v>28</v>
      </c>
      <c r="V30" s="9">
        <v>0.72423012112063623</v>
      </c>
      <c r="W30" s="2">
        <v>2.8980050861098931E-9</v>
      </c>
      <c r="X30" s="15">
        <v>1.7242301211206361</v>
      </c>
    </row>
    <row r="31" spans="1:24" x14ac:dyDescent="0.3">
      <c r="A31" s="2" t="s">
        <v>17</v>
      </c>
      <c r="B31" s="2" t="s">
        <v>7</v>
      </c>
      <c r="C31" s="2">
        <v>5.4</v>
      </c>
      <c r="D31" s="9">
        <v>0.25180026061268584</v>
      </c>
      <c r="E31" s="2">
        <v>1.3277807126647334E-2</v>
      </c>
      <c r="F31" s="2" t="s">
        <v>18</v>
      </c>
      <c r="G31" s="2" t="s">
        <v>6</v>
      </c>
      <c r="H31" s="2">
        <v>19.3</v>
      </c>
      <c r="I31" s="14">
        <v>5.0487222894360362E-2</v>
      </c>
      <c r="J31" s="2">
        <v>0.4301843367638265</v>
      </c>
      <c r="K31" s="15">
        <v>-0.20131303771832548</v>
      </c>
      <c r="N31" s="2" t="s">
        <v>17</v>
      </c>
      <c r="O31" s="2" t="s">
        <v>7</v>
      </c>
      <c r="P31" s="2">
        <v>4.0999999999999996</v>
      </c>
      <c r="Q31" s="9">
        <v>-1</v>
      </c>
      <c r="R31" s="2">
        <v>1.4837256507423257E-4</v>
      </c>
      <c r="S31" s="2" t="s">
        <v>18</v>
      </c>
      <c r="T31" s="2" t="s">
        <v>6</v>
      </c>
      <c r="U31" s="2">
        <v>16.7</v>
      </c>
      <c r="V31" s="9">
        <v>0.53731827659123144</v>
      </c>
      <c r="W31" s="2">
        <v>2.4061079899791473E-5</v>
      </c>
      <c r="X31" s="15">
        <v>1.5373182765912314</v>
      </c>
    </row>
    <row r="32" spans="1:24" x14ac:dyDescent="0.3">
      <c r="A32" s="2" t="s">
        <v>19</v>
      </c>
      <c r="B32" s="2" t="s">
        <v>7</v>
      </c>
      <c r="C32" s="2">
        <v>7.1</v>
      </c>
      <c r="D32" s="14">
        <v>0.11520527130289049</v>
      </c>
      <c r="E32" s="2">
        <v>9.846735242319106E-2</v>
      </c>
      <c r="F32" s="2" t="s">
        <v>20</v>
      </c>
      <c r="G32" s="2" t="s">
        <v>6</v>
      </c>
      <c r="H32" s="2">
        <v>43.7</v>
      </c>
      <c r="I32" s="14">
        <v>-0.1270704463345898</v>
      </c>
      <c r="J32" s="2">
        <v>0.1218252446891803</v>
      </c>
      <c r="K32" s="15">
        <v>-0.24227571763748029</v>
      </c>
      <c r="N32" s="2" t="s">
        <v>19</v>
      </c>
      <c r="O32" s="2" t="s">
        <v>7</v>
      </c>
      <c r="P32" s="2">
        <v>6.7</v>
      </c>
      <c r="Q32" s="9">
        <v>-1</v>
      </c>
      <c r="R32" s="2">
        <v>1.2459425024489167E-5</v>
      </c>
      <c r="S32" s="2" t="s">
        <v>20</v>
      </c>
      <c r="T32" s="2" t="s">
        <v>6</v>
      </c>
      <c r="U32" s="2">
        <v>41.7</v>
      </c>
      <c r="V32" s="14">
        <v>2.9324751031915341E-2</v>
      </c>
      <c r="W32" s="2">
        <v>0.11965205759966589</v>
      </c>
      <c r="X32" s="15">
        <v>1.0293247510319152</v>
      </c>
    </row>
    <row r="33" spans="1:24" x14ac:dyDescent="0.3">
      <c r="A33" s="2" t="s">
        <v>22</v>
      </c>
      <c r="B33" s="2" t="s">
        <v>7</v>
      </c>
      <c r="C33" s="2">
        <v>4.7</v>
      </c>
      <c r="D33" s="14">
        <v>0.27014515271212841</v>
      </c>
      <c r="E33" s="2">
        <v>0.11879091489330507</v>
      </c>
      <c r="F33" s="2" t="s">
        <v>21</v>
      </c>
      <c r="G33" s="2" t="s">
        <v>6</v>
      </c>
      <c r="H33" s="2">
        <v>13.2</v>
      </c>
      <c r="I33" s="14">
        <v>3.425624496716867E-2</v>
      </c>
      <c r="J33" s="2">
        <v>0.51269086512875461</v>
      </c>
      <c r="K33" s="15">
        <v>-0.23588890774495974</v>
      </c>
      <c r="N33" s="2" t="s">
        <v>22</v>
      </c>
      <c r="O33" s="2" t="s">
        <v>7</v>
      </c>
      <c r="P33" s="2">
        <v>3.8</v>
      </c>
      <c r="Q33" s="9">
        <v>-1</v>
      </c>
      <c r="R33" s="2">
        <v>4.5202131079409674E-5</v>
      </c>
      <c r="S33" s="2" t="s">
        <v>21</v>
      </c>
      <c r="T33" s="2" t="s">
        <v>6</v>
      </c>
      <c r="U33" s="2">
        <v>15.6</v>
      </c>
      <c r="V33" s="9">
        <v>0.6953440483155251</v>
      </c>
      <c r="W33" s="2">
        <v>8.3070890737705819E-5</v>
      </c>
      <c r="X33" s="15">
        <v>1.6953440483155251</v>
      </c>
    </row>
    <row r="34" spans="1:24" x14ac:dyDescent="0.3">
      <c r="A34" s="2" t="s">
        <v>23</v>
      </c>
      <c r="B34" s="2" t="s">
        <v>7</v>
      </c>
      <c r="C34" s="2">
        <v>17.5</v>
      </c>
      <c r="D34" s="14">
        <v>3.3125656763878221E-2</v>
      </c>
      <c r="E34" s="2">
        <v>0.48535772576242675</v>
      </c>
      <c r="F34" s="2" t="s">
        <v>24</v>
      </c>
      <c r="G34" s="2" t="s">
        <v>6</v>
      </c>
      <c r="H34" s="2">
        <v>10.3</v>
      </c>
      <c r="I34" s="14">
        <v>1.6586339359547658E-2</v>
      </c>
      <c r="J34" s="2">
        <v>0.6593966303201948</v>
      </c>
      <c r="K34" s="15">
        <v>-1.6539317404330563E-2</v>
      </c>
      <c r="N34" s="2" t="s">
        <v>23</v>
      </c>
      <c r="O34" s="2" t="s">
        <v>7</v>
      </c>
      <c r="P34" s="2">
        <v>15.2</v>
      </c>
      <c r="Q34" s="9">
        <v>-0.32954993388302428</v>
      </c>
      <c r="R34" s="2">
        <v>2.6572646606712866E-2</v>
      </c>
      <c r="S34" s="2" t="s">
        <v>24</v>
      </c>
      <c r="T34" s="2" t="s">
        <v>6</v>
      </c>
      <c r="U34" s="2">
        <v>10.8</v>
      </c>
      <c r="V34" s="9">
        <v>0.61475557587713736</v>
      </c>
      <c r="W34" s="2">
        <v>2.4274605255252809E-5</v>
      </c>
      <c r="X34" s="15">
        <v>0.94430550976016159</v>
      </c>
    </row>
    <row r="35" spans="1:24" x14ac:dyDescent="0.3">
      <c r="A35" s="2" t="s">
        <v>25</v>
      </c>
      <c r="B35" s="2" t="s">
        <v>7</v>
      </c>
      <c r="C35" s="2">
        <v>16.2</v>
      </c>
      <c r="D35" s="9">
        <v>-0.32053092095563696</v>
      </c>
      <c r="E35" s="2">
        <v>5.2381196370540218E-3</v>
      </c>
      <c r="F35" s="2" t="s">
        <v>26</v>
      </c>
      <c r="G35" s="2" t="s">
        <v>6</v>
      </c>
      <c r="H35" s="2">
        <v>72.900000000000006</v>
      </c>
      <c r="I35" s="9">
        <v>0.21311292117052361</v>
      </c>
      <c r="J35" s="2">
        <v>2.2944230714800281E-2</v>
      </c>
      <c r="K35" s="15">
        <v>0.53364384212616056</v>
      </c>
      <c r="N35" s="2" t="s">
        <v>25</v>
      </c>
      <c r="O35" s="2" t="s">
        <v>7</v>
      </c>
      <c r="P35" s="2">
        <v>18.100000000000001</v>
      </c>
      <c r="Q35" s="9">
        <v>-1</v>
      </c>
      <c r="R35" s="2">
        <v>1.1570407755600124E-4</v>
      </c>
      <c r="S35" s="2" t="s">
        <v>26</v>
      </c>
      <c r="T35" s="2" t="s">
        <v>6</v>
      </c>
      <c r="U35" s="2">
        <v>61.1</v>
      </c>
      <c r="V35" s="14">
        <v>-0.21089844681500999</v>
      </c>
      <c r="W35" s="2">
        <v>5.2073878952800405E-2</v>
      </c>
      <c r="X35" s="15">
        <v>0.78910155318498998</v>
      </c>
    </row>
    <row r="36" spans="1:24" x14ac:dyDescent="0.3">
      <c r="A36" s="2" t="s">
        <v>27</v>
      </c>
      <c r="B36" s="2" t="s">
        <v>7</v>
      </c>
      <c r="C36" s="2">
        <v>42.3</v>
      </c>
      <c r="D36" s="9">
        <v>-0.10058231636795392</v>
      </c>
      <c r="E36" s="2">
        <v>2.1839117298725452E-2</v>
      </c>
      <c r="F36" s="2" t="s">
        <v>28</v>
      </c>
      <c r="G36" s="2" t="s">
        <v>6</v>
      </c>
      <c r="H36" s="2">
        <v>36.299999999999997</v>
      </c>
      <c r="I36" s="14">
        <v>-4.5243778765851322E-3</v>
      </c>
      <c r="J36" s="2">
        <v>0.7025714965466936</v>
      </c>
      <c r="K36" s="15">
        <v>9.6057938491368788E-2</v>
      </c>
      <c r="N36" s="2" t="s">
        <v>27</v>
      </c>
      <c r="O36" s="2" t="s">
        <v>7</v>
      </c>
      <c r="P36" s="2">
        <v>24.7</v>
      </c>
      <c r="Q36" s="9">
        <v>-1</v>
      </c>
      <c r="R36" s="2">
        <v>4.485167455878852E-3</v>
      </c>
      <c r="S36" s="2" t="s">
        <v>28</v>
      </c>
      <c r="T36" s="2" t="s">
        <v>6</v>
      </c>
      <c r="U36" s="2">
        <v>32.1</v>
      </c>
      <c r="V36" s="9">
        <v>0.23931718296598925</v>
      </c>
      <c r="W36" s="2">
        <v>5.4201197665888388E-4</v>
      </c>
      <c r="X36" s="15">
        <v>1.2393171829659893</v>
      </c>
    </row>
    <row r="37" spans="1:24" x14ac:dyDescent="0.3">
      <c r="A37" s="2" t="s">
        <v>29</v>
      </c>
      <c r="B37" s="2" t="s">
        <v>7</v>
      </c>
      <c r="C37" s="2">
        <v>18.600000000000001</v>
      </c>
      <c r="D37" s="14">
        <v>-4.551485048797712E-2</v>
      </c>
      <c r="E37" s="2">
        <v>0.6271205618088328</v>
      </c>
      <c r="F37" s="2" t="s">
        <v>30</v>
      </c>
      <c r="G37" s="2" t="s">
        <v>6</v>
      </c>
      <c r="H37" s="2">
        <v>18.3</v>
      </c>
      <c r="I37" s="9">
        <v>0.75916166490847092</v>
      </c>
      <c r="J37" s="2">
        <v>1.1804646237470562E-6</v>
      </c>
      <c r="K37" s="15">
        <v>0.80467651539644802</v>
      </c>
      <c r="N37" s="2" t="s">
        <v>29</v>
      </c>
      <c r="O37" s="2" t="s">
        <v>7</v>
      </c>
      <c r="P37" s="2">
        <v>17.899999999999999</v>
      </c>
      <c r="Q37" s="9">
        <v>-0.39910447308014074</v>
      </c>
      <c r="R37" s="2">
        <v>1.3172761434425778E-2</v>
      </c>
      <c r="S37" s="2" t="s">
        <v>30</v>
      </c>
      <c r="T37" s="2" t="s">
        <v>6</v>
      </c>
      <c r="U37" s="2">
        <v>16.2</v>
      </c>
      <c r="V37" s="9">
        <v>0.72969411227594139</v>
      </c>
      <c r="W37" s="2">
        <v>9.9039844099025196E-6</v>
      </c>
      <c r="X37" s="15">
        <v>1.128798585356082</v>
      </c>
    </row>
    <row r="38" spans="1:24" x14ac:dyDescent="0.3">
      <c r="A38" s="2" t="s">
        <v>32</v>
      </c>
      <c r="B38" s="2" t="s">
        <v>7</v>
      </c>
      <c r="C38" s="2">
        <v>7</v>
      </c>
      <c r="D38" s="9">
        <v>0.45791975598601448</v>
      </c>
      <c r="E38" s="2">
        <v>5.0092959395052212E-4</v>
      </c>
      <c r="F38" s="2" t="s">
        <v>31</v>
      </c>
      <c r="G38" s="2" t="s">
        <v>6</v>
      </c>
      <c r="H38" s="2">
        <v>28.6</v>
      </c>
      <c r="I38" s="9">
        <v>0.35125098698867324</v>
      </c>
      <c r="J38" s="2">
        <v>9.7610651163680589E-5</v>
      </c>
      <c r="K38" s="15">
        <v>-0.10666876899734123</v>
      </c>
      <c r="N38" s="2" t="s">
        <v>32</v>
      </c>
      <c r="O38" s="2" t="s">
        <v>7</v>
      </c>
      <c r="P38" s="2">
        <v>8.9</v>
      </c>
      <c r="Q38" s="9">
        <v>-1</v>
      </c>
      <c r="R38" s="2">
        <v>2.160487101887156E-4</v>
      </c>
      <c r="S38" s="2" t="s">
        <v>31</v>
      </c>
      <c r="T38" s="2" t="s">
        <v>6</v>
      </c>
      <c r="U38" s="2">
        <v>28.8</v>
      </c>
      <c r="V38" s="9">
        <v>0.33256758828702598</v>
      </c>
      <c r="W38" s="2">
        <v>1.4630194404407698E-4</v>
      </c>
      <c r="X38" s="15">
        <v>1.332567588287026</v>
      </c>
    </row>
    <row r="39" spans="1:24" x14ac:dyDescent="0.3">
      <c r="A39" s="2" t="s">
        <v>33</v>
      </c>
      <c r="B39" s="2" t="s">
        <v>7</v>
      </c>
      <c r="C39" s="2">
        <v>10.8</v>
      </c>
      <c r="D39" s="14">
        <v>-1</v>
      </c>
      <c r="E39" s="2">
        <v>0.12414649144683258</v>
      </c>
      <c r="F39" s="2" t="s">
        <v>34</v>
      </c>
      <c r="G39" s="2" t="s">
        <v>6</v>
      </c>
      <c r="H39" s="2">
        <v>8.6</v>
      </c>
      <c r="I39" s="9">
        <v>0.50503934938093775</v>
      </c>
      <c r="J39" s="2">
        <v>2.5359076763492773E-4</v>
      </c>
      <c r="K39" s="15">
        <v>1.5050393493809378</v>
      </c>
      <c r="N39" s="2" t="s">
        <v>33</v>
      </c>
      <c r="O39" s="2" t="s">
        <v>7</v>
      </c>
      <c r="P39" s="2">
        <v>19.899999999999999</v>
      </c>
      <c r="Q39" s="9">
        <v>-1</v>
      </c>
      <c r="R39" s="2">
        <v>4.0280071415382174E-5</v>
      </c>
      <c r="S39" s="2" t="s">
        <v>34</v>
      </c>
      <c r="T39" s="2" t="s">
        <v>6</v>
      </c>
      <c r="U39" s="2">
        <v>12.7</v>
      </c>
      <c r="V39" s="9">
        <v>0.73073793164733369</v>
      </c>
      <c r="W39" s="2">
        <v>8.200150352194246E-6</v>
      </c>
      <c r="X39" s="15">
        <v>1.7307379316473337</v>
      </c>
    </row>
    <row r="40" spans="1:24" x14ac:dyDescent="0.3">
      <c r="A40" s="2" t="s">
        <v>35</v>
      </c>
      <c r="B40" s="2" t="s">
        <v>7</v>
      </c>
      <c r="C40" s="2">
        <v>6.4</v>
      </c>
      <c r="D40" s="9">
        <v>0.57658769966515</v>
      </c>
      <c r="E40" s="2">
        <v>3.3958555140718239E-4</v>
      </c>
      <c r="F40" s="2" t="s">
        <v>36</v>
      </c>
      <c r="G40" s="2" t="s">
        <v>6</v>
      </c>
      <c r="H40" s="2">
        <v>37.799999999999997</v>
      </c>
      <c r="I40" s="9">
        <v>0.48589030056596683</v>
      </c>
      <c r="J40" s="2">
        <v>8.1394574752759709E-5</v>
      </c>
      <c r="K40" s="15">
        <v>-9.0697399099183174E-2</v>
      </c>
      <c r="N40" s="2" t="s">
        <v>35</v>
      </c>
      <c r="O40" s="2" t="s">
        <v>7</v>
      </c>
      <c r="P40" s="2">
        <v>6.2</v>
      </c>
      <c r="Q40" s="14">
        <v>-7.4205120868435046E-2</v>
      </c>
      <c r="R40" s="2">
        <v>0.61790772780750947</v>
      </c>
      <c r="S40" s="2" t="s">
        <v>36</v>
      </c>
      <c r="T40" s="2" t="s">
        <v>6</v>
      </c>
      <c r="U40" s="2">
        <v>55.9</v>
      </c>
      <c r="V40" s="9">
        <v>0.46575514852523564</v>
      </c>
      <c r="W40" s="2">
        <v>1.6814184302308292E-4</v>
      </c>
      <c r="X40" s="15">
        <v>0.5399602693936707</v>
      </c>
    </row>
    <row r="41" spans="1:24" x14ac:dyDescent="0.3">
      <c r="A41" s="2" t="s">
        <v>38</v>
      </c>
      <c r="B41" s="2" t="s">
        <v>7</v>
      </c>
      <c r="C41" s="2">
        <v>2.7</v>
      </c>
      <c r="D41" s="9">
        <v>0.80000911671995456</v>
      </c>
      <c r="E41" s="2">
        <v>3.927328833638291E-4</v>
      </c>
      <c r="F41" s="2" t="s">
        <v>37</v>
      </c>
      <c r="G41" s="2" t="s">
        <v>6</v>
      </c>
      <c r="H41" s="2">
        <v>6.1</v>
      </c>
      <c r="I41" s="9">
        <v>0.54853910612768941</v>
      </c>
      <c r="J41" s="2">
        <v>2.2007064451758118E-3</v>
      </c>
      <c r="K41" s="15">
        <v>-0.25147001059226515</v>
      </c>
      <c r="N41" s="2" t="s">
        <v>38</v>
      </c>
      <c r="O41" s="2" t="s">
        <v>7</v>
      </c>
      <c r="P41" s="2">
        <v>6.7</v>
      </c>
      <c r="Q41" s="14">
        <v>-0.43225637218180663</v>
      </c>
      <c r="R41" s="2">
        <v>0.14126510724931904</v>
      </c>
      <c r="S41" s="2" t="s">
        <v>37</v>
      </c>
      <c r="T41" s="2" t="s">
        <v>6</v>
      </c>
      <c r="U41" s="2">
        <v>7.1</v>
      </c>
      <c r="V41" s="9">
        <v>0.72270500218469036</v>
      </c>
      <c r="W41" s="2">
        <v>1.3876427919869023E-5</v>
      </c>
      <c r="X41" s="15">
        <v>1.154961374366497</v>
      </c>
    </row>
    <row r="42" spans="1:24" s="1" customFormat="1" x14ac:dyDescent="0.3">
      <c r="D42" s="10"/>
      <c r="I42" s="10"/>
      <c r="K42" s="16"/>
      <c r="Q42" s="10"/>
      <c r="V42" s="10"/>
      <c r="X42" s="16"/>
    </row>
    <row r="43" spans="1:24" s="1" customFormat="1" x14ac:dyDescent="0.3">
      <c r="A43" s="1" t="s">
        <v>130</v>
      </c>
      <c r="C43" s="1">
        <f>AVERAGE(C28:C41)</f>
        <v>11.271428571428572</v>
      </c>
      <c r="D43" s="10">
        <f t="shared" ref="D43:E43" si="16">AVERAGE(D28:D41)</f>
        <v>-0.1120397140053644</v>
      </c>
      <c r="E43" s="1">
        <f t="shared" si="16"/>
        <v>0.11196513749968241</v>
      </c>
      <c r="H43" s="1">
        <f>AVERAGE(H28:H41)</f>
        <v>24.557142857142868</v>
      </c>
      <c r="I43" s="10">
        <f t="shared" ref="I43:J43" si="17">AVERAGE(I28:I41)</f>
        <v>0.33930678004260267</v>
      </c>
      <c r="J43" s="1">
        <f t="shared" si="17"/>
        <v>0.17518482987360021</v>
      </c>
      <c r="K43" s="16">
        <f>AVERAGE(K28:K41)</f>
        <v>0.45134649404796701</v>
      </c>
      <c r="N43" s="1" t="s">
        <v>130</v>
      </c>
      <c r="P43" s="1">
        <f>AVERAGE(P28:P41)</f>
        <v>11.27142857142857</v>
      </c>
      <c r="Q43" s="10">
        <f t="shared" ref="Q43:R43" si="18">AVERAGE(Q28:Q41)</f>
        <v>-0.79279921546985133</v>
      </c>
      <c r="R43" s="1">
        <f t="shared" si="18"/>
        <v>5.7737050227590389E-2</v>
      </c>
      <c r="U43" s="1">
        <f>AVERAGE(U28:U41)</f>
        <v>25.285714285714285</v>
      </c>
      <c r="V43" s="10">
        <f t="shared" ref="V43" si="19">AVERAGE(V28:V41)</f>
        <v>0.50669307873081071</v>
      </c>
      <c r="W43" s="1">
        <f t="shared" ref="W43" si="20">AVERAGE(W28:W41)</f>
        <v>1.2341810667443014E-2</v>
      </c>
      <c r="X43" s="16">
        <f>AVERAGE(X28:X41)</f>
        <v>1.2994922942006621</v>
      </c>
    </row>
    <row r="44" spans="1:24" s="1" customFormat="1" x14ac:dyDescent="0.3">
      <c r="A44" s="1" t="s">
        <v>8</v>
      </c>
      <c r="C44" s="1">
        <f>STDEV(C28:C41)</f>
        <v>10.284074960938282</v>
      </c>
      <c r="D44" s="10">
        <f t="shared" ref="D44:E44" si="21">STDEV(D28:D41)</f>
        <v>0.59285242113204351</v>
      </c>
      <c r="E44" s="1">
        <f t="shared" si="21"/>
        <v>0.19576540969666045</v>
      </c>
      <c r="H44" s="1">
        <f>STDEV(H28:H41)</f>
        <v>18.210128808132872</v>
      </c>
      <c r="I44" s="10">
        <f t="shared" ref="I44:J44" si="22">STDEV(I28:I41)</f>
        <v>0.30290433938661182</v>
      </c>
      <c r="J44" s="1">
        <f t="shared" si="22"/>
        <v>0.27203475106495156</v>
      </c>
      <c r="K44" s="16">
        <f>STDEV(K28:K41)</f>
        <v>0.75887185176446414</v>
      </c>
      <c r="N44" s="1" t="s">
        <v>8</v>
      </c>
      <c r="P44" s="1">
        <f>STDEV(P28:P41)</f>
        <v>6.8746388516531791</v>
      </c>
      <c r="Q44" s="10">
        <f t="shared" ref="Q44:R44" si="23">STDEV(Q28:Q41)</f>
        <v>0.32903512983882793</v>
      </c>
      <c r="R44" s="1">
        <f t="shared" si="23"/>
        <v>0.16548479048088333</v>
      </c>
      <c r="U44" s="1">
        <f>STDEV(U28:U41)</f>
        <v>17.046310547936859</v>
      </c>
      <c r="V44" s="10">
        <f t="shared" ref="V44:W44" si="24">STDEV(V28:V41)</f>
        <v>0.30382456129714813</v>
      </c>
      <c r="W44" s="1">
        <f t="shared" si="24"/>
        <v>3.3850545565043161E-2</v>
      </c>
      <c r="X44" s="16">
        <f>STDEV(X28:X41)</f>
        <v>0.38912808653113728</v>
      </c>
    </row>
    <row r="45" spans="1:24" s="1" customFormat="1" x14ac:dyDescent="0.3">
      <c r="A45" s="1" t="s">
        <v>9</v>
      </c>
      <c r="C45" s="1">
        <f>MEDIAN(C28:C41)</f>
        <v>7.05</v>
      </c>
      <c r="D45" s="10">
        <f t="shared" ref="D45:E45" si="25">MEDIAN(D28:D41)</f>
        <v>-6.1945968620494493E-3</v>
      </c>
      <c r="E45" s="1">
        <f t="shared" si="25"/>
        <v>1.7558462212686393E-2</v>
      </c>
      <c r="H45" s="1">
        <f>MEDIAN(H28:H41)</f>
        <v>18.8</v>
      </c>
      <c r="I45" s="10">
        <f t="shared" ref="I45:J45" si="26">MEDIAN(I28:I41)</f>
        <v>0.41857064377732001</v>
      </c>
      <c r="J45" s="1">
        <f t="shared" si="26"/>
        <v>1.2271486064053697E-3</v>
      </c>
      <c r="K45" s="16">
        <f>MEDIAN(K28:K41)</f>
        <v>3.9759310543519111E-2</v>
      </c>
      <c r="N45" s="1" t="s">
        <v>9</v>
      </c>
      <c r="P45" s="1">
        <f>MEDIAN(P28:P41)</f>
        <v>7.8000000000000007</v>
      </c>
      <c r="Q45" s="10">
        <f t="shared" ref="Q45:R45" si="27">MEDIAN(Q28:Q41)</f>
        <v>-1</v>
      </c>
      <c r="R45" s="1">
        <f t="shared" si="27"/>
        <v>4.5806155177199659E-4</v>
      </c>
      <c r="U45" s="1">
        <f>MEDIAN(U28:U41)</f>
        <v>16.45</v>
      </c>
      <c r="V45" s="10">
        <f t="shared" ref="V45:W45" si="28">MEDIAN(V28:V41)</f>
        <v>0.65504981209633129</v>
      </c>
      <c r="W45" s="1">
        <f t="shared" si="28"/>
        <v>2.8191510330925791E-5</v>
      </c>
      <c r="X45" s="16">
        <f>MEDIAN(X28:X41)</f>
        <v>1.2859423856265075</v>
      </c>
    </row>
    <row r="46" spans="1:24" x14ac:dyDescent="0.3">
      <c r="A46" s="1" t="s">
        <v>10</v>
      </c>
      <c r="C46" s="1">
        <f>C44/SQRT(COUNT(C28:C41))</f>
        <v>2.7485346459808326</v>
      </c>
      <c r="D46" s="10">
        <f t="shared" ref="D46:E46" si="29">D44/SQRT(COUNT(D28:D41))</f>
        <v>0.15844647434253759</v>
      </c>
      <c r="E46" s="1">
        <f t="shared" si="29"/>
        <v>5.2320506519024042E-2</v>
      </c>
      <c r="H46" s="1">
        <f>H44/SQRT(COUNT(H28:H41))</f>
        <v>4.8668616406468077</v>
      </c>
      <c r="I46" s="10">
        <f t="shared" ref="I46:J46" si="30">I44/SQRT(COUNT(I28:I41))</f>
        <v>8.0954589925128356E-2</v>
      </c>
      <c r="J46" s="1">
        <f t="shared" si="30"/>
        <v>7.2704345412956173E-2</v>
      </c>
      <c r="K46" s="16">
        <f>K44/SQRT(COUNT(K28:K41))</f>
        <v>0.20281703355495193</v>
      </c>
      <c r="N46" s="1" t="s">
        <v>10</v>
      </c>
      <c r="P46" s="1">
        <f>P44/SQRT(COUNT(P28:P41))</f>
        <v>1.8373245171922317</v>
      </c>
      <c r="Q46" s="10">
        <f t="shared" ref="Q46:R46" si="31">Q44/SQRT(COUNT(Q28:Q41))</f>
        <v>8.7938337433540958E-2</v>
      </c>
      <c r="R46" s="1">
        <f t="shared" si="31"/>
        <v>4.422767062153822E-2</v>
      </c>
      <c r="U46" s="1">
        <f>U44/SQRT(COUNT(U28:U41))</f>
        <v>4.5558181270664644</v>
      </c>
      <c r="V46" s="10">
        <f t="shared" ref="V46:W46" si="32">V44/SQRT(COUNT(V28:V41))</f>
        <v>8.1200529575773325E-2</v>
      </c>
      <c r="W46" s="1">
        <f t="shared" si="32"/>
        <v>9.0469388471265452E-3</v>
      </c>
      <c r="X46" s="16">
        <f>X44/SQRT(COUNT(X28:X41))</f>
        <v>0.10399885566931709</v>
      </c>
    </row>
    <row r="49" spans="1:24" x14ac:dyDescent="0.3">
      <c r="A49" s="1" t="s">
        <v>127</v>
      </c>
      <c r="I49" s="9" t="s">
        <v>149</v>
      </c>
      <c r="J49">
        <f>0.147*8</f>
        <v>1.1759999999999999</v>
      </c>
      <c r="N49" s="1" t="s">
        <v>129</v>
      </c>
      <c r="V49" s="9" t="s">
        <v>147</v>
      </c>
    </row>
    <row r="50" spans="1:24" x14ac:dyDescent="0.3">
      <c r="A50" s="1" t="s">
        <v>132</v>
      </c>
      <c r="N50" s="1" t="s">
        <v>132</v>
      </c>
    </row>
    <row r="51" spans="1:24" x14ac:dyDescent="0.3">
      <c r="A51" t="s">
        <v>50</v>
      </c>
      <c r="B51" t="s">
        <v>51</v>
      </c>
      <c r="C51" t="s">
        <v>52</v>
      </c>
      <c r="D51" s="9" t="s">
        <v>53</v>
      </c>
      <c r="E51" t="s">
        <v>54</v>
      </c>
      <c r="F51" t="s">
        <v>55</v>
      </c>
      <c r="G51" t="s">
        <v>56</v>
      </c>
      <c r="H51" t="s">
        <v>57</v>
      </c>
      <c r="I51" s="9" t="s">
        <v>58</v>
      </c>
      <c r="J51" t="s">
        <v>59</v>
      </c>
      <c r="K51" s="15" t="s">
        <v>60</v>
      </c>
      <c r="N51" t="s">
        <v>94</v>
      </c>
      <c r="O51" t="s">
        <v>95</v>
      </c>
      <c r="P51" t="s">
        <v>96</v>
      </c>
      <c r="Q51" s="9" t="s">
        <v>97</v>
      </c>
      <c r="R51" t="s">
        <v>98</v>
      </c>
      <c r="S51" t="s">
        <v>99</v>
      </c>
      <c r="T51" t="s">
        <v>100</v>
      </c>
      <c r="U51" t="s">
        <v>101</v>
      </c>
      <c r="V51" s="9" t="s">
        <v>102</v>
      </c>
      <c r="W51" t="s">
        <v>103</v>
      </c>
      <c r="X51" s="15" t="s">
        <v>104</v>
      </c>
    </row>
    <row r="52" spans="1:24" x14ac:dyDescent="0.3">
      <c r="A52" s="2" t="s">
        <v>11</v>
      </c>
      <c r="B52" s="2" t="s">
        <v>7</v>
      </c>
      <c r="C52" s="2">
        <v>5.5</v>
      </c>
      <c r="D52" s="14">
        <v>-0.43154799391331977</v>
      </c>
      <c r="E52" s="2">
        <v>0.80121381104734324</v>
      </c>
      <c r="F52" s="2" t="s">
        <v>12</v>
      </c>
      <c r="G52" s="2" t="s">
        <v>6</v>
      </c>
      <c r="H52" s="2">
        <v>12.1</v>
      </c>
      <c r="I52" s="9">
        <v>0.704804035017353</v>
      </c>
      <c r="J52" s="2">
        <v>3.9020478007064934E-7</v>
      </c>
      <c r="K52" s="15">
        <v>1.1363520289306728</v>
      </c>
      <c r="N52" s="2" t="s">
        <v>11</v>
      </c>
      <c r="O52" s="2" t="s">
        <v>7</v>
      </c>
      <c r="P52" s="2">
        <v>7.8</v>
      </c>
      <c r="Q52" s="9">
        <v>-1</v>
      </c>
      <c r="R52" s="2">
        <v>1.7109011241689061E-2</v>
      </c>
      <c r="S52" s="2" t="s">
        <v>12</v>
      </c>
      <c r="T52" s="2" t="s">
        <v>6</v>
      </c>
      <c r="U52" s="2">
        <v>13.4</v>
      </c>
      <c r="V52" s="9">
        <v>0.72652926047658806</v>
      </c>
      <c r="W52" s="2">
        <v>5.653514478484752E-7</v>
      </c>
      <c r="X52" s="15">
        <v>1.7265292604765881</v>
      </c>
    </row>
    <row r="53" spans="1:24" x14ac:dyDescent="0.3">
      <c r="A53" s="2" t="s">
        <v>13</v>
      </c>
      <c r="B53" s="2" t="s">
        <v>7</v>
      </c>
      <c r="C53" s="2">
        <v>2.8</v>
      </c>
      <c r="D53" s="9">
        <v>-0.60324214628193651</v>
      </c>
      <c r="E53" s="2">
        <v>3.1748838501832771E-2</v>
      </c>
      <c r="F53" s="2" t="s">
        <v>14</v>
      </c>
      <c r="G53" s="2" t="s">
        <v>6</v>
      </c>
      <c r="H53" s="2">
        <v>15.4</v>
      </c>
      <c r="I53" s="9">
        <v>0.70017526849336087</v>
      </c>
      <c r="J53" s="2">
        <v>5.7387265762003942E-10</v>
      </c>
      <c r="K53" s="15">
        <v>1.3034174147752973</v>
      </c>
      <c r="N53" s="2" t="s">
        <v>13</v>
      </c>
      <c r="O53" s="2" t="s">
        <v>7</v>
      </c>
      <c r="P53" s="2">
        <v>4.2</v>
      </c>
      <c r="Q53" s="9">
        <v>-1</v>
      </c>
      <c r="R53" s="2">
        <v>5.8634075602058992E-3</v>
      </c>
      <c r="S53" s="2" t="s">
        <v>14</v>
      </c>
      <c r="T53" s="2" t="s">
        <v>6</v>
      </c>
      <c r="U53" s="2">
        <v>17.3</v>
      </c>
      <c r="V53" s="9">
        <v>0.70810376224078087</v>
      </c>
      <c r="W53" s="2">
        <v>1.8534679039690039E-8</v>
      </c>
      <c r="X53" s="15">
        <v>1.7081037622407809</v>
      </c>
    </row>
    <row r="54" spans="1:24" x14ac:dyDescent="0.3">
      <c r="A54" s="2" t="s">
        <v>15</v>
      </c>
      <c r="B54" s="2" t="s">
        <v>7</v>
      </c>
      <c r="C54" s="2">
        <v>19</v>
      </c>
      <c r="D54" s="9">
        <v>-0.50004314002531836</v>
      </c>
      <c r="E54" s="2">
        <v>2.5550768870430912E-3</v>
      </c>
      <c r="F54" s="2" t="s">
        <v>16</v>
      </c>
      <c r="G54" s="2" t="s">
        <v>6</v>
      </c>
      <c r="H54" s="2">
        <v>26.8</v>
      </c>
      <c r="I54" s="9">
        <v>0.45507584940396473</v>
      </c>
      <c r="J54" s="2">
        <v>2.1115959850540382E-5</v>
      </c>
      <c r="K54" s="15">
        <v>0.95511898942928308</v>
      </c>
      <c r="N54" s="2" t="s">
        <v>15</v>
      </c>
      <c r="O54" s="2" t="s">
        <v>7</v>
      </c>
      <c r="P54" s="2">
        <v>22.5</v>
      </c>
      <c r="Q54" s="9">
        <v>-0.79237657970439568</v>
      </c>
      <c r="R54" s="2">
        <v>4.1476863430019503E-4</v>
      </c>
      <c r="S54" s="2" t="s">
        <v>16</v>
      </c>
      <c r="T54" s="2" t="s">
        <v>6</v>
      </c>
      <c r="U54" s="2">
        <v>0</v>
      </c>
      <c r="V54" s="9">
        <v>0.45507584940396473</v>
      </c>
      <c r="W54" s="2">
        <v>2.1115959850540382E-5</v>
      </c>
      <c r="X54" s="15">
        <v>1.2474524291083604</v>
      </c>
    </row>
    <row r="55" spans="1:24" x14ac:dyDescent="0.3">
      <c r="A55" s="2" t="s">
        <v>17</v>
      </c>
      <c r="B55" s="2" t="s">
        <v>7</v>
      </c>
      <c r="C55" s="2">
        <v>2.8</v>
      </c>
      <c r="D55" s="14">
        <v>1.1287641841222173E-2</v>
      </c>
      <c r="E55" s="2">
        <v>0.74760294044207487</v>
      </c>
      <c r="F55" s="2" t="s">
        <v>18</v>
      </c>
      <c r="G55" s="2" t="s">
        <v>6</v>
      </c>
      <c r="H55" s="2">
        <v>14.2</v>
      </c>
      <c r="I55" s="9">
        <v>8.7966995382194935E-2</v>
      </c>
      <c r="J55" s="2">
        <v>3.6016039928296585E-2</v>
      </c>
      <c r="K55" s="15">
        <v>7.6679353540972758E-2</v>
      </c>
      <c r="N55" s="2" t="s">
        <v>17</v>
      </c>
      <c r="O55" s="2" t="s">
        <v>7</v>
      </c>
      <c r="P55" s="2">
        <v>2</v>
      </c>
      <c r="Q55" s="14">
        <v>2.0206285755829695E-2</v>
      </c>
      <c r="R55" s="2">
        <v>0.282097204691446</v>
      </c>
      <c r="S55" s="2" t="s">
        <v>18</v>
      </c>
      <c r="T55" s="2" t="s">
        <v>6</v>
      </c>
      <c r="U55" s="2">
        <v>12.9</v>
      </c>
      <c r="V55" s="9">
        <v>0.49113529576802534</v>
      </c>
      <c r="W55" s="2">
        <v>7.8173145663008231E-6</v>
      </c>
      <c r="X55" s="15">
        <v>0.47092901001219567</v>
      </c>
    </row>
    <row r="56" spans="1:24" x14ac:dyDescent="0.3">
      <c r="A56" s="2" t="s">
        <v>19</v>
      </c>
      <c r="B56" s="2" t="s">
        <v>7</v>
      </c>
      <c r="C56" s="2">
        <v>5.6</v>
      </c>
      <c r="D56" s="9">
        <v>0.1412875508705369</v>
      </c>
      <c r="E56" s="2">
        <v>1.5981558371792343E-2</v>
      </c>
      <c r="F56" s="2" t="s">
        <v>20</v>
      </c>
      <c r="G56" s="2" t="s">
        <v>6</v>
      </c>
      <c r="H56" s="2">
        <v>36.6</v>
      </c>
      <c r="I56" s="14">
        <v>-3.462119922233399E-2</v>
      </c>
      <c r="J56" s="2">
        <v>0.30773807480989473</v>
      </c>
      <c r="K56" s="15">
        <v>-0.17590875009287088</v>
      </c>
      <c r="N56" s="2" t="s">
        <v>19</v>
      </c>
      <c r="O56" s="2" t="s">
        <v>7</v>
      </c>
      <c r="P56" s="2">
        <v>6.9</v>
      </c>
      <c r="Q56" s="14">
        <v>-7.4389279342412643E-2</v>
      </c>
      <c r="R56" s="2">
        <v>0.89578604688821561</v>
      </c>
      <c r="S56" s="2" t="s">
        <v>20</v>
      </c>
      <c r="T56" s="2" t="s">
        <v>6</v>
      </c>
      <c r="U56" s="2">
        <v>33.299999999999997</v>
      </c>
      <c r="V56" s="9">
        <v>7.5081439127311994E-2</v>
      </c>
      <c r="W56" s="2">
        <v>2.5143518053172675E-2</v>
      </c>
      <c r="X56" s="15">
        <v>0.14947071846972465</v>
      </c>
    </row>
    <row r="57" spans="1:24" x14ac:dyDescent="0.3">
      <c r="A57" s="2" t="s">
        <v>22</v>
      </c>
      <c r="B57" s="2" t="s">
        <v>7</v>
      </c>
      <c r="C57" s="2">
        <v>2.2999999999999998</v>
      </c>
      <c r="D57" s="9">
        <v>0.41402155012977282</v>
      </c>
      <c r="E57" s="2">
        <v>8.1180778468505303E-3</v>
      </c>
      <c r="F57" s="2" t="s">
        <v>21</v>
      </c>
      <c r="G57" s="2" t="s">
        <v>6</v>
      </c>
      <c r="H57" s="2">
        <v>17.899999999999999</v>
      </c>
      <c r="I57" s="14">
        <v>-3.5122873536455095E-2</v>
      </c>
      <c r="J57" s="2">
        <v>0.15763193289149272</v>
      </c>
      <c r="K57" s="15">
        <v>-0.44914442366622792</v>
      </c>
      <c r="N57" s="2" t="s">
        <v>22</v>
      </c>
      <c r="O57" s="2" t="s">
        <v>7</v>
      </c>
      <c r="P57" s="2">
        <v>2.8</v>
      </c>
      <c r="Q57" s="14">
        <v>3.0040170967982543E-2</v>
      </c>
      <c r="R57" s="2">
        <v>0.14100172981711287</v>
      </c>
      <c r="S57" s="2" t="s">
        <v>21</v>
      </c>
      <c r="T57" s="2" t="s">
        <v>6</v>
      </c>
      <c r="U57" s="2">
        <v>18.7</v>
      </c>
      <c r="V57" s="9">
        <v>0.51867301035131574</v>
      </c>
      <c r="W57" s="2">
        <v>8.3097510980642384E-7</v>
      </c>
      <c r="X57" s="15">
        <v>0.48863283938333318</v>
      </c>
    </row>
    <row r="58" spans="1:24" x14ac:dyDescent="0.3">
      <c r="A58" s="2" t="s">
        <v>23</v>
      </c>
      <c r="B58" s="2" t="s">
        <v>7</v>
      </c>
      <c r="C58" s="2">
        <v>9.6</v>
      </c>
      <c r="D58" s="9">
        <v>9.4356263468983598E-2</v>
      </c>
      <c r="E58" s="2">
        <v>1.4366570863993542E-2</v>
      </c>
      <c r="F58" s="2" t="s">
        <v>24</v>
      </c>
      <c r="G58" s="2" t="s">
        <v>6</v>
      </c>
      <c r="H58" s="2">
        <v>25.7</v>
      </c>
      <c r="I58" s="14">
        <v>-6.3993728882340825E-2</v>
      </c>
      <c r="J58" s="2">
        <v>9.2202913198872638E-2</v>
      </c>
      <c r="K58" s="15">
        <v>-0.15834999235132441</v>
      </c>
      <c r="N58" s="2" t="s">
        <v>23</v>
      </c>
      <c r="O58" s="2" t="s">
        <v>7</v>
      </c>
      <c r="P58" s="2">
        <v>12.9</v>
      </c>
      <c r="Q58" s="9">
        <v>-0.51168168183160201</v>
      </c>
      <c r="R58" s="2">
        <v>2.3358874872166408E-3</v>
      </c>
      <c r="S58" s="2" t="s">
        <v>24</v>
      </c>
      <c r="T58" s="2" t="s">
        <v>6</v>
      </c>
      <c r="U58" s="2">
        <v>23.5</v>
      </c>
      <c r="V58" s="9">
        <v>0.34186476628988549</v>
      </c>
      <c r="W58" s="2">
        <v>2.6511667036996676E-4</v>
      </c>
      <c r="X58" s="15">
        <v>0.8535464481214875</v>
      </c>
    </row>
    <row r="59" spans="1:24" x14ac:dyDescent="0.3">
      <c r="A59" s="2" t="s">
        <v>25</v>
      </c>
      <c r="B59" s="2" t="s">
        <v>7</v>
      </c>
      <c r="C59" s="2">
        <v>9.1999999999999993</v>
      </c>
      <c r="D59" s="14">
        <v>-6.6743182361937395E-2</v>
      </c>
      <c r="E59" s="2">
        <v>8.5939521785713555E-2</v>
      </c>
      <c r="F59" s="2" t="s">
        <v>26</v>
      </c>
      <c r="G59" s="2" t="s">
        <v>6</v>
      </c>
      <c r="H59" s="2">
        <v>62.1</v>
      </c>
      <c r="I59" s="14">
        <v>0.12290173564328773</v>
      </c>
      <c r="J59" s="2">
        <v>0.12827372717588204</v>
      </c>
      <c r="K59" s="15">
        <v>0.18964491800522512</v>
      </c>
      <c r="N59" s="2" t="s">
        <v>25</v>
      </c>
      <c r="O59" s="2" t="s">
        <v>7</v>
      </c>
      <c r="P59" s="2">
        <v>14.3</v>
      </c>
      <c r="Q59" s="9">
        <v>-0.97215456819732471</v>
      </c>
      <c r="R59" s="2">
        <v>9.1554742562897413E-5</v>
      </c>
      <c r="S59" s="2" t="s">
        <v>26</v>
      </c>
      <c r="T59" s="2" t="s">
        <v>6</v>
      </c>
      <c r="U59" s="2">
        <v>68.7</v>
      </c>
      <c r="V59" s="14">
        <v>-3.0931024396584571E-3</v>
      </c>
      <c r="W59" s="2">
        <v>0.93901079289458689</v>
      </c>
      <c r="X59" s="15">
        <v>0.96906146575766627</v>
      </c>
    </row>
    <row r="60" spans="1:24" x14ac:dyDescent="0.3">
      <c r="A60" s="2" t="s">
        <v>27</v>
      </c>
      <c r="B60" s="2" t="s">
        <v>7</v>
      </c>
      <c r="C60" s="2">
        <v>28.7</v>
      </c>
      <c r="D60" s="14">
        <v>-0.12633758689669053</v>
      </c>
      <c r="E60" s="2">
        <v>6.9264961571861128E-2</v>
      </c>
      <c r="F60" s="2" t="s">
        <v>28</v>
      </c>
      <c r="G60" s="2" t="s">
        <v>6</v>
      </c>
      <c r="H60" s="2">
        <v>17.5</v>
      </c>
      <c r="I60" s="14">
        <v>-1.7366325327950061E-2</v>
      </c>
      <c r="J60" s="2">
        <v>0.42009676833896104</v>
      </c>
      <c r="K60" s="15">
        <v>0.10897126156874047</v>
      </c>
      <c r="N60" s="2" t="s">
        <v>27</v>
      </c>
      <c r="O60" s="2" t="s">
        <v>7</v>
      </c>
      <c r="P60" s="2">
        <v>25.5</v>
      </c>
      <c r="Q60" s="9">
        <v>-0.90758925303225746</v>
      </c>
      <c r="R60" s="2">
        <v>1.0686556153913898E-5</v>
      </c>
      <c r="S60" s="2" t="s">
        <v>28</v>
      </c>
      <c r="T60" s="2" t="s">
        <v>6</v>
      </c>
      <c r="U60" s="2">
        <v>17.399999999999999</v>
      </c>
      <c r="V60" s="9">
        <v>0.29799291654235632</v>
      </c>
      <c r="W60" s="2">
        <v>1.3527177941621456E-5</v>
      </c>
      <c r="X60" s="15">
        <v>1.2055821695746138</v>
      </c>
    </row>
    <row r="61" spans="1:24" x14ac:dyDescent="0.3">
      <c r="A61" s="2" t="s">
        <v>29</v>
      </c>
      <c r="B61" s="2" t="s">
        <v>7</v>
      </c>
      <c r="C61" s="2">
        <v>15.1</v>
      </c>
      <c r="D61" s="9">
        <v>0.20133205027278223</v>
      </c>
      <c r="E61" s="2">
        <v>6.2350749753134179E-3</v>
      </c>
      <c r="F61" s="2" t="s">
        <v>30</v>
      </c>
      <c r="G61" s="2" t="s">
        <v>6</v>
      </c>
      <c r="H61" s="2">
        <v>13.2</v>
      </c>
      <c r="I61" s="9">
        <v>0.75973713130835097</v>
      </c>
      <c r="J61" s="2">
        <v>1.1711020552065867E-6</v>
      </c>
      <c r="K61" s="15">
        <v>0.55840508103556874</v>
      </c>
      <c r="N61" s="2" t="s">
        <v>29</v>
      </c>
      <c r="O61" s="2" t="s">
        <v>7</v>
      </c>
      <c r="P61" s="2">
        <v>17.8</v>
      </c>
      <c r="Q61" s="9">
        <v>0.11650322096889265</v>
      </c>
      <c r="R61" s="2">
        <v>5.8401868008157772E-3</v>
      </c>
      <c r="S61" s="2" t="s">
        <v>30</v>
      </c>
      <c r="T61" s="2" t="s">
        <v>6</v>
      </c>
      <c r="U61" s="2">
        <v>13.3</v>
      </c>
      <c r="V61" s="9">
        <v>0.71502421090433121</v>
      </c>
      <c r="W61" s="2">
        <v>3.9723010653200302E-6</v>
      </c>
      <c r="X61" s="15">
        <v>0.59852098993543856</v>
      </c>
    </row>
    <row r="62" spans="1:24" x14ac:dyDescent="0.3">
      <c r="A62" s="2" t="s">
        <v>32</v>
      </c>
      <c r="B62" s="2" t="s">
        <v>7</v>
      </c>
      <c r="C62" s="2">
        <v>7.625</v>
      </c>
      <c r="D62" s="9">
        <v>0.59399197264715509</v>
      </c>
      <c r="E62" s="2">
        <v>1.0685914423702377E-3</v>
      </c>
      <c r="F62" s="2" t="s">
        <v>31</v>
      </c>
      <c r="G62" s="2" t="s">
        <v>6</v>
      </c>
      <c r="H62" s="2">
        <v>25.2</v>
      </c>
      <c r="I62" s="9">
        <v>0.29663650473988801</v>
      </c>
      <c r="J62" s="2">
        <v>5.8941531634126387E-6</v>
      </c>
      <c r="K62" s="15">
        <v>-0.29735546790726708</v>
      </c>
      <c r="N62" s="2" t="s">
        <v>32</v>
      </c>
      <c r="O62" s="2" t="s">
        <v>7</v>
      </c>
      <c r="P62" s="2">
        <v>15.8</v>
      </c>
      <c r="Q62" s="14">
        <v>-0.11972026559929523</v>
      </c>
      <c r="R62" s="2">
        <v>0.28356764232540488</v>
      </c>
      <c r="S62" s="2" t="s">
        <v>31</v>
      </c>
      <c r="T62" s="2" t="s">
        <v>6</v>
      </c>
      <c r="U62" s="2">
        <v>25.3</v>
      </c>
      <c r="V62" s="9">
        <v>0.46816509033964504</v>
      </c>
      <c r="W62" s="2">
        <v>5.7330622757073125E-5</v>
      </c>
      <c r="X62" s="15">
        <v>0.58788535593894031</v>
      </c>
    </row>
    <row r="63" spans="1:24" x14ac:dyDescent="0.3">
      <c r="A63" s="2" t="s">
        <v>33</v>
      </c>
      <c r="B63" s="2" t="s">
        <v>7</v>
      </c>
      <c r="C63" s="2">
        <v>8.9</v>
      </c>
      <c r="D63" s="14">
        <v>-0.5314366350334756</v>
      </c>
      <c r="E63" s="2">
        <v>0.32944344546371046</v>
      </c>
      <c r="F63" s="2" t="s">
        <v>34</v>
      </c>
      <c r="G63" s="2" t="s">
        <v>6</v>
      </c>
      <c r="H63" s="2">
        <v>13.9</v>
      </c>
      <c r="I63" s="9">
        <v>0.46099408006405718</v>
      </c>
      <c r="J63" s="2">
        <v>3.2839667366519615E-6</v>
      </c>
      <c r="K63" s="15">
        <v>0.99243071509753278</v>
      </c>
      <c r="N63" s="2" t="s">
        <v>33</v>
      </c>
      <c r="O63" s="2" t="s">
        <v>7</v>
      </c>
      <c r="P63" s="2">
        <v>18.2</v>
      </c>
      <c r="Q63" s="9">
        <v>-1</v>
      </c>
      <c r="R63" s="2">
        <v>2.2340147578642024E-2</v>
      </c>
      <c r="S63" s="2" t="s">
        <v>34</v>
      </c>
      <c r="T63" s="2" t="s">
        <v>6</v>
      </c>
      <c r="U63" s="2">
        <v>15.1</v>
      </c>
      <c r="V63" s="9">
        <v>0.65743761801637557</v>
      </c>
      <c r="W63" s="2">
        <v>8.54164610707359E-8</v>
      </c>
      <c r="X63" s="15">
        <v>1.6574376180163757</v>
      </c>
    </row>
    <row r="64" spans="1:24" x14ac:dyDescent="0.3">
      <c r="A64" s="2" t="s">
        <v>35</v>
      </c>
      <c r="B64" s="2" t="s">
        <v>7</v>
      </c>
      <c r="C64" s="2">
        <v>6.9</v>
      </c>
      <c r="D64" s="9">
        <v>0.5667008277659622</v>
      </c>
      <c r="E64" s="2">
        <v>7.2571489750956946E-5</v>
      </c>
      <c r="F64" s="2" t="s">
        <v>36</v>
      </c>
      <c r="G64" s="2" t="s">
        <v>6</v>
      </c>
      <c r="H64" s="2">
        <v>44.6</v>
      </c>
      <c r="I64" s="9">
        <v>0.35322776931323902</v>
      </c>
      <c r="J64" s="2">
        <v>1.2536815473774269E-6</v>
      </c>
      <c r="K64" s="15">
        <v>-0.21347305845272319</v>
      </c>
      <c r="N64" s="2" t="s">
        <v>35</v>
      </c>
      <c r="O64" s="2" t="s">
        <v>7</v>
      </c>
      <c r="P64" s="2">
        <v>7</v>
      </c>
      <c r="Q64" s="14">
        <v>4.2713098583834083E-2</v>
      </c>
      <c r="R64" s="2">
        <v>0.29382415695232661</v>
      </c>
      <c r="S64" s="2" t="s">
        <v>36</v>
      </c>
      <c r="T64" s="2" t="s">
        <v>6</v>
      </c>
      <c r="U64" s="2">
        <v>47.833333333333336</v>
      </c>
      <c r="V64" s="9">
        <v>0.40185679189835805</v>
      </c>
      <c r="W64" s="2">
        <v>7.4374686395598574E-4</v>
      </c>
      <c r="X64" s="15">
        <v>0.35914369331452395</v>
      </c>
    </row>
    <row r="65" spans="1:24" x14ac:dyDescent="0.3">
      <c r="A65" s="2" t="s">
        <v>38</v>
      </c>
      <c r="B65" s="2" t="s">
        <v>7</v>
      </c>
      <c r="C65" s="2">
        <v>2.75</v>
      </c>
      <c r="D65" s="9">
        <v>0.81519252729951075</v>
      </c>
      <c r="E65" s="2">
        <v>1.1552974508768946E-4</v>
      </c>
      <c r="F65" s="2" t="s">
        <v>37</v>
      </c>
      <c r="G65" s="2" t="s">
        <v>6</v>
      </c>
      <c r="H65" s="2">
        <v>9.1</v>
      </c>
      <c r="I65" s="9">
        <v>0.34877168657812785</v>
      </c>
      <c r="J65" s="2">
        <v>3.1552910037899602E-4</v>
      </c>
      <c r="K65" s="15">
        <v>-0.4664208407213829</v>
      </c>
      <c r="N65" s="2" t="s">
        <v>38</v>
      </c>
      <c r="O65" s="2" t="s">
        <v>7</v>
      </c>
      <c r="P65" s="2">
        <v>24.75</v>
      </c>
      <c r="Q65" s="9">
        <v>-0.9399714907548925</v>
      </c>
      <c r="R65" s="2">
        <v>4.0602522034171717E-4</v>
      </c>
      <c r="S65" s="2" t="s">
        <v>37</v>
      </c>
      <c r="T65" s="2" t="s">
        <v>6</v>
      </c>
      <c r="U65" s="2">
        <v>7.8</v>
      </c>
      <c r="V65" s="9">
        <v>0.55612206013513688</v>
      </c>
      <c r="W65" s="2">
        <v>4.1021999009792011E-5</v>
      </c>
      <c r="X65" s="15">
        <v>1.4960935508900293</v>
      </c>
    </row>
    <row r="66" spans="1:24" s="1" customFormat="1" x14ac:dyDescent="0.3">
      <c r="D66" s="10"/>
      <c r="I66" s="10"/>
      <c r="K66" s="16"/>
      <c r="Q66" s="10"/>
      <c r="V66" s="10"/>
      <c r="X66" s="16"/>
    </row>
    <row r="67" spans="1:24" s="1" customFormat="1" x14ac:dyDescent="0.3">
      <c r="A67" s="1" t="s">
        <v>130</v>
      </c>
      <c r="C67" s="1">
        <f>AVERAGE(C52:C65)</f>
        <v>9.0553571428571438</v>
      </c>
      <c r="D67" s="10">
        <f t="shared" ref="D67:E67" si="33">AVERAGE(D52:D65)</f>
        <v>4.1344264270231967E-2</v>
      </c>
      <c r="E67" s="1">
        <f t="shared" si="33"/>
        <v>0.15098046931676704</v>
      </c>
      <c r="H67" s="1">
        <f>AVERAGE(H52:H65)</f>
        <v>23.87857142857143</v>
      </c>
      <c r="I67" s="10">
        <f t="shared" ref="I67:J67" si="34">AVERAGE(I52:I65)</f>
        <v>0.2956562092124817</v>
      </c>
      <c r="J67" s="1">
        <f t="shared" si="34"/>
        <v>8.1593435363270309E-2</v>
      </c>
      <c r="K67" s="16">
        <f>AVERAGE(K52:K65)</f>
        <v>0.25431194494224968</v>
      </c>
      <c r="N67" s="1" t="s">
        <v>130</v>
      </c>
      <c r="P67" s="1">
        <f>AVERAGE(P52:P65)</f>
        <v>13.032142857142857</v>
      </c>
      <c r="Q67" s="10">
        <f t="shared" ref="Q67:R67" si="35">AVERAGE(Q52:Q65)</f>
        <v>-0.50774431015611721</v>
      </c>
      <c r="R67" s="1">
        <f t="shared" si="35"/>
        <v>0.13933488974974528</v>
      </c>
      <c r="U67" s="1">
        <f>AVERAGE(U52:U65)</f>
        <v>22.466666666666669</v>
      </c>
      <c r="V67" s="10">
        <f t="shared" ref="V67:W67" si="36">AVERAGE(V52:V65)</f>
        <v>0.45785492636102981</v>
      </c>
      <c r="W67" s="1">
        <f t="shared" si="36"/>
        <v>6.8950675723926699E-2</v>
      </c>
      <c r="X67" s="16">
        <f>AVERAGE(X52:X65)</f>
        <v>0.96559923651714707</v>
      </c>
    </row>
    <row r="68" spans="1:24" s="1" customFormat="1" x14ac:dyDescent="0.3">
      <c r="A68" s="1" t="s">
        <v>8</v>
      </c>
      <c r="C68" s="1">
        <f>STDEV(C52:C65)</f>
        <v>7.424544654332399</v>
      </c>
      <c r="D68" s="10">
        <f t="shared" ref="D68:E68" si="37">STDEV(D52:D65)</f>
        <v>0.45222050737482417</v>
      </c>
      <c r="E68" s="1">
        <f t="shared" si="37"/>
        <v>0.27790712112062255</v>
      </c>
      <c r="H68" s="1">
        <f>STDEV(H52:H65)</f>
        <v>14.880094011873632</v>
      </c>
      <c r="I68" s="10">
        <f t="shared" ref="I68:J68" si="38">STDEV(I52:I65)</f>
        <v>0.29405712664348949</v>
      </c>
      <c r="J68" s="1">
        <f t="shared" si="38"/>
        <v>0.13274608018941528</v>
      </c>
      <c r="K68" s="16">
        <f>STDEV(K52:K65)</f>
        <v>0.61748526087750377</v>
      </c>
      <c r="N68" s="1" t="s">
        <v>8</v>
      </c>
      <c r="P68" s="1">
        <f>STDEV(P52:P65)</f>
        <v>8.0713073753421618</v>
      </c>
      <c r="Q68" s="10">
        <f t="shared" ref="Q68:R68" si="39">STDEV(Q52:Q65)</f>
        <v>0.47792361690809382</v>
      </c>
      <c r="R68" s="1">
        <f t="shared" si="39"/>
        <v>0.24771313030202746</v>
      </c>
      <c r="U68" s="1">
        <f>STDEV(U52:U65)</f>
        <v>17.554053273383509</v>
      </c>
      <c r="V68" s="10">
        <f t="shared" ref="V68:W68" si="40">STDEV(V52:V65)</f>
        <v>0.22472043183869492</v>
      </c>
      <c r="W68" s="1">
        <f t="shared" si="40"/>
        <v>0.25050953539908222</v>
      </c>
      <c r="X68" s="16">
        <f>STDEV(X52:X65)</f>
        <v>0.54232099181086701</v>
      </c>
    </row>
    <row r="69" spans="1:24" s="1" customFormat="1" x14ac:dyDescent="0.3">
      <c r="A69" s="1" t="s">
        <v>9</v>
      </c>
      <c r="C69" s="1">
        <f>MEDIAN(C52:C65)</f>
        <v>7.2625000000000002</v>
      </c>
      <c r="D69" s="10">
        <f t="shared" ref="D69:E69" si="41">MEDIAN(D52:D65)</f>
        <v>5.282195265510288E-2</v>
      </c>
      <c r="E69" s="1">
        <f t="shared" si="41"/>
        <v>1.5174064617892943E-2</v>
      </c>
      <c r="H69" s="1">
        <f>MEDIAN(H52:H65)</f>
        <v>17.7</v>
      </c>
      <c r="I69" s="10">
        <f t="shared" ref="I69:J69" si="42">MEDIAN(I52:I65)</f>
        <v>0.32270409565900793</v>
      </c>
      <c r="J69" s="1">
        <f t="shared" si="42"/>
        <v>1.6832253011476818E-4</v>
      </c>
      <c r="K69" s="16">
        <f>MEDIAN(K52:K65)</f>
        <v>9.2825307554856615E-2</v>
      </c>
      <c r="N69" s="1" t="s">
        <v>9</v>
      </c>
      <c r="P69" s="1">
        <f>MEDIAN(P52:P65)</f>
        <v>13.600000000000001</v>
      </c>
      <c r="Q69" s="10">
        <f t="shared" ref="Q69:R69" si="43">MEDIAN(Q52:Q65)</f>
        <v>-0.65202913076799884</v>
      </c>
      <c r="R69" s="1">
        <f t="shared" si="43"/>
        <v>1.1486209400947481E-2</v>
      </c>
      <c r="U69" s="1">
        <f>MEDIAN(U52:U65)</f>
        <v>17.350000000000001</v>
      </c>
      <c r="V69" s="10">
        <f t="shared" ref="V69:W69" si="44">MEDIAN(V52:V65)</f>
        <v>0.47965019305383516</v>
      </c>
      <c r="W69" s="1">
        <f t="shared" si="44"/>
        <v>1.7321568896080918E-5</v>
      </c>
      <c r="X69" s="16">
        <f>MEDIAN(X52:X65)</f>
        <v>0.91130395693957689</v>
      </c>
    </row>
    <row r="70" spans="1:24" x14ac:dyDescent="0.3">
      <c r="A70" s="1" t="s">
        <v>10</v>
      </c>
      <c r="C70" s="1">
        <f>C68/SQRT(COUNT(C52:C65))</f>
        <v>1.9842930249511286</v>
      </c>
      <c r="D70" s="10">
        <f t="shared" ref="D70:E70" si="45">D68/SQRT(COUNT(D52:D65))</f>
        <v>0.12086101441926218</v>
      </c>
      <c r="E70" s="1">
        <f t="shared" si="45"/>
        <v>7.4273802327004132E-2</v>
      </c>
      <c r="H70" s="1">
        <f>H68/SQRT(COUNT(H52:H65))</f>
        <v>3.9768724053869766</v>
      </c>
      <c r="I70" s="10">
        <f t="shared" ref="I70:J70" si="46">I68/SQRT(COUNT(I52:I65))</f>
        <v>7.8590072859938062E-2</v>
      </c>
      <c r="J70" s="1">
        <f t="shared" si="46"/>
        <v>3.5477882250429402E-2</v>
      </c>
      <c r="K70" s="16">
        <f>K68/SQRT(COUNT(K52:K65))</f>
        <v>0.16502987768473901</v>
      </c>
      <c r="N70" s="1" t="s">
        <v>10</v>
      </c>
      <c r="P70" s="1">
        <f>P68/SQRT(COUNT(P52:P65))</f>
        <v>2.1571476329908568</v>
      </c>
      <c r="Q70" s="10">
        <f t="shared" ref="Q70:R70" si="47">Q68/SQRT(COUNT(Q52:Q65))</f>
        <v>0.12773045939413491</v>
      </c>
      <c r="R70" s="1">
        <f t="shared" si="47"/>
        <v>6.6204118842534063E-2</v>
      </c>
      <c r="U70" s="1">
        <f>U68/SQRT(COUNT(U52:U65))</f>
        <v>4.6915180784413355</v>
      </c>
      <c r="V70" s="10">
        <f t="shared" ref="V70:W70" si="48">V68/SQRT(COUNT(V52:V65))</f>
        <v>6.005906169630592E-2</v>
      </c>
      <c r="W70" s="1">
        <f t="shared" si="48"/>
        <v>6.6951489541663148E-2</v>
      </c>
      <c r="X70" s="16">
        <f>X68/SQRT(COUNT(X52:X65))</f>
        <v>0.14494138178655006</v>
      </c>
    </row>
    <row r="73" spans="1:24" x14ac:dyDescent="0.3">
      <c r="A73" s="1" t="s">
        <v>127</v>
      </c>
      <c r="I73" s="9" t="s">
        <v>150</v>
      </c>
      <c r="N73" s="1" t="s">
        <v>129</v>
      </c>
      <c r="V73" s="9" t="s">
        <v>151</v>
      </c>
      <c r="W73">
        <f>0.124*8</f>
        <v>0.99199999999999999</v>
      </c>
    </row>
    <row r="74" spans="1:24" x14ac:dyDescent="0.3">
      <c r="A74" s="1" t="s">
        <v>133</v>
      </c>
      <c r="N74" s="1" t="s">
        <v>133</v>
      </c>
    </row>
    <row r="75" spans="1:24" x14ac:dyDescent="0.3">
      <c r="A75" t="s">
        <v>72</v>
      </c>
      <c r="B75" t="s">
        <v>73</v>
      </c>
      <c r="C75" t="s">
        <v>74</v>
      </c>
      <c r="D75" s="9" t="s">
        <v>75</v>
      </c>
      <c r="E75" t="s">
        <v>76</v>
      </c>
      <c r="F75" t="s">
        <v>77</v>
      </c>
      <c r="G75" t="s">
        <v>78</v>
      </c>
      <c r="H75" t="s">
        <v>79</v>
      </c>
      <c r="I75" s="9" t="s">
        <v>80</v>
      </c>
      <c r="J75" t="s">
        <v>81</v>
      </c>
      <c r="K75" s="15" t="s">
        <v>82</v>
      </c>
      <c r="N75" s="2" t="s">
        <v>116</v>
      </c>
      <c r="O75" s="2" t="s">
        <v>117</v>
      </c>
      <c r="P75" s="2" t="s">
        <v>118</v>
      </c>
      <c r="Q75" s="9" t="s">
        <v>119</v>
      </c>
      <c r="R75" s="2" t="s">
        <v>120</v>
      </c>
      <c r="S75" s="2" t="s">
        <v>121</v>
      </c>
      <c r="T75" s="2" t="s">
        <v>122</v>
      </c>
      <c r="U75" s="2" t="s">
        <v>123</v>
      </c>
      <c r="V75" s="9" t="s">
        <v>124</v>
      </c>
      <c r="W75" s="2" t="s">
        <v>125</v>
      </c>
      <c r="X75" s="15" t="s">
        <v>126</v>
      </c>
    </row>
    <row r="76" spans="1:24" x14ac:dyDescent="0.3">
      <c r="A76" s="2" t="s">
        <v>11</v>
      </c>
      <c r="B76" s="2" t="s">
        <v>7</v>
      </c>
      <c r="C76" s="2">
        <v>5.9</v>
      </c>
      <c r="D76" s="14">
        <v>0.34889392061569796</v>
      </c>
      <c r="E76" s="2">
        <v>0.48892944907638219</v>
      </c>
      <c r="F76" s="2" t="s">
        <v>12</v>
      </c>
      <c r="G76" s="2" t="s">
        <v>6</v>
      </c>
      <c r="H76" s="2">
        <v>13.4</v>
      </c>
      <c r="I76" s="9">
        <v>0.2005951745171155</v>
      </c>
      <c r="J76" s="2">
        <v>4.861326391626338E-4</v>
      </c>
      <c r="K76" s="15">
        <v>-0.14829874609858246</v>
      </c>
      <c r="N76" s="2" t="s">
        <v>11</v>
      </c>
      <c r="O76" s="2" t="s">
        <v>7</v>
      </c>
      <c r="P76" s="2">
        <v>3.4</v>
      </c>
      <c r="Q76" s="14">
        <v>0.32152038695008195</v>
      </c>
      <c r="R76" s="2">
        <v>0.33338273040556954</v>
      </c>
      <c r="S76" s="2" t="s">
        <v>12</v>
      </c>
      <c r="T76" s="2" t="s">
        <v>6</v>
      </c>
      <c r="U76" s="2">
        <v>11.2</v>
      </c>
      <c r="V76" s="9">
        <v>0.31078886755008933</v>
      </c>
      <c r="W76" s="2">
        <v>8.4969218659921794E-4</v>
      </c>
      <c r="X76" s="15">
        <v>-1.0731519399992617E-2</v>
      </c>
    </row>
    <row r="77" spans="1:24" x14ac:dyDescent="0.3">
      <c r="A77" s="2" t="s">
        <v>13</v>
      </c>
      <c r="B77" s="2" t="s">
        <v>7</v>
      </c>
      <c r="C77" s="2">
        <v>2.7</v>
      </c>
      <c r="D77" s="14">
        <v>2.6750150554813411E-2</v>
      </c>
      <c r="E77" s="2">
        <v>0.65920402782813881</v>
      </c>
      <c r="F77" s="2" t="s">
        <v>14</v>
      </c>
      <c r="G77" s="2" t="s">
        <v>6</v>
      </c>
      <c r="H77" s="2">
        <v>22.8</v>
      </c>
      <c r="I77" s="9">
        <v>0.37739517975188003</v>
      </c>
      <c r="J77" s="2">
        <v>4.4326091671686996E-4</v>
      </c>
      <c r="K77" s="15">
        <v>0.35064502919706664</v>
      </c>
      <c r="N77" s="2" t="s">
        <v>13</v>
      </c>
      <c r="O77" s="2" t="s">
        <v>7</v>
      </c>
      <c r="P77" s="2">
        <v>2.8</v>
      </c>
      <c r="Q77" s="14">
        <v>-0.22275639944650077</v>
      </c>
      <c r="R77" s="2">
        <v>0.16785762765497034</v>
      </c>
      <c r="S77" s="2" t="s">
        <v>14</v>
      </c>
      <c r="T77" s="2" t="s">
        <v>6</v>
      </c>
      <c r="U77" s="2">
        <v>17.100000000000001</v>
      </c>
      <c r="V77" s="9">
        <v>0.48854766193102234</v>
      </c>
      <c r="W77" s="2">
        <v>1.2623429256992746E-4</v>
      </c>
      <c r="X77" s="15">
        <v>0.71130406137752311</v>
      </c>
    </row>
    <row r="78" spans="1:24" x14ac:dyDescent="0.3">
      <c r="A78" s="2" t="s">
        <v>15</v>
      </c>
      <c r="B78" s="2" t="s">
        <v>7</v>
      </c>
      <c r="C78" s="2">
        <v>25.7</v>
      </c>
      <c r="D78" s="14">
        <v>-7.2997407844806281E-2</v>
      </c>
      <c r="E78" s="2">
        <v>0.15073519280537753</v>
      </c>
      <c r="F78" s="2" t="s">
        <v>16</v>
      </c>
      <c r="G78" s="2" t="s">
        <v>6</v>
      </c>
      <c r="H78" s="2">
        <v>38</v>
      </c>
      <c r="I78" s="9">
        <v>-8.3958905034873271E-2</v>
      </c>
      <c r="J78" s="2">
        <v>2.0952536275179014E-3</v>
      </c>
      <c r="K78" s="15">
        <v>-1.0961497190066991E-2</v>
      </c>
      <c r="N78" s="2" t="s">
        <v>15</v>
      </c>
      <c r="O78" s="2" t="s">
        <v>7</v>
      </c>
      <c r="P78" s="2">
        <v>32.299999999999997</v>
      </c>
      <c r="Q78" s="14">
        <v>-6.933772813002699E-2</v>
      </c>
      <c r="R78" s="2">
        <v>0.18660328814104135</v>
      </c>
      <c r="S78" s="2" t="s">
        <v>16</v>
      </c>
      <c r="T78" s="2" t="s">
        <v>6</v>
      </c>
      <c r="U78" s="2">
        <v>35.5</v>
      </c>
      <c r="V78" s="14">
        <v>0.47123350577112549</v>
      </c>
      <c r="W78" s="2">
        <v>9.1136248814312482E-2</v>
      </c>
      <c r="X78" s="15">
        <v>0.54057123390115247</v>
      </c>
    </row>
    <row r="79" spans="1:24" x14ac:dyDescent="0.3">
      <c r="A79" s="2" t="s">
        <v>17</v>
      </c>
      <c r="B79" s="2" t="s">
        <v>7</v>
      </c>
      <c r="C79" s="2">
        <v>1.6</v>
      </c>
      <c r="D79" s="14">
        <v>0.10105804750190861</v>
      </c>
      <c r="E79" s="2">
        <v>0.12434628802395609</v>
      </c>
      <c r="F79" s="2" t="s">
        <v>18</v>
      </c>
      <c r="G79" s="2" t="s">
        <v>6</v>
      </c>
      <c r="H79" s="2">
        <v>13</v>
      </c>
      <c r="I79" s="9">
        <v>6.1100278082207027E-2</v>
      </c>
      <c r="J79" s="2">
        <v>3.0633291739004979E-2</v>
      </c>
      <c r="K79" s="15">
        <v>-3.9957769419701583E-2</v>
      </c>
      <c r="N79" s="2" t="s">
        <v>17</v>
      </c>
      <c r="O79" s="2" t="s">
        <v>7</v>
      </c>
      <c r="P79" s="2">
        <v>1.6</v>
      </c>
      <c r="Q79" s="9">
        <v>0.3596525925351674</v>
      </c>
      <c r="R79" s="2">
        <v>7.4076721470588544E-3</v>
      </c>
      <c r="S79" s="2" t="s">
        <v>18</v>
      </c>
      <c r="T79" s="2" t="s">
        <v>6</v>
      </c>
      <c r="U79" s="2">
        <v>15.5</v>
      </c>
      <c r="V79" s="9">
        <v>0.13812329152851982</v>
      </c>
      <c r="W79" s="2">
        <v>1.2243763604407487E-2</v>
      </c>
      <c r="X79" s="15">
        <v>-0.22152930100664758</v>
      </c>
    </row>
    <row r="80" spans="1:24" x14ac:dyDescent="0.3">
      <c r="A80" s="2" t="s">
        <v>19</v>
      </c>
      <c r="B80" s="2" t="s">
        <v>7</v>
      </c>
      <c r="C80" s="2">
        <v>5.6</v>
      </c>
      <c r="D80" s="14">
        <v>1.2881369778838647E-2</v>
      </c>
      <c r="E80" s="2">
        <v>0.67606186084080822</v>
      </c>
      <c r="F80" s="2" t="s">
        <v>20</v>
      </c>
      <c r="G80" s="2" t="s">
        <v>6</v>
      </c>
      <c r="H80" s="2">
        <v>35.5</v>
      </c>
      <c r="I80" s="14">
        <v>9.9752248224163724E-3</v>
      </c>
      <c r="J80" s="2">
        <v>0.6969471715965736</v>
      </c>
      <c r="K80" s="15">
        <v>-2.9061449564222741E-3</v>
      </c>
      <c r="N80" s="2" t="s">
        <v>19</v>
      </c>
      <c r="O80" s="2" t="s">
        <v>7</v>
      </c>
      <c r="P80" s="2">
        <v>5.4</v>
      </c>
      <c r="Q80" s="9">
        <v>0.11621674892839833</v>
      </c>
      <c r="R80" s="2">
        <v>1.3961461347009893E-2</v>
      </c>
      <c r="S80" s="2" t="s">
        <v>20</v>
      </c>
      <c r="T80" s="2" t="s">
        <v>6</v>
      </c>
      <c r="U80" s="2">
        <v>39.5</v>
      </c>
      <c r="V80" s="9">
        <v>-5.0981670245886658E-2</v>
      </c>
      <c r="W80" s="2">
        <v>1.9276450813689797E-2</v>
      </c>
      <c r="X80" s="15">
        <v>-0.16719841917428499</v>
      </c>
    </row>
    <row r="81" spans="1:24" x14ac:dyDescent="0.3">
      <c r="A81" s="2" t="s">
        <v>22</v>
      </c>
      <c r="B81" s="2" t="s">
        <v>7</v>
      </c>
      <c r="C81" s="2">
        <v>2.7</v>
      </c>
      <c r="D81" s="14">
        <v>-8.330154278708141E-3</v>
      </c>
      <c r="E81" s="2">
        <v>0.93088751823778959</v>
      </c>
      <c r="F81" s="2" t="s">
        <v>21</v>
      </c>
      <c r="G81" s="2" t="s">
        <v>6</v>
      </c>
      <c r="H81" s="2">
        <v>23.5</v>
      </c>
      <c r="I81" s="9">
        <v>-8.0962417865190164E-2</v>
      </c>
      <c r="J81" s="2">
        <v>8.0102106292913346E-3</v>
      </c>
      <c r="K81" s="15">
        <v>-7.2632263586482018E-2</v>
      </c>
      <c r="N81" s="2" t="s">
        <v>22</v>
      </c>
      <c r="O81" s="2" t="s">
        <v>7</v>
      </c>
      <c r="P81" s="2">
        <v>3.5</v>
      </c>
      <c r="Q81" s="14">
        <v>7.9474721043762214E-2</v>
      </c>
      <c r="R81" s="2">
        <v>0.70341621180854519</v>
      </c>
      <c r="S81" s="2" t="s">
        <v>21</v>
      </c>
      <c r="T81" s="2" t="s">
        <v>6</v>
      </c>
      <c r="U81" s="2">
        <v>30.1</v>
      </c>
      <c r="V81" s="9">
        <v>0.26376806044038426</v>
      </c>
      <c r="W81" s="2">
        <v>6.685332688707541E-5</v>
      </c>
      <c r="X81" s="15">
        <v>0.18429333939662204</v>
      </c>
    </row>
    <row r="82" spans="1:24" x14ac:dyDescent="0.3">
      <c r="A82" s="2" t="s">
        <v>23</v>
      </c>
      <c r="B82" s="2" t="s">
        <v>7</v>
      </c>
      <c r="C82" s="2">
        <v>10.7</v>
      </c>
      <c r="D82" s="14">
        <v>5.1488407248424871E-2</v>
      </c>
      <c r="E82" s="2">
        <v>0.85391473810821683</v>
      </c>
      <c r="F82" s="2" t="s">
        <v>24</v>
      </c>
      <c r="G82" s="2" t="s">
        <v>6</v>
      </c>
      <c r="H82" s="2">
        <v>30.2</v>
      </c>
      <c r="I82" s="14">
        <v>-7.6821454786277221E-2</v>
      </c>
      <c r="J82" s="2">
        <v>5.0321258764190753E-2</v>
      </c>
      <c r="K82" s="15">
        <v>-0.1283098620347021</v>
      </c>
      <c r="N82" s="2" t="s">
        <v>23</v>
      </c>
      <c r="O82" s="2" t="s">
        <v>7</v>
      </c>
      <c r="P82" s="2">
        <v>13.2</v>
      </c>
      <c r="Q82" s="9">
        <v>-0.24480815287405125</v>
      </c>
      <c r="R82" s="2">
        <v>4.5020077501794514E-2</v>
      </c>
      <c r="S82" s="2" t="s">
        <v>24</v>
      </c>
      <c r="T82" s="2" t="s">
        <v>6</v>
      </c>
      <c r="U82" s="2">
        <v>48.1</v>
      </c>
      <c r="V82" s="9">
        <v>0.11250319962357411</v>
      </c>
      <c r="W82" s="2">
        <v>1.0317932370186307E-2</v>
      </c>
      <c r="X82" s="15">
        <v>0.35731135249762536</v>
      </c>
    </row>
    <row r="83" spans="1:24" x14ac:dyDescent="0.3">
      <c r="A83" s="2" t="s">
        <v>25</v>
      </c>
      <c r="B83" s="2" t="s">
        <v>7</v>
      </c>
      <c r="C83" s="2">
        <v>12</v>
      </c>
      <c r="D83" s="14">
        <v>-0.10449933767220296</v>
      </c>
      <c r="E83" s="2">
        <v>0.1105431689903951</v>
      </c>
      <c r="F83" s="2" t="s">
        <v>26</v>
      </c>
      <c r="G83" s="2" t="s">
        <v>6</v>
      </c>
      <c r="H83" s="2">
        <v>76.8</v>
      </c>
      <c r="I83" s="14">
        <v>4.0217146861645049E-2</v>
      </c>
      <c r="J83" s="2">
        <v>0.4391694080875414</v>
      </c>
      <c r="K83" s="15">
        <v>0.144716484533848</v>
      </c>
      <c r="N83" s="2" t="s">
        <v>25</v>
      </c>
      <c r="O83" s="2" t="s">
        <v>7</v>
      </c>
      <c r="P83" s="2">
        <v>8.6999999999999993</v>
      </c>
      <c r="Q83" s="9">
        <v>-0.25184128018448543</v>
      </c>
      <c r="R83" s="2">
        <v>1.6842748767786155E-2</v>
      </c>
      <c r="S83" s="2" t="s">
        <v>26</v>
      </c>
      <c r="T83" s="2" t="s">
        <v>6</v>
      </c>
      <c r="U83" s="2">
        <v>80.099999999999994</v>
      </c>
      <c r="V83" s="14">
        <v>4.1521185941786068E-2</v>
      </c>
      <c r="W83" s="2">
        <v>0.39654763372270396</v>
      </c>
      <c r="X83" s="15">
        <v>0.29336246612627148</v>
      </c>
    </row>
    <row r="84" spans="1:24" x14ac:dyDescent="0.3">
      <c r="A84" s="2" t="s">
        <v>27</v>
      </c>
      <c r="B84" s="2" t="s">
        <v>7</v>
      </c>
      <c r="C84" s="2">
        <v>24</v>
      </c>
      <c r="D84" s="14">
        <v>-8.7814594788410083E-2</v>
      </c>
      <c r="E84" s="2">
        <v>0.13550872087795324</v>
      </c>
      <c r="F84" s="2" t="s">
        <v>28</v>
      </c>
      <c r="G84" s="2" t="s">
        <v>6</v>
      </c>
      <c r="H84" s="2">
        <v>18.600000000000001</v>
      </c>
      <c r="I84" s="14">
        <v>-1.2319198960017506E-2</v>
      </c>
      <c r="J84" s="2">
        <v>0.66867464083116057</v>
      </c>
      <c r="K84" s="15">
        <v>7.549539582839257E-2</v>
      </c>
      <c r="N84" s="2" t="s">
        <v>27</v>
      </c>
      <c r="O84" s="2" t="s">
        <v>7</v>
      </c>
      <c r="P84" s="2">
        <v>36</v>
      </c>
      <c r="Q84" s="9">
        <v>-0.14322557548271203</v>
      </c>
      <c r="R84" s="2">
        <v>1.3455266006599291E-2</v>
      </c>
      <c r="S84" s="2" t="s">
        <v>28</v>
      </c>
      <c r="T84" s="2" t="s">
        <v>6</v>
      </c>
      <c r="U84" s="2">
        <v>21.8</v>
      </c>
      <c r="V84" s="14">
        <v>1.0780448169292581E-2</v>
      </c>
      <c r="W84" s="2">
        <v>0.63672284229427478</v>
      </c>
      <c r="X84" s="15">
        <v>0.15400602365200461</v>
      </c>
    </row>
    <row r="85" spans="1:24" x14ac:dyDescent="0.3">
      <c r="A85" s="2" t="s">
        <v>29</v>
      </c>
      <c r="B85" s="2" t="s">
        <v>7</v>
      </c>
      <c r="C85" s="2">
        <v>16.2</v>
      </c>
      <c r="D85" s="9">
        <v>0.10675866495339066</v>
      </c>
      <c r="E85" s="2">
        <v>1.8239981191370349E-3</v>
      </c>
      <c r="F85" s="2" t="s">
        <v>30</v>
      </c>
      <c r="G85" s="2" t="s">
        <v>6</v>
      </c>
      <c r="H85" s="2">
        <v>9.1999999999999993</v>
      </c>
      <c r="I85" s="9">
        <v>0.42604901949871471</v>
      </c>
      <c r="J85" s="2">
        <v>6.4326715038243669E-5</v>
      </c>
      <c r="K85" s="15">
        <v>0.31929035454532406</v>
      </c>
      <c r="N85" s="2" t="s">
        <v>29</v>
      </c>
      <c r="O85" s="2" t="s">
        <v>7</v>
      </c>
      <c r="P85" s="2">
        <v>16.600000000000001</v>
      </c>
      <c r="Q85" s="9">
        <v>0.13171412795156723</v>
      </c>
      <c r="R85" s="2">
        <v>9.2277843032360777E-4</v>
      </c>
      <c r="S85" s="2" t="s">
        <v>30</v>
      </c>
      <c r="T85" s="2" t="s">
        <v>6</v>
      </c>
      <c r="U85" s="2">
        <v>11.4</v>
      </c>
      <c r="V85" s="14">
        <v>0.38646849774303027</v>
      </c>
      <c r="W85" s="2">
        <v>9.9802829569533763E-2</v>
      </c>
      <c r="X85" s="15">
        <v>0.25475436979146304</v>
      </c>
    </row>
    <row r="86" spans="1:24" x14ac:dyDescent="0.3">
      <c r="A86" s="2" t="s">
        <v>32</v>
      </c>
      <c r="B86" s="2" t="s">
        <v>7</v>
      </c>
      <c r="C86" s="2">
        <v>10.6</v>
      </c>
      <c r="D86" s="14">
        <v>0.17850992026298287</v>
      </c>
      <c r="E86" s="2">
        <v>0.6757502430192257</v>
      </c>
      <c r="F86" s="2" t="s">
        <v>31</v>
      </c>
      <c r="G86" s="2" t="s">
        <v>6</v>
      </c>
      <c r="H86" s="2">
        <v>22.3</v>
      </c>
      <c r="I86" s="9">
        <v>6.80860394350217E-2</v>
      </c>
      <c r="J86" s="2">
        <v>2.2186761508917693E-3</v>
      </c>
      <c r="K86" s="15">
        <v>-0.11042388082796117</v>
      </c>
      <c r="N86" s="2" t="s">
        <v>32</v>
      </c>
      <c r="O86" s="2" t="s">
        <v>7</v>
      </c>
      <c r="P86" s="2">
        <v>10.5</v>
      </c>
      <c r="Q86" s="9">
        <v>0.36727322397826812</v>
      </c>
      <c r="R86" s="2">
        <v>1.59935700738336E-4</v>
      </c>
      <c r="S86" s="2" t="s">
        <v>31</v>
      </c>
      <c r="T86" s="2" t="s">
        <v>6</v>
      </c>
      <c r="U86" s="2">
        <v>22.6</v>
      </c>
      <c r="V86" s="9">
        <v>0.21773137645042925</v>
      </c>
      <c r="W86" s="2">
        <v>5.1525319633996427E-4</v>
      </c>
      <c r="X86" s="15">
        <v>-0.14954184752783886</v>
      </c>
    </row>
    <row r="87" spans="1:24" x14ac:dyDescent="0.3">
      <c r="A87" s="2" t="s">
        <v>33</v>
      </c>
      <c r="B87" s="2" t="s">
        <v>7</v>
      </c>
      <c r="C87" s="2">
        <v>14.375</v>
      </c>
      <c r="D87" s="14">
        <v>0.38783102965443095</v>
      </c>
      <c r="E87" s="2">
        <v>0.73164342292499751</v>
      </c>
      <c r="F87" s="2" t="s">
        <v>34</v>
      </c>
      <c r="G87" s="2" t="s">
        <v>6</v>
      </c>
      <c r="H87" s="2">
        <v>15</v>
      </c>
      <c r="I87" s="9">
        <v>0.1202711367196891</v>
      </c>
      <c r="J87" s="2">
        <v>4.1941497762122193E-2</v>
      </c>
      <c r="K87" s="15">
        <v>-0.26755989293474186</v>
      </c>
      <c r="N87" s="2" t="s">
        <v>33</v>
      </c>
      <c r="O87" s="2" t="s">
        <v>7</v>
      </c>
      <c r="P87" s="2">
        <v>9.875</v>
      </c>
      <c r="Q87" s="14">
        <v>-6.71150716334908E-2</v>
      </c>
      <c r="R87" s="2">
        <v>0.31288826349814569</v>
      </c>
      <c r="S87" s="2" t="s">
        <v>34</v>
      </c>
      <c r="T87" s="2" t="s">
        <v>6</v>
      </c>
      <c r="U87" s="2">
        <v>16.100000000000001</v>
      </c>
      <c r="V87" s="14">
        <v>-0.14344349788357791</v>
      </c>
      <c r="W87" s="2">
        <v>0.69959625270923731</v>
      </c>
      <c r="X87" s="15">
        <v>-7.6328426250087109E-2</v>
      </c>
    </row>
    <row r="88" spans="1:24" x14ac:dyDescent="0.3">
      <c r="A88" s="2" t="s">
        <v>35</v>
      </c>
      <c r="B88" s="2" t="s">
        <v>7</v>
      </c>
      <c r="C88" s="2">
        <v>7.6</v>
      </c>
      <c r="D88" s="14">
        <v>9.6265883874943864E-2</v>
      </c>
      <c r="E88" s="2">
        <v>0.10698354174614738</v>
      </c>
      <c r="F88" s="2" t="s">
        <v>36</v>
      </c>
      <c r="G88" s="2" t="s">
        <v>6</v>
      </c>
      <c r="H88" s="2">
        <v>38.299999999999997</v>
      </c>
      <c r="I88" s="14">
        <v>-2.5578617534172749E-2</v>
      </c>
      <c r="J88" s="2">
        <v>0.52321477748567657</v>
      </c>
      <c r="K88" s="15">
        <v>-0.12184450140911661</v>
      </c>
      <c r="N88" s="2" t="s">
        <v>35</v>
      </c>
      <c r="O88" s="2" t="s">
        <v>7</v>
      </c>
      <c r="P88" s="2">
        <v>7.7</v>
      </c>
      <c r="Q88" s="14">
        <v>0.24193798910972339</v>
      </c>
      <c r="R88" s="2">
        <v>0.36558311980688302</v>
      </c>
      <c r="S88" s="2" t="s">
        <v>36</v>
      </c>
      <c r="T88" s="2" t="s">
        <v>6</v>
      </c>
      <c r="U88" s="2">
        <v>60.125</v>
      </c>
      <c r="V88" s="9">
        <v>6.8148896747987006E-2</v>
      </c>
      <c r="W88" s="2">
        <v>1.7604252562919458E-2</v>
      </c>
      <c r="X88" s="15">
        <v>-0.1737890923617364</v>
      </c>
    </row>
    <row r="89" spans="1:24" x14ac:dyDescent="0.3">
      <c r="A89" s="2" t="s">
        <v>38</v>
      </c>
      <c r="B89" s="2" t="s">
        <v>7</v>
      </c>
      <c r="C89" s="2">
        <v>11.375</v>
      </c>
      <c r="D89" s="9">
        <v>0.23800450294345288</v>
      </c>
      <c r="E89" s="2">
        <v>2.1019891542025163E-2</v>
      </c>
      <c r="F89" s="2" t="s">
        <v>37</v>
      </c>
      <c r="G89" s="2" t="s">
        <v>6</v>
      </c>
      <c r="H89" s="2">
        <v>6.4</v>
      </c>
      <c r="I89" s="9">
        <v>7.63346082857215E-2</v>
      </c>
      <c r="J89" s="2">
        <v>1.6860425253406527E-2</v>
      </c>
      <c r="K89" s="15">
        <v>-0.16166989465773138</v>
      </c>
      <c r="N89" s="2" t="s">
        <v>38</v>
      </c>
      <c r="O89" s="2" t="s">
        <v>7</v>
      </c>
      <c r="P89" s="2">
        <v>18.3</v>
      </c>
      <c r="Q89" s="14">
        <v>5.2982102283309906E-3</v>
      </c>
      <c r="R89" s="2">
        <v>0.91858241633196802</v>
      </c>
      <c r="S89" s="2" t="s">
        <v>37</v>
      </c>
      <c r="T89" s="2" t="s">
        <v>6</v>
      </c>
      <c r="U89" s="2">
        <v>11.9</v>
      </c>
      <c r="V89" s="9">
        <v>0.21406587175141928</v>
      </c>
      <c r="W89" s="2">
        <v>2.7130895351932436E-3</v>
      </c>
      <c r="X89" s="15">
        <v>0.20876766152308829</v>
      </c>
    </row>
    <row r="90" spans="1:24" s="1" customFormat="1" x14ac:dyDescent="0.3">
      <c r="D90" s="10"/>
      <c r="I90" s="10"/>
      <c r="K90" s="16"/>
      <c r="Q90" s="10"/>
      <c r="V90" s="10"/>
      <c r="X90" s="16"/>
    </row>
    <row r="91" spans="1:24" s="1" customFormat="1" x14ac:dyDescent="0.3">
      <c r="A91" s="1" t="s">
        <v>130</v>
      </c>
      <c r="C91" s="1">
        <f>AVERAGE(C76:C89)</f>
        <v>10.789285714285713</v>
      </c>
      <c r="D91" s="10">
        <f t="shared" ref="D91:E91" si="49">AVERAGE(D76:D89)</f>
        <v>9.1057171628911221E-2</v>
      </c>
      <c r="E91" s="1">
        <f t="shared" si="49"/>
        <v>0.4048108615814679</v>
      </c>
      <c r="H91" s="1">
        <f>AVERAGE(H76:H89)</f>
        <v>25.928571428571427</v>
      </c>
      <c r="I91" s="10">
        <f t="shared" ref="I91:J91" si="50">AVERAGE(I76:I89)</f>
        <v>7.8598800985277148E-2</v>
      </c>
      <c r="J91" s="1">
        <f t="shared" si="50"/>
        <v>0.17722002372844967</v>
      </c>
      <c r="K91" s="16">
        <f>AVERAGE(K76:K89)</f>
        <v>-1.2458370643634083E-2</v>
      </c>
      <c r="N91" s="1" t="s">
        <v>130</v>
      </c>
      <c r="P91" s="1">
        <f>AVERAGE(P76:P89)</f>
        <v>12.133928571428571</v>
      </c>
      <c r="Q91" s="10">
        <f t="shared" ref="Q91:R91" si="51">AVERAGE(Q76:Q89)</f>
        <v>4.4571699498145163E-2</v>
      </c>
      <c r="R91" s="1">
        <f t="shared" si="51"/>
        <v>0.22043454268203103</v>
      </c>
      <c r="U91" s="1">
        <f>AVERAGE(U76:U89)</f>
        <v>30.07321428571429</v>
      </c>
      <c r="V91" s="10">
        <f t="shared" ref="V91:W91" si="52">AVERAGE(V76:V89)</f>
        <v>0.1806611211085139</v>
      </c>
      <c r="W91" s="1">
        <f t="shared" si="52"/>
        <v>0.14196566635706107</v>
      </c>
      <c r="X91" s="16">
        <f>AVERAGE(X76:X89)</f>
        <v>0.13608942161036872</v>
      </c>
    </row>
    <row r="92" spans="1:24" s="1" customFormat="1" x14ac:dyDescent="0.3">
      <c r="A92" s="1" t="s">
        <v>8</v>
      </c>
      <c r="C92" s="1">
        <f>STDEV(C76:C89)</f>
        <v>7.4273902801472893</v>
      </c>
      <c r="D92" s="10">
        <f t="shared" ref="D92:E92" si="53">STDEV(D76:D89)</f>
        <v>0.15267145148254546</v>
      </c>
      <c r="E92" s="1">
        <f t="shared" si="53"/>
        <v>0.34022328755992992</v>
      </c>
      <c r="H92" s="1">
        <f>STDEV(H76:H89)</f>
        <v>17.939746528156558</v>
      </c>
      <c r="I92" s="10">
        <f t="shared" ref="I92:J92" si="54">STDEV(I76:I89)</f>
        <v>0.15893493640506956</v>
      </c>
      <c r="J92" s="1">
        <f t="shared" si="54"/>
        <v>0.27250623086338888</v>
      </c>
      <c r="K92" s="16">
        <f>STDEV(K76:K89)</f>
        <v>0.17965550448060644</v>
      </c>
      <c r="N92" s="1" t="s">
        <v>8</v>
      </c>
      <c r="P92" s="1">
        <f>STDEV(P76:P89)</f>
        <v>10.629583206709079</v>
      </c>
      <c r="Q92" s="10">
        <f t="shared" ref="Q92:R92" si="55">STDEV(Q76:Q89)</f>
        <v>0.22159153164177658</v>
      </c>
      <c r="R92" s="1">
        <f t="shared" si="55"/>
        <v>0.28645605074966396</v>
      </c>
      <c r="U92" s="1">
        <f>STDEV(U76:U89)</f>
        <v>20.726145844462586</v>
      </c>
      <c r="V92" s="10">
        <f t="shared" ref="V92:W92" si="56">STDEV(V76:V89)</f>
        <v>0.19093871454415801</v>
      </c>
      <c r="W92" s="1">
        <f t="shared" si="56"/>
        <v>0.24638213981789428</v>
      </c>
      <c r="X92" s="16">
        <f>STDEV(X76:X89)</f>
        <v>0.28478356175409358</v>
      </c>
    </row>
    <row r="93" spans="1:24" s="1" customFormat="1" x14ac:dyDescent="0.3">
      <c r="A93" s="1" t="s">
        <v>9</v>
      </c>
      <c r="C93" s="1">
        <f>MEDIAN(C76:C89)</f>
        <v>10.649999999999999</v>
      </c>
      <c r="D93" s="10">
        <f t="shared" ref="D93:E93" si="57">MEDIAN(D76:D89)</f>
        <v>7.3877145561684371E-2</v>
      </c>
      <c r="E93" s="1">
        <f t="shared" si="57"/>
        <v>0.31983232094087988</v>
      </c>
      <c r="H93" s="1">
        <f>MEDIAN(H76:H89)</f>
        <v>22.55</v>
      </c>
      <c r="I93" s="10">
        <f t="shared" ref="I93:J93" si="58">MEDIAN(I76:I89)</f>
        <v>5.0658712471926035E-2</v>
      </c>
      <c r="J93" s="1">
        <f t="shared" si="58"/>
        <v>2.3746858496205753E-2</v>
      </c>
      <c r="K93" s="16">
        <f>MEDIAN(K76:K89)</f>
        <v>-5.6295016503091801E-2</v>
      </c>
      <c r="N93" s="1" t="s">
        <v>9</v>
      </c>
      <c r="P93" s="1">
        <f>MEDIAN(P76:P89)</f>
        <v>9.2874999999999996</v>
      </c>
      <c r="Q93" s="10">
        <f t="shared" ref="Q93:R93" si="59">MEDIAN(Q76:Q89)</f>
        <v>4.2386465636046602E-2</v>
      </c>
      <c r="R93" s="1">
        <f t="shared" si="59"/>
        <v>0.10643885257838243</v>
      </c>
      <c r="U93" s="1">
        <f>MEDIAN(U76:U89)</f>
        <v>22.200000000000003</v>
      </c>
      <c r="V93" s="10">
        <f t="shared" ref="V93:W93" si="60">MEDIAN(V76:V89)</f>
        <v>0.17609458163996955</v>
      </c>
      <c r="W93" s="1">
        <f t="shared" si="60"/>
        <v>1.4924008083663473E-2</v>
      </c>
      <c r="X93" s="16">
        <f>MEDIAN(X76:X89)</f>
        <v>0.16914968152431331</v>
      </c>
    </row>
    <row r="94" spans="1:24" x14ac:dyDescent="0.3">
      <c r="A94" s="1" t="s">
        <v>10</v>
      </c>
      <c r="C94" s="1">
        <f>C92/SQRT(COUNT(C76:C89))</f>
        <v>1.9850535504404343</v>
      </c>
      <c r="D94" s="10">
        <f t="shared" ref="D94:E94" si="61">D92/SQRT(COUNT(D76:D89))</f>
        <v>4.0803161727797549E-2</v>
      </c>
      <c r="E94" s="1">
        <f t="shared" si="61"/>
        <v>9.0928498360794752E-2</v>
      </c>
      <c r="H94" s="1">
        <f>H92/SQRT(COUNT(H76:H89))</f>
        <v>4.7945989367092254</v>
      </c>
      <c r="I94" s="10">
        <f t="shared" ref="I94:J94" si="62">I92/SQRT(COUNT(I76:I89))</f>
        <v>4.2477148486891082E-2</v>
      </c>
      <c r="J94" s="1">
        <f t="shared" si="62"/>
        <v>7.2830353689423144E-2</v>
      </c>
      <c r="K94" s="16">
        <f>K92/SQRT(COUNT(K76:K89))</f>
        <v>4.8014953243889998E-2</v>
      </c>
      <c r="N94" s="1" t="s">
        <v>10</v>
      </c>
      <c r="P94" s="1">
        <f>P92/SQRT(COUNT(P76:P89))</f>
        <v>2.840875608836519</v>
      </c>
      <c r="Q94" s="10">
        <f t="shared" ref="Q94:R94" si="63">Q92/SQRT(COUNT(Q76:Q89))</f>
        <v>5.9222827943857498E-2</v>
      </c>
      <c r="R94" s="1">
        <f t="shared" si="63"/>
        <v>7.6558599876683661E-2</v>
      </c>
      <c r="U94" s="1">
        <f>U92/SQRT(COUNT(U76:U89))</f>
        <v>5.5392954784491044</v>
      </c>
      <c r="V94" s="10">
        <f t="shared" ref="V94:W94" si="64">V92/SQRT(COUNT(V76:V89))</f>
        <v>5.1030517978233561E-2</v>
      </c>
      <c r="W94" s="1">
        <f t="shared" si="64"/>
        <v>6.5848396672771009E-2</v>
      </c>
      <c r="X94" s="16">
        <f>X92/SQRT(COUNT(X76:X89))</f>
        <v>7.6111608390642654E-2</v>
      </c>
    </row>
  </sheetData>
  <conditionalFormatting sqref="E1:E17 E23:E24 E47:E48 E71:E72 E95:E1048576">
    <cfRule type="cellIs" dxfId="18" priority="12" operator="greaterThan">
      <formula>0.05</formula>
    </cfRule>
    <cfRule type="cellIs" priority="13" operator="greaterThan">
      <formula>0.05</formula>
    </cfRule>
  </conditionalFormatting>
  <conditionalFormatting sqref="J23:J24 J47:J48 J71:J72 J95:J1048576 J2:J17 I1">
    <cfRule type="cellIs" dxfId="17" priority="11" operator="greaterThan">
      <formula>0.05</formula>
    </cfRule>
  </conditionalFormatting>
  <conditionalFormatting sqref="E25:E41">
    <cfRule type="cellIs" dxfId="16" priority="9" operator="greaterThan">
      <formula>0.05</formula>
    </cfRule>
    <cfRule type="cellIs" priority="10" operator="greaterThan">
      <formula>0.05</formula>
    </cfRule>
  </conditionalFormatting>
  <conditionalFormatting sqref="J25:J41">
    <cfRule type="cellIs" dxfId="15" priority="8" operator="greaterThan">
      <formula>0.05</formula>
    </cfRule>
  </conditionalFormatting>
  <conditionalFormatting sqref="E49:E65">
    <cfRule type="cellIs" dxfId="14" priority="6" operator="greaterThan">
      <formula>0.05</formula>
    </cfRule>
    <cfRule type="cellIs" priority="7" operator="greaterThan">
      <formula>0.05</formula>
    </cfRule>
  </conditionalFormatting>
  <conditionalFormatting sqref="J49:J65">
    <cfRule type="cellIs" dxfId="13" priority="5" operator="greaterThan">
      <formula>0.05</formula>
    </cfRule>
  </conditionalFormatting>
  <conditionalFormatting sqref="E73:E89">
    <cfRule type="cellIs" dxfId="12" priority="3" operator="greaterThan">
      <formula>0.05</formula>
    </cfRule>
    <cfRule type="cellIs" priority="4" operator="greaterThan">
      <formula>0.05</formula>
    </cfRule>
  </conditionalFormatting>
  <conditionalFormatting sqref="J73:J89">
    <cfRule type="cellIs" dxfId="11" priority="2" operator="greaterThan">
      <formula>0.05</formula>
    </cfRule>
  </conditionalFormatting>
  <conditionalFormatting sqref="E3:E17 W3:W17 J3:J17 R3:R17 E27:E41 J27:J41 R27:R41 W27:W41 E51:E65 J51:J65 R51:R65 W51:W65 E75:E89 J75:J89 R75:R89 W75:W89">
    <cfRule type="cellIs" dxfId="10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40BE-C130-461C-9CA2-D4B83EE89416}">
  <dimension ref="A1:AJ280"/>
  <sheetViews>
    <sheetView topLeftCell="A40" zoomScale="80" zoomScaleNormal="80" workbookViewId="0">
      <selection activeCell="D84" sqref="D84"/>
    </sheetView>
  </sheetViews>
  <sheetFormatPr defaultRowHeight="14.4" x14ac:dyDescent="0.3"/>
  <cols>
    <col min="1" max="1" width="11.5546875" style="2" customWidth="1"/>
    <col min="2" max="6" width="8.88671875" style="2"/>
    <col min="7" max="7" width="10.33203125" style="2" customWidth="1"/>
    <col min="8" max="13" width="8.88671875" style="2"/>
    <col min="14" max="14" width="11.5546875" style="2" customWidth="1"/>
    <col min="15" max="26" width="8.88671875" style="2"/>
    <col min="27" max="27" width="11.5546875" style="2" customWidth="1"/>
    <col min="28" max="16384" width="8.88671875" style="2"/>
  </cols>
  <sheetData>
    <row r="1" spans="1:3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M1" s="2" t="s">
        <v>116</v>
      </c>
      <c r="N1" s="2" t="s">
        <v>117</v>
      </c>
      <c r="O1" s="2" t="s">
        <v>118</v>
      </c>
      <c r="P1" s="2" t="s">
        <v>119</v>
      </c>
      <c r="Q1" s="2" t="s">
        <v>120</v>
      </c>
      <c r="R1" s="2" t="s">
        <v>121</v>
      </c>
      <c r="S1" s="2" t="s">
        <v>122</v>
      </c>
      <c r="T1" s="2" t="s">
        <v>123</v>
      </c>
      <c r="U1" s="2" t="s">
        <v>124</v>
      </c>
      <c r="V1" s="2" t="s">
        <v>125</v>
      </c>
      <c r="W1" s="2" t="s">
        <v>126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 t="s">
        <v>122</v>
      </c>
      <c r="AG1" s="2" t="s">
        <v>123</v>
      </c>
      <c r="AH1" s="2" t="s">
        <v>124</v>
      </c>
      <c r="AI1" s="2" t="s">
        <v>125</v>
      </c>
      <c r="AJ1" s="2" t="s">
        <v>126</v>
      </c>
    </row>
    <row r="2" spans="1:36" x14ac:dyDescent="0.3">
      <c r="A2" s="2" t="s">
        <v>11</v>
      </c>
      <c r="B2" s="2">
        <v>7</v>
      </c>
      <c r="C2" s="2">
        <v>1.8011200000000001</v>
      </c>
      <c r="D2" s="2">
        <f>(C2-B2)/(C2+B2)</f>
        <v>-0.59070663733706608</v>
      </c>
      <c r="G2" s="2" t="s">
        <v>12</v>
      </c>
      <c r="H2" s="2">
        <v>15.5</v>
      </c>
      <c r="I2" s="2">
        <v>23.814800000000002</v>
      </c>
      <c r="J2" s="2">
        <f>(I2-H2)/(I2+H2)</f>
        <v>0.2114928729129997</v>
      </c>
      <c r="M2" s="2" t="str">
        <f>A2</f>
        <v>TS022520b</v>
      </c>
      <c r="N2" s="2" t="str">
        <f>A4</f>
        <v>Lhx6</v>
      </c>
      <c r="O2" s="2">
        <f>B7</f>
        <v>3.4</v>
      </c>
      <c r="P2" s="2">
        <f>D7</f>
        <v>0.32152038695008195</v>
      </c>
      <c r="Q2" s="2">
        <f>E7</f>
        <v>0.33338273040556954</v>
      </c>
      <c r="R2" s="2" t="str">
        <f>G2</f>
        <v>TS022520a</v>
      </c>
      <c r="S2" s="2" t="str">
        <f>G4</f>
        <v>PV</v>
      </c>
      <c r="T2" s="2">
        <f>H7</f>
        <v>11.2</v>
      </c>
      <c r="U2" s="2">
        <f>J7</f>
        <v>0.31078886755008933</v>
      </c>
      <c r="V2" s="2">
        <f>K7</f>
        <v>8.4969218659921794E-4</v>
      </c>
      <c r="W2" s="2">
        <f>U2-P2</f>
        <v>-1.0731519399992617E-2</v>
      </c>
      <c r="Z2" s="2" t="s">
        <v>11</v>
      </c>
      <c r="AA2" s="2" t="s">
        <v>7</v>
      </c>
      <c r="AB2" s="2">
        <v>3.4</v>
      </c>
      <c r="AC2" s="2">
        <v>0.32152038695008195</v>
      </c>
      <c r="AD2" s="2">
        <v>0.33338273040556954</v>
      </c>
      <c r="AE2" s="2" t="s">
        <v>12</v>
      </c>
      <c r="AF2" s="2" t="s">
        <v>6</v>
      </c>
      <c r="AG2" s="2">
        <v>11.2</v>
      </c>
      <c r="AH2" s="2">
        <v>0.31078886755008933</v>
      </c>
      <c r="AI2" s="2">
        <v>8.4969218659921794E-4</v>
      </c>
      <c r="AJ2" s="2">
        <v>-1.0731519399992617E-2</v>
      </c>
    </row>
    <row r="3" spans="1:36" x14ac:dyDescent="0.3">
      <c r="A3" s="2" t="s">
        <v>5</v>
      </c>
      <c r="B3" s="2">
        <v>0</v>
      </c>
      <c r="C3" s="2">
        <v>1.6009899999999999</v>
      </c>
      <c r="D3" s="2">
        <f t="shared" ref="D3:D6" si="0">(C3-B3)/(C3+B3)</f>
        <v>1</v>
      </c>
      <c r="G3" s="2" t="s">
        <v>5</v>
      </c>
      <c r="H3" s="2">
        <v>10</v>
      </c>
      <c r="I3" s="2">
        <v>17.8111</v>
      </c>
      <c r="J3" s="2">
        <f t="shared" ref="J3:J6" si="1">(I3-H3)/(I3+H3)</f>
        <v>0.28086267713251184</v>
      </c>
      <c r="Z3" s="2" t="s">
        <v>13</v>
      </c>
      <c r="AA3" s="2" t="s">
        <v>7</v>
      </c>
      <c r="AB3" s="2">
        <v>2.8</v>
      </c>
      <c r="AC3" s="2">
        <v>-0.22275639944650077</v>
      </c>
      <c r="AD3" s="2">
        <v>0.16785762765497034</v>
      </c>
      <c r="AE3" s="2" t="s">
        <v>14</v>
      </c>
      <c r="AF3" s="2" t="s">
        <v>6</v>
      </c>
      <c r="AG3" s="2">
        <v>17.100000000000001</v>
      </c>
      <c r="AH3" s="2">
        <v>0.48854766193102234</v>
      </c>
      <c r="AI3" s="2">
        <v>1.2623429256992746E-4</v>
      </c>
      <c r="AJ3" s="2">
        <v>0.71130406137752311</v>
      </c>
    </row>
    <row r="4" spans="1:36" x14ac:dyDescent="0.3">
      <c r="A4" s="2" t="s">
        <v>7</v>
      </c>
      <c r="B4" s="2">
        <v>10</v>
      </c>
      <c r="C4" s="2">
        <v>1.1006800000000001</v>
      </c>
      <c r="D4" s="2">
        <f t="shared" si="0"/>
        <v>-0.80169142791252423</v>
      </c>
      <c r="G4" s="2" t="s">
        <v>6</v>
      </c>
      <c r="H4" s="2">
        <v>9.5</v>
      </c>
      <c r="I4" s="2">
        <v>20.712900000000001</v>
      </c>
      <c r="J4" s="2">
        <f t="shared" si="1"/>
        <v>0.37112955062241626</v>
      </c>
      <c r="Z4" s="2" t="s">
        <v>15</v>
      </c>
      <c r="AA4" s="2" t="s">
        <v>7</v>
      </c>
      <c r="AB4" s="2">
        <v>32.299999999999997</v>
      </c>
      <c r="AC4" s="2">
        <v>-6.933772813002699E-2</v>
      </c>
      <c r="AD4" s="2">
        <v>0.18660328814104135</v>
      </c>
      <c r="AE4" s="2" t="s">
        <v>16</v>
      </c>
      <c r="AF4" s="2" t="s">
        <v>6</v>
      </c>
      <c r="AG4" s="2">
        <v>35.5</v>
      </c>
      <c r="AH4" s="2">
        <v>0.47123350577112549</v>
      </c>
      <c r="AI4" s="2">
        <v>9.1136248814312482E-2</v>
      </c>
      <c r="AJ4" s="2">
        <v>0.54057123390115247</v>
      </c>
    </row>
    <row r="5" spans="1:36" x14ac:dyDescent="0.3">
      <c r="B5" s="2">
        <v>0</v>
      </c>
      <c r="C5" s="2">
        <v>1.1006800000000001</v>
      </c>
      <c r="D5" s="2">
        <f t="shared" si="0"/>
        <v>1</v>
      </c>
      <c r="H5" s="2">
        <v>10</v>
      </c>
      <c r="I5" s="2">
        <v>23.714700000000001</v>
      </c>
      <c r="J5" s="2">
        <f t="shared" si="1"/>
        <v>0.40678695049933711</v>
      </c>
      <c r="Z5" s="2" t="s">
        <v>17</v>
      </c>
      <c r="AA5" s="2" t="s">
        <v>7</v>
      </c>
      <c r="AB5" s="2">
        <v>1.6</v>
      </c>
      <c r="AC5" s="2">
        <v>0.3596525925351674</v>
      </c>
      <c r="AD5" s="2">
        <v>7.4076721470588544E-3</v>
      </c>
      <c r="AE5" s="2" t="s">
        <v>18</v>
      </c>
      <c r="AF5" s="2" t="s">
        <v>6</v>
      </c>
      <c r="AG5" s="2">
        <v>15.5</v>
      </c>
      <c r="AH5" s="2">
        <v>0.13812329152851982</v>
      </c>
      <c r="AI5" s="2">
        <v>1.2243763604407487E-2</v>
      </c>
      <c r="AJ5" s="2">
        <v>-0.22152930100664758</v>
      </c>
    </row>
    <row r="6" spans="1:36" x14ac:dyDescent="0.3">
      <c r="B6" s="2">
        <v>0</v>
      </c>
      <c r="C6" s="2">
        <v>0.100062</v>
      </c>
      <c r="D6" s="2">
        <f t="shared" si="0"/>
        <v>1</v>
      </c>
      <c r="H6" s="2">
        <v>11</v>
      </c>
      <c r="I6" s="2">
        <v>19.712199999999999</v>
      </c>
      <c r="J6" s="2">
        <f t="shared" si="1"/>
        <v>0.28367228658318189</v>
      </c>
      <c r="Z6" s="2" t="s">
        <v>19</v>
      </c>
      <c r="AA6" s="2" t="s">
        <v>7</v>
      </c>
      <c r="AB6" s="2">
        <v>5.4</v>
      </c>
      <c r="AC6" s="2">
        <v>0.11621674892839833</v>
      </c>
      <c r="AD6" s="2">
        <v>1.3961461347009893E-2</v>
      </c>
      <c r="AE6" s="2" t="s">
        <v>20</v>
      </c>
      <c r="AF6" s="2" t="s">
        <v>6</v>
      </c>
      <c r="AG6" s="2">
        <v>39.5</v>
      </c>
      <c r="AH6" s="2">
        <v>-5.0981670245886658E-2</v>
      </c>
      <c r="AI6" s="2">
        <v>1.9276450813689797E-2</v>
      </c>
      <c r="AJ6" s="2">
        <v>-0.16719841917428499</v>
      </c>
    </row>
    <row r="7" spans="1:36" x14ac:dyDescent="0.3">
      <c r="A7" s="3"/>
      <c r="B7" s="3">
        <f>AVERAGE(B2:B6)</f>
        <v>3.4</v>
      </c>
      <c r="C7" s="3">
        <f t="shared" ref="C7" si="2">AVERAGE(C2:C6)</f>
        <v>1.1407064</v>
      </c>
      <c r="D7" s="3">
        <f>AVERAGE(D2:D6)</f>
        <v>0.32152038695008195</v>
      </c>
      <c r="E7" s="3">
        <f>_xlfn.T.TEST(B2:B6,C2:C6,2,1)</f>
        <v>0.33338273040556954</v>
      </c>
      <c r="F7" s="3"/>
      <c r="G7" s="3"/>
      <c r="H7" s="3">
        <f>AVERAGE(H2:H6)</f>
        <v>11.2</v>
      </c>
      <c r="I7" s="3">
        <f t="shared" ref="I7" si="3">AVERAGE(I2:I6)</f>
        <v>21.15314</v>
      </c>
      <c r="J7" s="3">
        <f>AVERAGE(J2:J6)</f>
        <v>0.31078886755008933</v>
      </c>
      <c r="K7" s="3">
        <f>_xlfn.T.TEST(H2:H6,I2:I6,2,1)</f>
        <v>8.4969218659921794E-4</v>
      </c>
      <c r="Z7" s="2" t="s">
        <v>22</v>
      </c>
      <c r="AA7" s="2" t="s">
        <v>7</v>
      </c>
      <c r="AB7" s="2">
        <v>3.5</v>
      </c>
      <c r="AC7" s="2">
        <v>7.9474721043762214E-2</v>
      </c>
      <c r="AD7" s="2">
        <v>0.70341621180854519</v>
      </c>
      <c r="AE7" s="2" t="s">
        <v>21</v>
      </c>
      <c r="AF7" s="2" t="s">
        <v>6</v>
      </c>
      <c r="AG7" s="2">
        <v>30.1</v>
      </c>
      <c r="AH7" s="2">
        <v>0.26376806044038426</v>
      </c>
      <c r="AI7" s="2">
        <v>6.685332688707541E-5</v>
      </c>
      <c r="AJ7" s="2">
        <v>0.18429333939662204</v>
      </c>
    </row>
    <row r="8" spans="1:36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13.2</v>
      </c>
      <c r="AC8" s="2">
        <v>-0.24480815287405125</v>
      </c>
      <c r="AD8" s="2">
        <v>4.5020077501794514E-2</v>
      </c>
      <c r="AE8" s="2" t="s">
        <v>24</v>
      </c>
      <c r="AF8" s="2" t="s">
        <v>6</v>
      </c>
      <c r="AG8" s="2">
        <v>48.1</v>
      </c>
      <c r="AH8" s="2">
        <v>0.11250319962357411</v>
      </c>
      <c r="AI8" s="2">
        <v>1.0317932370186307E-2</v>
      </c>
      <c r="AJ8" s="2">
        <v>0.35731135249762536</v>
      </c>
    </row>
    <row r="9" spans="1:36" x14ac:dyDescent="0.3">
      <c r="A9" s="2" t="s">
        <v>13</v>
      </c>
      <c r="B9" s="2">
        <v>1</v>
      </c>
      <c r="C9" s="2">
        <v>1.1006800000000001</v>
      </c>
      <c r="D9" s="2">
        <f>(C9-B9)/(C9+B9)</f>
        <v>4.7927337814422044E-2</v>
      </c>
      <c r="G9" s="2" t="s">
        <v>14</v>
      </c>
      <c r="H9" s="2">
        <v>17.5</v>
      </c>
      <c r="I9" s="2">
        <v>53.533299999999997</v>
      </c>
      <c r="J9" s="2">
        <f>(I9-H9)/(I9+H9)</f>
        <v>0.50727334926013568</v>
      </c>
      <c r="M9" s="2" t="str">
        <f>A9</f>
        <v>TS022520d</v>
      </c>
      <c r="N9" s="2" t="str">
        <f>A11</f>
        <v>Lhx6</v>
      </c>
      <c r="O9" s="2">
        <f>B14</f>
        <v>2.8</v>
      </c>
      <c r="P9" s="2">
        <f>D14</f>
        <v>-0.22275639944650077</v>
      </c>
      <c r="Q9" s="2">
        <f>E14</f>
        <v>0.16785762765497034</v>
      </c>
      <c r="R9" s="2" t="str">
        <f>G9</f>
        <v>TS022520c</v>
      </c>
      <c r="S9" s="2" t="str">
        <f>G11</f>
        <v>PV</v>
      </c>
      <c r="T9" s="2">
        <f>H14</f>
        <v>17.100000000000001</v>
      </c>
      <c r="U9" s="2">
        <f>J14</f>
        <v>0.48854766193102234</v>
      </c>
      <c r="V9" s="2">
        <f>K14</f>
        <v>1.2623429256992746E-4</v>
      </c>
      <c r="W9" s="2">
        <f>U9-P9</f>
        <v>0.71130406137752311</v>
      </c>
      <c r="Z9" s="2" t="s">
        <v>25</v>
      </c>
      <c r="AA9" s="2" t="s">
        <v>7</v>
      </c>
      <c r="AB9" s="2">
        <v>8.6999999999999993</v>
      </c>
      <c r="AC9" s="2">
        <v>-0.25184128018448543</v>
      </c>
      <c r="AD9" s="2">
        <v>1.6842748767786155E-2</v>
      </c>
      <c r="AE9" s="2" t="s">
        <v>26</v>
      </c>
      <c r="AF9" s="2" t="s">
        <v>6</v>
      </c>
      <c r="AG9" s="2">
        <v>80.099999999999994</v>
      </c>
      <c r="AH9" s="2">
        <v>4.1521185941786068E-2</v>
      </c>
      <c r="AI9" s="2">
        <v>0.39654763372270396</v>
      </c>
      <c r="AJ9" s="2">
        <v>0.29336246612627148</v>
      </c>
    </row>
    <row r="10" spans="1:36" x14ac:dyDescent="0.3">
      <c r="A10" s="2" t="s">
        <v>5</v>
      </c>
      <c r="B10" s="2">
        <v>3.5</v>
      </c>
      <c r="C10" s="2">
        <v>0.80049700000000001</v>
      </c>
      <c r="D10" s="2">
        <f t="shared" ref="D10:D13" si="4">(C10-B10)/(C10+B10)</f>
        <v>-0.62771884272910783</v>
      </c>
      <c r="G10" s="2" t="s">
        <v>5</v>
      </c>
      <c r="H10" s="2">
        <v>16.5</v>
      </c>
      <c r="I10" s="2">
        <v>56.835299999999997</v>
      </c>
      <c r="J10" s="2">
        <f t="shared" ref="J10:J13" si="5">(I10-H10)/(I10+H10)</f>
        <v>0.55001206785818024</v>
      </c>
      <c r="Z10" s="2" t="s">
        <v>27</v>
      </c>
      <c r="AA10" s="2" t="s">
        <v>7</v>
      </c>
      <c r="AB10" s="2">
        <v>36</v>
      </c>
      <c r="AC10" s="2">
        <v>-0.14322557548271203</v>
      </c>
      <c r="AD10" s="2">
        <v>1.3455266006599291E-2</v>
      </c>
      <c r="AE10" s="2" t="s">
        <v>28</v>
      </c>
      <c r="AF10" s="2" t="s">
        <v>6</v>
      </c>
      <c r="AG10" s="2">
        <v>21.8</v>
      </c>
      <c r="AH10" s="2">
        <v>1.0780448169292581E-2</v>
      </c>
      <c r="AI10" s="2">
        <v>0.63672284229427478</v>
      </c>
      <c r="AJ10" s="2">
        <v>0.15400602365200461</v>
      </c>
    </row>
    <row r="11" spans="1:36" x14ac:dyDescent="0.3">
      <c r="A11" s="2" t="s">
        <v>7</v>
      </c>
      <c r="B11" s="2">
        <v>2.5</v>
      </c>
      <c r="C11" s="2">
        <v>1.6009899999999999</v>
      </c>
      <c r="D11" s="2">
        <f t="shared" si="4"/>
        <v>-0.21921779862911156</v>
      </c>
      <c r="G11" s="2" t="s">
        <v>6</v>
      </c>
      <c r="H11" s="2">
        <v>17</v>
      </c>
      <c r="I11" s="2">
        <v>46.428800000000003</v>
      </c>
      <c r="J11" s="2">
        <f t="shared" si="5"/>
        <v>0.46396589561839419</v>
      </c>
      <c r="Z11" s="2" t="s">
        <v>29</v>
      </c>
      <c r="AA11" s="2" t="s">
        <v>7</v>
      </c>
      <c r="AB11" s="2">
        <v>16.600000000000001</v>
      </c>
      <c r="AC11" s="2">
        <v>0.13171412795156723</v>
      </c>
      <c r="AD11" s="2">
        <v>9.2277843032360777E-4</v>
      </c>
      <c r="AE11" s="2" t="s">
        <v>30</v>
      </c>
      <c r="AF11" s="2" t="s">
        <v>6</v>
      </c>
      <c r="AG11" s="2">
        <v>11.4</v>
      </c>
      <c r="AH11" s="2">
        <v>0.38646849774303027</v>
      </c>
      <c r="AI11" s="2">
        <v>9.9802829569533763E-2</v>
      </c>
      <c r="AJ11" s="2">
        <v>0.25475436979146304</v>
      </c>
    </row>
    <row r="12" spans="1:36" x14ac:dyDescent="0.3">
      <c r="B12" s="2">
        <v>2.5</v>
      </c>
      <c r="C12" s="2">
        <v>3.0018699999999998</v>
      </c>
      <c r="D12" s="2">
        <f t="shared" si="4"/>
        <v>9.1218076762991457E-2</v>
      </c>
      <c r="H12" s="2">
        <v>17.5</v>
      </c>
      <c r="I12" s="2">
        <v>47.529499999999999</v>
      </c>
      <c r="J12" s="2">
        <f t="shared" si="5"/>
        <v>0.46178272937666748</v>
      </c>
      <c r="Z12" s="2" t="s">
        <v>32</v>
      </c>
      <c r="AA12" s="2" t="s">
        <v>7</v>
      </c>
      <c r="AB12" s="2">
        <v>10.5</v>
      </c>
      <c r="AC12" s="2">
        <v>0.36727322397826812</v>
      </c>
      <c r="AD12" s="2">
        <v>1.59935700738336E-4</v>
      </c>
      <c r="AE12" s="2" t="s">
        <v>31</v>
      </c>
      <c r="AF12" s="2" t="s">
        <v>6</v>
      </c>
      <c r="AG12" s="2">
        <v>22.6</v>
      </c>
      <c r="AH12" s="2">
        <v>0.21773137645042925</v>
      </c>
      <c r="AI12" s="2">
        <v>5.1525319633996427E-4</v>
      </c>
      <c r="AJ12" s="2">
        <v>-0.14954184752783886</v>
      </c>
    </row>
    <row r="13" spans="1:36" x14ac:dyDescent="0.3">
      <c r="B13" s="2">
        <v>4.5</v>
      </c>
      <c r="C13" s="2">
        <v>1.9011800000000001</v>
      </c>
      <c r="D13" s="2">
        <f t="shared" si="4"/>
        <v>-0.40599077045169796</v>
      </c>
      <c r="H13" s="2">
        <v>17</v>
      </c>
      <c r="I13" s="2">
        <v>45.9285</v>
      </c>
      <c r="J13" s="2">
        <f t="shared" si="5"/>
        <v>0.45970426754173388</v>
      </c>
      <c r="Z13" s="2" t="s">
        <v>33</v>
      </c>
      <c r="AA13" s="2" t="s">
        <v>7</v>
      </c>
      <c r="AB13" s="2">
        <v>9.875</v>
      </c>
      <c r="AC13" s="2">
        <v>-6.71150716334908E-2</v>
      </c>
      <c r="AD13" s="2">
        <v>0.31288826349814569</v>
      </c>
      <c r="AE13" s="2" t="s">
        <v>34</v>
      </c>
      <c r="AF13" s="2" t="s">
        <v>6</v>
      </c>
      <c r="AG13" s="2">
        <v>16.100000000000001</v>
      </c>
      <c r="AH13" s="2">
        <v>-0.14344349788357791</v>
      </c>
      <c r="AI13" s="2">
        <v>0.69959625270923731</v>
      </c>
      <c r="AJ13" s="2">
        <v>-7.6328426250087109E-2</v>
      </c>
    </row>
    <row r="14" spans="1:36" x14ac:dyDescent="0.3">
      <c r="A14" s="3"/>
      <c r="B14" s="3">
        <f>AVERAGE(B9:B13)</f>
        <v>2.8</v>
      </c>
      <c r="C14" s="3">
        <f t="shared" ref="C14" si="6">AVERAGE(C9:C13)</f>
        <v>1.6810434000000001</v>
      </c>
      <c r="D14" s="3">
        <f>AVERAGE(D9:D13)</f>
        <v>-0.22275639944650077</v>
      </c>
      <c r="E14" s="3">
        <f>_xlfn.T.TEST(B9:B13,C9:C13,2,1)</f>
        <v>0.16785762765497034</v>
      </c>
      <c r="G14" s="3"/>
      <c r="H14" s="3">
        <f>AVERAGE(H9:H13)</f>
        <v>17.100000000000001</v>
      </c>
      <c r="I14" s="3">
        <f t="shared" ref="I14" si="7">AVERAGE(I9:I13)</f>
        <v>50.051079999999992</v>
      </c>
      <c r="J14" s="3">
        <f>AVERAGE(J9:J13)</f>
        <v>0.48854766193102234</v>
      </c>
      <c r="K14" s="3">
        <f>_xlfn.T.TEST(H9:H13,I9:I13,2,1)</f>
        <v>1.2623429256992746E-4</v>
      </c>
      <c r="Z14" s="2" t="s">
        <v>35</v>
      </c>
      <c r="AA14" s="2" t="s">
        <v>7</v>
      </c>
      <c r="AB14" s="2">
        <v>7.7</v>
      </c>
      <c r="AC14" s="2">
        <v>0.24193798910972339</v>
      </c>
      <c r="AD14" s="2">
        <v>0.36558311980688302</v>
      </c>
      <c r="AE14" s="2" t="s">
        <v>36</v>
      </c>
      <c r="AF14" s="2" t="s">
        <v>6</v>
      </c>
      <c r="AG14" s="2">
        <v>60.125</v>
      </c>
      <c r="AH14" s="2">
        <v>6.8148896747987006E-2</v>
      </c>
      <c r="AI14" s="2">
        <v>1.7604252562919458E-2</v>
      </c>
      <c r="AJ14" s="2">
        <v>-0.1737890923617364</v>
      </c>
    </row>
    <row r="15" spans="1:36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18.3</v>
      </c>
      <c r="AC15" s="2">
        <v>5.2982102283309906E-3</v>
      </c>
      <c r="AD15" s="2">
        <v>0.91858241633196802</v>
      </c>
      <c r="AE15" s="2" t="s">
        <v>37</v>
      </c>
      <c r="AF15" s="2" t="s">
        <v>6</v>
      </c>
      <c r="AG15" s="2">
        <v>11.9</v>
      </c>
      <c r="AH15" s="2">
        <v>0.21406587175141928</v>
      </c>
      <c r="AI15" s="2">
        <v>2.7130895351932436E-3</v>
      </c>
      <c r="AJ15" s="2">
        <v>0.20876766152308829</v>
      </c>
    </row>
    <row r="16" spans="1:36" x14ac:dyDescent="0.3">
      <c r="A16" s="2" t="s">
        <v>15</v>
      </c>
      <c r="B16" s="2">
        <v>39.5</v>
      </c>
      <c r="C16" s="2">
        <v>27.216899999999999</v>
      </c>
      <c r="D16" s="2">
        <f>(C16-B16)/(C16+B16)</f>
        <v>-0.18410777479169449</v>
      </c>
      <c r="G16" s="2" t="s">
        <v>16</v>
      </c>
      <c r="H16" s="2">
        <v>36.5</v>
      </c>
      <c r="I16" s="2">
        <v>91.156599999999997</v>
      </c>
      <c r="J16" s="2">
        <f>(I16-H16)/(I16+H16)</f>
        <v>0.42815334263955018</v>
      </c>
      <c r="M16" s="2" t="str">
        <f>A16</f>
        <v>TS022520e</v>
      </c>
      <c r="N16" s="2" t="str">
        <f>A18</f>
        <v>Lhx6</v>
      </c>
      <c r="O16" s="2">
        <f>B21</f>
        <v>32.299999999999997</v>
      </c>
      <c r="P16" s="2">
        <f>D21</f>
        <v>-6.933772813002699E-2</v>
      </c>
      <c r="Q16" s="2">
        <f>E21</f>
        <v>0.18660328814104135</v>
      </c>
      <c r="R16" s="2" t="str">
        <f>G16</f>
        <v>TS022520f</v>
      </c>
      <c r="S16" s="2" t="str">
        <f>G18</f>
        <v>PV</v>
      </c>
      <c r="T16" s="2">
        <f>H21</f>
        <v>35.5</v>
      </c>
      <c r="U16" s="2">
        <f>J21</f>
        <v>0.47123350577112549</v>
      </c>
      <c r="V16" s="2">
        <f>K21</f>
        <v>9.1136248814312482E-2</v>
      </c>
      <c r="W16" s="2">
        <f>U16-P16</f>
        <v>0.54057123390115247</v>
      </c>
    </row>
    <row r="17" spans="1:23" x14ac:dyDescent="0.3">
      <c r="A17" s="2" t="s">
        <v>5</v>
      </c>
      <c r="B17" s="2">
        <v>36</v>
      </c>
      <c r="C17" s="2">
        <v>27.0168</v>
      </c>
      <c r="D17" s="2">
        <f t="shared" ref="D17:D20" si="8">(C17-B17)/(C17+B17)</f>
        <v>-0.14255246220055603</v>
      </c>
      <c r="G17" s="2" t="s">
        <v>5</v>
      </c>
      <c r="H17" s="2">
        <v>34.5</v>
      </c>
      <c r="I17" s="2">
        <v>107.56699999999999</v>
      </c>
      <c r="J17" s="2">
        <f t="shared" ref="J17" si="9">(I17-H17)/(I17+H17)</f>
        <v>0.5143136689027008</v>
      </c>
    </row>
    <row r="18" spans="1:23" x14ac:dyDescent="0.3">
      <c r="A18" s="2" t="s">
        <v>7</v>
      </c>
      <c r="B18" s="2">
        <v>27</v>
      </c>
      <c r="C18" s="2">
        <v>30.719100000000001</v>
      </c>
      <c r="D18" s="2">
        <f t="shared" si="8"/>
        <v>6.443447662905348E-2</v>
      </c>
      <c r="G18" s="2" t="s">
        <v>6</v>
      </c>
    </row>
    <row r="19" spans="1:23" x14ac:dyDescent="0.3">
      <c r="B19" s="2">
        <v>27.5</v>
      </c>
      <c r="C19" s="2">
        <v>26.016200000000001</v>
      </c>
      <c r="D19" s="2">
        <f t="shared" si="8"/>
        <v>-2.7726183847134114E-2</v>
      </c>
    </row>
    <row r="20" spans="1:23" x14ac:dyDescent="0.3">
      <c r="B20" s="2">
        <v>31.5</v>
      </c>
      <c r="C20" s="2">
        <v>28.1175</v>
      </c>
      <c r="D20" s="2">
        <f t="shared" si="8"/>
        <v>-5.6736696439803752E-2</v>
      </c>
    </row>
    <row r="21" spans="1:23" x14ac:dyDescent="0.3">
      <c r="A21" s="3"/>
      <c r="B21" s="3">
        <f>AVERAGE(B16:B20)</f>
        <v>32.299999999999997</v>
      </c>
      <c r="C21" s="3">
        <f t="shared" ref="C21" si="10">AVERAGE(C16:C20)</f>
        <v>27.817299999999999</v>
      </c>
      <c r="D21" s="3">
        <f>AVERAGE(D16:D20)</f>
        <v>-6.933772813002699E-2</v>
      </c>
      <c r="E21" s="3">
        <f>_xlfn.T.TEST(B16:B20,C16:C20,2,1)</f>
        <v>0.18660328814104135</v>
      </c>
      <c r="G21" s="3"/>
      <c r="H21" s="3">
        <f>AVERAGE(H16:H20)</f>
        <v>35.5</v>
      </c>
      <c r="I21" s="3">
        <f t="shared" ref="I21" si="11">AVERAGE(I16:I20)</f>
        <v>99.361799999999988</v>
      </c>
      <c r="J21" s="3">
        <f>AVERAGE(J16:J20)</f>
        <v>0.47123350577112549</v>
      </c>
      <c r="K21" s="3">
        <f>_xlfn.T.TEST(H16:H20,I16:I20,2,1)</f>
        <v>9.1136248814312482E-2</v>
      </c>
    </row>
    <row r="22" spans="1:23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</row>
    <row r="23" spans="1:23" x14ac:dyDescent="0.3">
      <c r="A23" s="2" t="s">
        <v>17</v>
      </c>
      <c r="B23" s="2">
        <v>2</v>
      </c>
      <c r="C23" s="2">
        <v>3.1019299999999999</v>
      </c>
      <c r="D23" s="2">
        <f>(C23-B23)/(C23+B23)</f>
        <v>0.21598297115013337</v>
      </c>
      <c r="G23" s="2" t="s">
        <v>18</v>
      </c>
      <c r="H23" s="2">
        <v>17</v>
      </c>
      <c r="I23" s="2">
        <v>19.2119</v>
      </c>
      <c r="J23" s="2">
        <f>(I23-H23)/(I23+H23)</f>
        <v>6.1082130459876448E-2</v>
      </c>
      <c r="M23" s="2" t="str">
        <f>A23</f>
        <v>TS022520h</v>
      </c>
      <c r="N23" s="2" t="str">
        <f>A25</f>
        <v>Lhx6</v>
      </c>
      <c r="O23" s="2">
        <f>B28</f>
        <v>1.6</v>
      </c>
      <c r="P23" s="2">
        <f>D28</f>
        <v>0.3596525925351674</v>
      </c>
      <c r="Q23" s="2">
        <f>E28</f>
        <v>7.4076721470588544E-3</v>
      </c>
      <c r="R23" s="2" t="str">
        <f>G23</f>
        <v>TS022520g</v>
      </c>
      <c r="S23" s="2" t="str">
        <f>G25</f>
        <v>PV</v>
      </c>
      <c r="T23" s="2">
        <f>H28</f>
        <v>15.5</v>
      </c>
      <c r="U23" s="2">
        <f>J28</f>
        <v>0.13812329152851982</v>
      </c>
      <c r="V23" s="2">
        <f>K28</f>
        <v>1.2243763604407487E-2</v>
      </c>
      <c r="W23" s="2">
        <f>U23-P23</f>
        <v>-0.22152930100664758</v>
      </c>
    </row>
    <row r="24" spans="1:23" x14ac:dyDescent="0.3">
      <c r="A24" s="2" t="s">
        <v>5</v>
      </c>
      <c r="B24" s="2">
        <v>1.5</v>
      </c>
      <c r="C24" s="2">
        <v>2.7016800000000001</v>
      </c>
      <c r="D24" s="2">
        <f t="shared" ref="D24:D27" si="12">(C24-B24)/(C24+B24)</f>
        <v>0.28599988575998175</v>
      </c>
      <c r="G24" s="2" t="s">
        <v>5</v>
      </c>
      <c r="H24" s="2">
        <v>14.5</v>
      </c>
      <c r="I24" s="2">
        <v>19.912400000000002</v>
      </c>
      <c r="J24" s="2">
        <f t="shared" ref="J24:J27" si="13">(I24-H24)/(I24+H24)</f>
        <v>0.1572805151631389</v>
      </c>
    </row>
    <row r="25" spans="1:23" x14ac:dyDescent="0.3">
      <c r="A25" s="2" t="s">
        <v>7</v>
      </c>
      <c r="B25" s="2">
        <v>1</v>
      </c>
      <c r="C25" s="2">
        <v>3.9024200000000002</v>
      </c>
      <c r="D25" s="2">
        <f t="shared" si="12"/>
        <v>0.59203821785975097</v>
      </c>
      <c r="G25" s="2" t="s">
        <v>6</v>
      </c>
      <c r="H25" s="2">
        <v>13</v>
      </c>
      <c r="I25" s="2">
        <v>21.313199999999998</v>
      </c>
      <c r="J25" s="2">
        <f t="shared" si="13"/>
        <v>0.24227411025494561</v>
      </c>
    </row>
    <row r="26" spans="1:23" x14ac:dyDescent="0.3">
      <c r="B26" s="2">
        <v>1.5</v>
      </c>
      <c r="C26" s="2">
        <v>3.9024200000000002</v>
      </c>
      <c r="D26" s="2">
        <f t="shared" si="12"/>
        <v>0.44469330411186098</v>
      </c>
      <c r="H26" s="2">
        <v>18</v>
      </c>
      <c r="I26" s="2">
        <v>20.6128</v>
      </c>
      <c r="J26" s="2">
        <f t="shared" si="13"/>
        <v>6.7666680479012142E-2</v>
      </c>
    </row>
    <row r="27" spans="1:23" x14ac:dyDescent="0.3">
      <c r="B27" s="2">
        <v>2</v>
      </c>
      <c r="C27" s="2">
        <v>3.40211</v>
      </c>
      <c r="D27" s="2">
        <f t="shared" si="12"/>
        <v>0.25954858379411005</v>
      </c>
      <c r="H27" s="2">
        <v>15</v>
      </c>
      <c r="I27" s="2">
        <v>20.812899999999999</v>
      </c>
      <c r="J27" s="2">
        <f t="shared" si="13"/>
        <v>0.16231302128562611</v>
      </c>
    </row>
    <row r="28" spans="1:23" x14ac:dyDescent="0.3">
      <c r="A28" s="3"/>
      <c r="B28" s="3">
        <f>AVERAGE(B23:B27)</f>
        <v>1.6</v>
      </c>
      <c r="C28" s="3">
        <f t="shared" ref="C28" si="14">AVERAGE(C23:C27)</f>
        <v>3.4021120000000002</v>
      </c>
      <c r="D28" s="3">
        <f>AVERAGE(D23:D27)</f>
        <v>0.3596525925351674</v>
      </c>
      <c r="E28" s="3">
        <f>_xlfn.T.TEST(B23:B27,C23:C27,2,1)</f>
        <v>7.4076721470588544E-3</v>
      </c>
      <c r="G28" s="3"/>
      <c r="H28" s="3">
        <f>AVERAGE(H23:H27)</f>
        <v>15.5</v>
      </c>
      <c r="I28" s="3">
        <f t="shared" ref="I28" si="15">AVERAGE(I23:I27)</f>
        <v>20.372639999999997</v>
      </c>
      <c r="J28" s="3">
        <f>AVERAGE(J23:J27)</f>
        <v>0.13812329152851982</v>
      </c>
      <c r="K28" s="3">
        <f>_xlfn.T.TEST(H23:H27,I23:I27,2,1)</f>
        <v>1.2243763604407487E-2</v>
      </c>
    </row>
    <row r="29" spans="1:23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</row>
    <row r="30" spans="1:23" x14ac:dyDescent="0.3">
      <c r="A30" s="2" t="s">
        <v>19</v>
      </c>
      <c r="B30" s="2">
        <v>4.5</v>
      </c>
      <c r="C30" s="2">
        <v>6.3039199999999997</v>
      </c>
      <c r="D30" s="2">
        <f>(C30-B30)/(C30+B30)</f>
        <v>0.16696902605720884</v>
      </c>
      <c r="G30" s="2" t="s">
        <v>20</v>
      </c>
      <c r="H30" s="2">
        <v>39</v>
      </c>
      <c r="I30" s="2">
        <v>35.221899999999998</v>
      </c>
      <c r="J30" s="2">
        <f>(I30-H30)/(I30+H30)</f>
        <v>-5.0902765895241182E-2</v>
      </c>
      <c r="M30" s="2" t="str">
        <f>A30</f>
        <v>TS022720a</v>
      </c>
      <c r="N30" s="2" t="str">
        <f>A32</f>
        <v>Lhx6</v>
      </c>
      <c r="O30" s="2">
        <f>B35</f>
        <v>5.4</v>
      </c>
      <c r="P30" s="2">
        <f>D35</f>
        <v>0.11621674892839833</v>
      </c>
      <c r="Q30" s="2">
        <f>E35</f>
        <v>1.3961461347009893E-2</v>
      </c>
      <c r="R30" s="2" t="str">
        <f>G30</f>
        <v>TS022720b</v>
      </c>
      <c r="S30" s="2" t="str">
        <f>G32</f>
        <v>PV</v>
      </c>
      <c r="T30" s="2">
        <f>H35</f>
        <v>39.5</v>
      </c>
      <c r="U30" s="2">
        <f>J35</f>
        <v>-5.0981670245886658E-2</v>
      </c>
      <c r="V30" s="2">
        <f>K35</f>
        <v>1.9276450813689797E-2</v>
      </c>
      <c r="W30" s="2">
        <f>U30-P30</f>
        <v>-0.16719841917428499</v>
      </c>
    </row>
    <row r="31" spans="1:23" x14ac:dyDescent="0.3">
      <c r="A31" s="2" t="s">
        <v>5</v>
      </c>
      <c r="B31" s="2">
        <v>5</v>
      </c>
      <c r="C31" s="2">
        <v>6.6040999999999999</v>
      </c>
      <c r="D31" s="2">
        <f t="shared" ref="D31:D34" si="16">(C31-B31)/(C31+B31)</f>
        <v>0.13823562361579098</v>
      </c>
      <c r="G31" s="2" t="s">
        <v>5</v>
      </c>
      <c r="H31" s="2">
        <v>39</v>
      </c>
      <c r="I31" s="2">
        <v>32.420099999999998</v>
      </c>
      <c r="J31" s="2">
        <f t="shared" ref="J31:J34" si="17">(I31-H31)/(I31+H31)</f>
        <v>-9.2129526561850278E-2</v>
      </c>
    </row>
    <row r="32" spans="1:23" x14ac:dyDescent="0.3">
      <c r="A32" s="2" t="s">
        <v>7</v>
      </c>
      <c r="B32" s="2">
        <v>6</v>
      </c>
      <c r="C32" s="2">
        <v>6.4039799999999998</v>
      </c>
      <c r="D32" s="2">
        <f t="shared" si="16"/>
        <v>3.2568578794870656E-2</v>
      </c>
      <c r="G32" s="2" t="s">
        <v>6</v>
      </c>
      <c r="H32" s="2">
        <v>30.5</v>
      </c>
      <c r="I32" s="2">
        <v>29.018000000000001</v>
      </c>
      <c r="J32" s="2">
        <f t="shared" si="17"/>
        <v>-2.4900030242951701E-2</v>
      </c>
    </row>
    <row r="33" spans="1:23" x14ac:dyDescent="0.3">
      <c r="B33" s="2">
        <v>6</v>
      </c>
      <c r="C33" s="2">
        <v>6.9042899999999996</v>
      </c>
      <c r="D33" s="2">
        <f t="shared" si="16"/>
        <v>7.0076695424544838E-2</v>
      </c>
      <c r="H33" s="2">
        <v>34.5</v>
      </c>
      <c r="I33" s="2">
        <v>32.6203</v>
      </c>
      <c r="J33" s="2">
        <f t="shared" si="17"/>
        <v>-2.8004940383162764E-2</v>
      </c>
    </row>
    <row r="34" spans="1:23" x14ac:dyDescent="0.3">
      <c r="B34" s="2">
        <v>5.5</v>
      </c>
      <c r="C34" s="2">
        <v>7.8048500000000001</v>
      </c>
      <c r="D34" s="2">
        <f t="shared" si="16"/>
        <v>0.17323382074957627</v>
      </c>
      <c r="H34" s="2">
        <v>54.5</v>
      </c>
      <c r="I34" s="2">
        <v>48.430100000000003</v>
      </c>
      <c r="J34" s="2">
        <f t="shared" si="17"/>
        <v>-5.8971088146227355E-2</v>
      </c>
    </row>
    <row r="35" spans="1:23" x14ac:dyDescent="0.3">
      <c r="A35" s="3"/>
      <c r="B35" s="3">
        <f>AVERAGE(B30:B34)</f>
        <v>5.4</v>
      </c>
      <c r="C35" s="3">
        <f t="shared" ref="C35" si="18">AVERAGE(C30:C34)</f>
        <v>6.8042280000000002</v>
      </c>
      <c r="D35" s="3">
        <f>AVERAGE(D30:D34)</f>
        <v>0.11621674892839833</v>
      </c>
      <c r="E35" s="3">
        <f>_xlfn.T.TEST(B30:B34,C30:C34,2,1)</f>
        <v>1.3961461347009893E-2</v>
      </c>
      <c r="G35" s="3"/>
      <c r="H35" s="3">
        <f>AVERAGE(H30:H34)</f>
        <v>39.5</v>
      </c>
      <c r="I35" s="3">
        <f t="shared" ref="I35" si="19">AVERAGE(I30:I34)</f>
        <v>35.542080000000006</v>
      </c>
      <c r="J35" s="3">
        <f>AVERAGE(J30:J34)</f>
        <v>-5.0981670245886658E-2</v>
      </c>
      <c r="K35" s="3">
        <f>_xlfn.T.TEST(H30:H34,I30:I34,2,1)</f>
        <v>1.9276450813689797E-2</v>
      </c>
    </row>
    <row r="36" spans="1:23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</row>
    <row r="37" spans="1:23" x14ac:dyDescent="0.3">
      <c r="A37" s="2" t="s">
        <v>22</v>
      </c>
      <c r="B37" s="2">
        <v>2</v>
      </c>
      <c r="C37" s="2">
        <v>3.7023000000000001</v>
      </c>
      <c r="D37" s="2">
        <f>(C37-B37)/(C37+B37)</f>
        <v>0.29852866387247251</v>
      </c>
      <c r="G37" s="2" t="s">
        <v>21</v>
      </c>
      <c r="H37" s="2">
        <v>25.5</v>
      </c>
      <c r="I37" s="2">
        <v>48.129899999999999</v>
      </c>
      <c r="J37" s="2">
        <f>(I37-H37)/(I37+H37)</f>
        <v>0.30734660783187268</v>
      </c>
      <c r="M37" s="2" t="str">
        <f>A37</f>
        <v>TS022720c</v>
      </c>
      <c r="N37" s="2" t="str">
        <f>A39</f>
        <v>Lhx6</v>
      </c>
      <c r="O37" s="2">
        <f>B42</f>
        <v>3.5</v>
      </c>
      <c r="P37" s="2">
        <f>D42</f>
        <v>7.9474721043762214E-2</v>
      </c>
      <c r="Q37" s="2">
        <f>E42</f>
        <v>0.70341621180854519</v>
      </c>
      <c r="R37" s="2" t="str">
        <f>G37</f>
        <v>TS022720d</v>
      </c>
      <c r="S37" s="2" t="str">
        <f>G39</f>
        <v>PV</v>
      </c>
      <c r="T37" s="2">
        <f>H42</f>
        <v>30.1</v>
      </c>
      <c r="U37" s="2">
        <f>J42</f>
        <v>0.26376806044038426</v>
      </c>
      <c r="V37" s="2">
        <f>K42</f>
        <v>6.685332688707541E-5</v>
      </c>
      <c r="W37" s="2">
        <f>U37-P37</f>
        <v>0.18429333939662204</v>
      </c>
    </row>
    <row r="38" spans="1:23" x14ac:dyDescent="0.3">
      <c r="A38" s="2" t="s">
        <v>5</v>
      </c>
      <c r="B38" s="2">
        <v>3.5</v>
      </c>
      <c r="C38" s="2">
        <v>3.7023000000000001</v>
      </c>
      <c r="D38" s="2">
        <f t="shared" ref="D38:D41" si="20">(C38-B38)/(C38+B38)</f>
        <v>2.8088249586937526E-2</v>
      </c>
      <c r="G38" s="2" t="s">
        <v>5</v>
      </c>
      <c r="H38" s="2">
        <v>31</v>
      </c>
      <c r="I38" s="2">
        <v>56.335000000000001</v>
      </c>
      <c r="J38" s="2">
        <f t="shared" ref="J38:J41" si="21">(I38-H38)/(I38+H38)</f>
        <v>0.29008988378084388</v>
      </c>
    </row>
    <row r="39" spans="1:23" x14ac:dyDescent="0.3">
      <c r="A39" s="2" t="s">
        <v>7</v>
      </c>
      <c r="B39" s="2">
        <v>2.5</v>
      </c>
      <c r="C39" s="2">
        <v>3.6022400000000001</v>
      </c>
      <c r="D39" s="2">
        <f t="shared" si="20"/>
        <v>0.18062875272031256</v>
      </c>
      <c r="G39" s="2" t="s">
        <v>6</v>
      </c>
      <c r="H39" s="2">
        <v>30</v>
      </c>
      <c r="I39" s="2">
        <v>49.930999999999997</v>
      </c>
      <c r="J39" s="2">
        <f t="shared" si="21"/>
        <v>0.24935256658868271</v>
      </c>
    </row>
    <row r="40" spans="1:23" x14ac:dyDescent="0.3">
      <c r="B40" s="2">
        <v>6.5</v>
      </c>
      <c r="C40" s="2">
        <v>4.20261</v>
      </c>
      <c r="D40" s="2">
        <f t="shared" si="20"/>
        <v>-0.21465698553904142</v>
      </c>
      <c r="H40" s="2">
        <v>31</v>
      </c>
      <c r="I40" s="2">
        <v>48.930399999999999</v>
      </c>
      <c r="J40" s="2">
        <f t="shared" si="21"/>
        <v>0.22432516289171581</v>
      </c>
    </row>
    <row r="41" spans="1:23" x14ac:dyDescent="0.3">
      <c r="B41" s="2">
        <v>3</v>
      </c>
      <c r="C41" s="2">
        <v>3.7023000000000001</v>
      </c>
      <c r="D41" s="2">
        <f t="shared" si="20"/>
        <v>0.10478492457812992</v>
      </c>
      <c r="H41" s="2">
        <v>33</v>
      </c>
      <c r="I41" s="2">
        <v>54.734000000000002</v>
      </c>
      <c r="J41" s="2">
        <f t="shared" si="21"/>
        <v>0.24772608110880615</v>
      </c>
    </row>
    <row r="42" spans="1:23" x14ac:dyDescent="0.3">
      <c r="A42" s="3"/>
      <c r="B42" s="3">
        <f>AVERAGE(B37:B41)</f>
        <v>3.5</v>
      </c>
      <c r="C42" s="3">
        <f t="shared" ref="C42" si="22">AVERAGE(C37:C41)</f>
        <v>3.7823500000000001</v>
      </c>
      <c r="D42" s="3">
        <f>AVERAGE(D37:D41)</f>
        <v>7.9474721043762214E-2</v>
      </c>
      <c r="E42" s="3">
        <f>_xlfn.T.TEST(B37:B41,C37:C41,2,1)</f>
        <v>0.70341621180854519</v>
      </c>
      <c r="G42" s="3"/>
      <c r="H42" s="3">
        <f>AVERAGE(H37:H41)</f>
        <v>30.1</v>
      </c>
      <c r="I42" s="3">
        <f t="shared" ref="I42" si="23">AVERAGE(I37:I41)</f>
        <v>51.61206</v>
      </c>
      <c r="J42" s="3">
        <f>AVERAGE(J37:J41)</f>
        <v>0.26376806044038426</v>
      </c>
      <c r="K42" s="3">
        <f>_xlfn.T.TEST(H37:H41,I37:I41,2,1)</f>
        <v>6.685332688707541E-5</v>
      </c>
    </row>
    <row r="43" spans="1:23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</row>
    <row r="44" spans="1:23" x14ac:dyDescent="0.3">
      <c r="A44" s="2" t="s">
        <v>23</v>
      </c>
      <c r="B44" s="2">
        <v>14</v>
      </c>
      <c r="C44" s="2">
        <v>5.4033600000000002</v>
      </c>
      <c r="D44" s="2">
        <f>(C44-B44)/(C44+B44)</f>
        <v>-0.44304903892934011</v>
      </c>
      <c r="G44" s="2" t="s">
        <v>24</v>
      </c>
      <c r="H44" s="2">
        <v>39</v>
      </c>
      <c r="I44" s="2">
        <v>59.136699999999998</v>
      </c>
      <c r="J44" s="2">
        <f>(I44-H44)/(I44+H44)</f>
        <v>0.20519031106609453</v>
      </c>
      <c r="M44" s="2" t="str">
        <f>A44</f>
        <v>TS022720e</v>
      </c>
      <c r="N44" s="2" t="str">
        <f>A46</f>
        <v>Lhx6</v>
      </c>
      <c r="O44" s="2">
        <f>B49</f>
        <v>13.2</v>
      </c>
      <c r="P44" s="2">
        <f>D49</f>
        <v>-0.24480815287405125</v>
      </c>
      <c r="Q44" s="2">
        <f>E49</f>
        <v>4.5020077501794514E-2</v>
      </c>
      <c r="R44" s="2" t="str">
        <f>G44</f>
        <v>TS022720f</v>
      </c>
      <c r="S44" s="2" t="str">
        <f>G46</f>
        <v>PV</v>
      </c>
      <c r="T44" s="2">
        <f>H49</f>
        <v>48.1</v>
      </c>
      <c r="U44" s="2">
        <f>J49</f>
        <v>0.11250319962357411</v>
      </c>
      <c r="V44" s="2">
        <f>K49</f>
        <v>1.0317932370186307E-2</v>
      </c>
      <c r="W44" s="2">
        <f>U44-P44</f>
        <v>0.35731135249762536</v>
      </c>
    </row>
    <row r="45" spans="1:23" x14ac:dyDescent="0.3">
      <c r="A45" s="2" t="s">
        <v>5</v>
      </c>
      <c r="B45" s="2">
        <v>9</v>
      </c>
      <c r="C45" s="2">
        <v>3.7023000000000001</v>
      </c>
      <c r="D45" s="2">
        <f t="shared" ref="D45:D48" si="24">(C45-B45)/(C45+B45)</f>
        <v>-0.41706620060933841</v>
      </c>
      <c r="G45" s="2" t="s">
        <v>5</v>
      </c>
      <c r="H45" s="2">
        <v>45.5</v>
      </c>
      <c r="I45" s="2">
        <v>56.5351</v>
      </c>
      <c r="J45" s="2">
        <f t="shared" ref="J45:J48" si="25">(I45-H45)/(I45+H45)</f>
        <v>0.10815003856516042</v>
      </c>
    </row>
    <row r="46" spans="1:23" x14ac:dyDescent="0.3">
      <c r="A46" s="2" t="s">
        <v>7</v>
      </c>
      <c r="B46" s="2">
        <v>6</v>
      </c>
      <c r="C46" s="2">
        <v>6.6040999999999999</v>
      </c>
      <c r="D46" s="2">
        <f t="shared" si="24"/>
        <v>4.7928848549281575E-2</v>
      </c>
      <c r="G46" s="2" t="s">
        <v>6</v>
      </c>
      <c r="H46" s="2">
        <v>48</v>
      </c>
      <c r="I46" s="2">
        <v>61.638300000000001</v>
      </c>
      <c r="J46" s="2">
        <f t="shared" si="25"/>
        <v>0.12439357414334225</v>
      </c>
    </row>
    <row r="47" spans="1:23" x14ac:dyDescent="0.3">
      <c r="B47" s="2">
        <v>20.5</v>
      </c>
      <c r="C47" s="2">
        <v>17.410799999999998</v>
      </c>
      <c r="D47" s="2">
        <f t="shared" si="24"/>
        <v>-8.1486014539392526E-2</v>
      </c>
      <c r="H47" s="2">
        <v>52.5</v>
      </c>
      <c r="I47" s="2">
        <v>62.738999999999997</v>
      </c>
      <c r="J47" s="2">
        <f t="shared" si="25"/>
        <v>8.8850128862624611E-2</v>
      </c>
    </row>
    <row r="48" spans="1:23" x14ac:dyDescent="0.3">
      <c r="B48" s="2">
        <v>16.5</v>
      </c>
      <c r="C48" s="2">
        <v>8.3051600000000008</v>
      </c>
      <c r="D48" s="2">
        <f t="shared" si="24"/>
        <v>-0.33036835884146681</v>
      </c>
      <c r="H48" s="2">
        <v>55.5</v>
      </c>
      <c r="I48" s="2">
        <v>59.637099999999997</v>
      </c>
      <c r="J48" s="2">
        <f t="shared" si="25"/>
        <v>3.5931945480648694E-2</v>
      </c>
    </row>
    <row r="49" spans="1:23" x14ac:dyDescent="0.3">
      <c r="A49" s="3"/>
      <c r="B49" s="3">
        <f>AVERAGE(B44:B48)</f>
        <v>13.2</v>
      </c>
      <c r="C49" s="3">
        <f t="shared" ref="C49" si="26">AVERAGE(C44:C48)</f>
        <v>8.285143999999999</v>
      </c>
      <c r="D49" s="3">
        <f>AVERAGE(D44:D48)</f>
        <v>-0.24480815287405125</v>
      </c>
      <c r="E49" s="3">
        <f>_xlfn.T.TEST(B44:B48,C44:C48,2,1)</f>
        <v>4.5020077501794514E-2</v>
      </c>
      <c r="G49" s="3"/>
      <c r="H49" s="3">
        <f>AVERAGE(H44:H48)</f>
        <v>48.1</v>
      </c>
      <c r="I49" s="3">
        <f t="shared" ref="I49" si="27">AVERAGE(I44:I48)</f>
        <v>59.937239999999996</v>
      </c>
      <c r="J49" s="3">
        <f>AVERAGE(J44:J48)</f>
        <v>0.11250319962357411</v>
      </c>
      <c r="K49" s="3">
        <f>_xlfn.T.TEST(H44:H48,I44:I48,2,1)</f>
        <v>1.0317932370186307E-2</v>
      </c>
    </row>
    <row r="50" spans="1:23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</row>
    <row r="51" spans="1:23" x14ac:dyDescent="0.3">
      <c r="A51" s="2" t="s">
        <v>25</v>
      </c>
      <c r="B51" s="2">
        <v>8</v>
      </c>
      <c r="C51" s="2">
        <v>3.8023600000000002</v>
      </c>
      <c r="D51" s="2">
        <f>(C51-B51)/(C51+B51)</f>
        <v>-0.35566107117559537</v>
      </c>
      <c r="G51" s="2" t="s">
        <v>26</v>
      </c>
      <c r="H51" s="2">
        <v>90.5</v>
      </c>
      <c r="I51" s="2">
        <v>89.9559</v>
      </c>
      <c r="J51" s="2">
        <f>(I51-H51)/(I51+H51)</f>
        <v>-3.0151410954144492E-3</v>
      </c>
      <c r="M51" s="2" t="str">
        <f>A51</f>
        <v>TS022720h</v>
      </c>
      <c r="N51" s="2" t="str">
        <f>A53</f>
        <v>Lhx6</v>
      </c>
      <c r="O51" s="2">
        <f>B56</f>
        <v>8.6999999999999993</v>
      </c>
      <c r="P51" s="2">
        <f>D56</f>
        <v>-0.25184128018448543</v>
      </c>
      <c r="Q51" s="2">
        <f>E56</f>
        <v>1.6842748767786155E-2</v>
      </c>
      <c r="R51" s="2" t="str">
        <f>G51</f>
        <v>TS022720g</v>
      </c>
      <c r="S51" s="2" t="str">
        <f>G53</f>
        <v>PV</v>
      </c>
      <c r="T51" s="2">
        <f>H56</f>
        <v>80.099999999999994</v>
      </c>
      <c r="U51" s="2">
        <f>J56</f>
        <v>4.1521185941786068E-2</v>
      </c>
      <c r="V51" s="2">
        <f>K56</f>
        <v>0.39654763372270396</v>
      </c>
      <c r="W51" s="2">
        <f>U51-P51</f>
        <v>0.29336246612627148</v>
      </c>
    </row>
    <row r="52" spans="1:23" x14ac:dyDescent="0.3">
      <c r="A52" s="2" t="s">
        <v>5</v>
      </c>
      <c r="B52" s="2">
        <v>9</v>
      </c>
      <c r="C52" s="2">
        <v>4.1025499999999999</v>
      </c>
      <c r="D52" s="2">
        <f t="shared" ref="D52:D55" si="28">(C52-B52)/(C52+B52)</f>
        <v>-0.37377838664992691</v>
      </c>
      <c r="G52" s="2" t="s">
        <v>5</v>
      </c>
      <c r="H52" s="2">
        <v>87</v>
      </c>
      <c r="I52" s="2">
        <v>89.355500000000006</v>
      </c>
      <c r="J52" s="2">
        <f t="shared" ref="J52:J55" si="29">(I52-H52)/(I52+H52)</f>
        <v>1.3356544026129076E-2</v>
      </c>
    </row>
    <row r="53" spans="1:23" x14ac:dyDescent="0.3">
      <c r="A53" s="2" t="s">
        <v>7</v>
      </c>
      <c r="B53" s="2">
        <v>9.5</v>
      </c>
      <c r="C53" s="2">
        <v>6.3039199999999997</v>
      </c>
      <c r="D53" s="2">
        <f t="shared" si="28"/>
        <v>-0.2022333699487216</v>
      </c>
      <c r="G53" s="2" t="s">
        <v>6</v>
      </c>
      <c r="H53" s="2">
        <v>67.5</v>
      </c>
      <c r="I53" s="2">
        <v>79.749499999999998</v>
      </c>
      <c r="J53" s="2">
        <f t="shared" si="29"/>
        <v>8.3188737482979544E-2</v>
      </c>
    </row>
    <row r="54" spans="1:23" x14ac:dyDescent="0.3">
      <c r="B54" s="2">
        <v>6.5</v>
      </c>
      <c r="C54" s="2">
        <v>6.3039199999999997</v>
      </c>
      <c r="D54" s="2">
        <f t="shared" si="28"/>
        <v>-1.5314060069103857E-2</v>
      </c>
      <c r="H54" s="2">
        <v>94.5</v>
      </c>
      <c r="I54" s="2">
        <v>83.952200000000005</v>
      </c>
      <c r="J54" s="2">
        <f t="shared" si="29"/>
        <v>-5.9107144658345455E-2</v>
      </c>
    </row>
    <row r="55" spans="1:23" x14ac:dyDescent="0.3">
      <c r="B55" s="2">
        <v>10.5</v>
      </c>
      <c r="C55" s="2">
        <v>5.5034200000000002</v>
      </c>
      <c r="D55" s="2">
        <f t="shared" si="28"/>
        <v>-0.31221951307907936</v>
      </c>
      <c r="H55" s="2">
        <v>61</v>
      </c>
      <c r="I55" s="2">
        <v>86.553799999999995</v>
      </c>
      <c r="J55" s="2">
        <f t="shared" si="29"/>
        <v>0.17318293395358164</v>
      </c>
    </row>
    <row r="56" spans="1:23" x14ac:dyDescent="0.3">
      <c r="A56" s="3"/>
      <c r="B56" s="3">
        <f>AVERAGE(B51:B55)</f>
        <v>8.6999999999999993</v>
      </c>
      <c r="C56" s="3">
        <f t="shared" ref="C56" si="30">AVERAGE(C51:C55)</f>
        <v>5.2032339999999992</v>
      </c>
      <c r="D56" s="3">
        <f>AVERAGE(D51:D55)</f>
        <v>-0.25184128018448543</v>
      </c>
      <c r="E56" s="3">
        <f>_xlfn.T.TEST(B51:B55,C51:C55,2,1)</f>
        <v>1.6842748767786155E-2</v>
      </c>
      <c r="G56" s="3"/>
      <c r="H56" s="3">
        <f>AVERAGE(H51:H55)</f>
        <v>80.099999999999994</v>
      </c>
      <c r="I56" s="3">
        <f t="shared" ref="I56" si="31">AVERAGE(I51:I55)</f>
        <v>85.913380000000004</v>
      </c>
      <c r="J56" s="3">
        <f>AVERAGE(J51:J55)</f>
        <v>4.1521185941786068E-2</v>
      </c>
      <c r="K56" s="3">
        <f>_xlfn.T.TEST(H51:H55,I51:I55,2,1)</f>
        <v>0.39654763372270396</v>
      </c>
    </row>
    <row r="57" spans="1:23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</row>
    <row r="58" spans="1:23" x14ac:dyDescent="0.3">
      <c r="A58" s="2" t="s">
        <v>27</v>
      </c>
      <c r="B58" s="2">
        <v>21.5</v>
      </c>
      <c r="C58" s="2">
        <v>18.011199999999999</v>
      </c>
      <c r="D58" s="2">
        <f>(C58-B58)/(C58+B58)</f>
        <v>-8.8299013950474833E-2</v>
      </c>
      <c r="G58" s="2" t="s">
        <v>28</v>
      </c>
      <c r="H58" s="2">
        <v>20.5</v>
      </c>
      <c r="I58" s="2">
        <v>23.514600000000002</v>
      </c>
      <c r="J58" s="2">
        <f>(I58-H58)/(I58+H58)</f>
        <v>6.8490909834464056E-2</v>
      </c>
      <c r="M58" s="2" t="str">
        <f>A58</f>
        <v>TS022720i</v>
      </c>
      <c r="N58" s="2" t="str">
        <f>A60</f>
        <v>Lhx6</v>
      </c>
      <c r="O58" s="2">
        <f>B63</f>
        <v>36</v>
      </c>
      <c r="P58" s="2">
        <f>D63</f>
        <v>-0.14322557548271203</v>
      </c>
      <c r="Q58" s="2">
        <f>E63</f>
        <v>1.3455266006599291E-2</v>
      </c>
      <c r="R58" s="2" t="str">
        <f>G58</f>
        <v>TS022720J</v>
      </c>
      <c r="S58" s="2" t="str">
        <f>G60</f>
        <v>PV</v>
      </c>
      <c r="T58" s="2">
        <f>H63</f>
        <v>21.8</v>
      </c>
      <c r="U58" s="2">
        <f>J63</f>
        <v>1.0780448169292581E-2</v>
      </c>
      <c r="V58" s="2">
        <f>K63</f>
        <v>0.63672284229427478</v>
      </c>
      <c r="W58" s="2">
        <f>U58-P58</f>
        <v>0.15400602365200461</v>
      </c>
    </row>
    <row r="59" spans="1:23" x14ac:dyDescent="0.3">
      <c r="A59" s="2" t="s">
        <v>5</v>
      </c>
      <c r="B59" s="2">
        <v>30.5</v>
      </c>
      <c r="C59" s="2">
        <v>19.011800000000001</v>
      </c>
      <c r="D59" s="2">
        <f t="shared" ref="D59:D62" si="32">(C59-B59)/(C59+B59)</f>
        <v>-0.23202953639334459</v>
      </c>
      <c r="G59" s="2" t="s">
        <v>5</v>
      </c>
      <c r="H59" s="2">
        <v>21</v>
      </c>
      <c r="I59" s="2">
        <v>22.8142</v>
      </c>
      <c r="J59" s="2">
        <f t="shared" ref="J59:J62" si="33">(I59-H59)/(I59+H59)</f>
        <v>4.1406667244865809E-2</v>
      </c>
    </row>
    <row r="60" spans="1:23" x14ac:dyDescent="0.3">
      <c r="A60" s="2" t="s">
        <v>7</v>
      </c>
      <c r="B60" s="2">
        <v>33.5</v>
      </c>
      <c r="C60" s="2">
        <v>21.613399999999999</v>
      </c>
      <c r="D60" s="2">
        <f t="shared" si="32"/>
        <v>-0.21567531671063664</v>
      </c>
      <c r="G60" s="2" t="s">
        <v>6</v>
      </c>
      <c r="H60" s="2">
        <v>24</v>
      </c>
      <c r="I60" s="2">
        <v>22.213799999999999</v>
      </c>
      <c r="J60" s="2">
        <f t="shared" si="33"/>
        <v>-3.8650792620386142E-2</v>
      </c>
    </row>
    <row r="61" spans="1:23" x14ac:dyDescent="0.3">
      <c r="B61" s="2">
        <v>33.5</v>
      </c>
      <c r="C61" s="2">
        <v>24.715399999999999</v>
      </c>
      <c r="D61" s="2">
        <f t="shared" si="32"/>
        <v>-0.15089821593598945</v>
      </c>
      <c r="H61" s="2">
        <v>21</v>
      </c>
      <c r="I61" s="2">
        <v>21.313199999999998</v>
      </c>
      <c r="J61" s="2">
        <f t="shared" si="33"/>
        <v>7.4019454921867974E-3</v>
      </c>
    </row>
    <row r="62" spans="1:23" x14ac:dyDescent="0.3">
      <c r="B62" s="2">
        <v>61</v>
      </c>
      <c r="C62" s="2">
        <v>57.535699999999999</v>
      </c>
      <c r="D62" s="2">
        <f t="shared" si="32"/>
        <v>-2.9225794423114737E-2</v>
      </c>
      <c r="H62" s="2">
        <v>22.5</v>
      </c>
      <c r="I62" s="2">
        <v>21.4133</v>
      </c>
      <c r="J62" s="2">
        <f t="shared" si="33"/>
        <v>-2.4746489104667618E-2</v>
      </c>
    </row>
    <row r="63" spans="1:23" x14ac:dyDescent="0.3">
      <c r="A63" s="3"/>
      <c r="B63" s="3">
        <f>AVERAGE(B58:B62)</f>
        <v>36</v>
      </c>
      <c r="C63" s="3">
        <f t="shared" ref="C63" si="34">AVERAGE(C58:C62)</f>
        <v>28.177499999999998</v>
      </c>
      <c r="D63" s="3">
        <f>AVERAGE(D58:D62)</f>
        <v>-0.14322557548271203</v>
      </c>
      <c r="E63" s="3">
        <f>_xlfn.T.TEST(B58:B62,C58:C62,2,1)</f>
        <v>1.3455266006599291E-2</v>
      </c>
      <c r="G63" s="3"/>
      <c r="H63" s="3">
        <f>AVERAGE(H58:H62)</f>
        <v>21.8</v>
      </c>
      <c r="I63" s="3">
        <f t="shared" ref="I63" si="35">AVERAGE(I58:I62)</f>
        <v>22.253819999999997</v>
      </c>
      <c r="J63" s="3">
        <f>AVERAGE(J58:J62)</f>
        <v>1.0780448169292581E-2</v>
      </c>
      <c r="K63" s="3">
        <f>_xlfn.T.TEST(H58:H62,I58:I62,2,1)</f>
        <v>0.63672284229427478</v>
      </c>
    </row>
    <row r="64" spans="1:23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</row>
    <row r="65" spans="1:23" x14ac:dyDescent="0.3">
      <c r="A65" s="2" t="s">
        <v>29</v>
      </c>
      <c r="B65" s="2">
        <v>15.5</v>
      </c>
      <c r="C65" s="2">
        <v>21.013100000000001</v>
      </c>
      <c r="D65" s="2">
        <f>(C65-B65)/(C65+B65)</f>
        <v>0.15098964481240984</v>
      </c>
      <c r="G65" s="2" t="s">
        <v>30</v>
      </c>
      <c r="H65" s="2">
        <v>13.5</v>
      </c>
      <c r="I65" s="2">
        <v>67.1417</v>
      </c>
      <c r="J65" s="2">
        <f>(I65-H65)/(I65+H65)</f>
        <v>0.66518562976722961</v>
      </c>
      <c r="M65" s="2" t="str">
        <f>A65</f>
        <v>TS022820d</v>
      </c>
      <c r="N65" s="2" t="str">
        <f>A67</f>
        <v>Lhx6</v>
      </c>
      <c r="O65" s="2">
        <f>B70</f>
        <v>16.600000000000001</v>
      </c>
      <c r="P65" s="2">
        <f>D70</f>
        <v>0.13171412795156723</v>
      </c>
      <c r="Q65" s="2">
        <f>E70</f>
        <v>9.2277843032360777E-4</v>
      </c>
      <c r="R65" s="2" t="str">
        <f>G65</f>
        <v>TS022820e</v>
      </c>
      <c r="S65" s="2" t="str">
        <f>G67</f>
        <v>PV</v>
      </c>
      <c r="T65" s="2">
        <f>H70</f>
        <v>11.4</v>
      </c>
      <c r="U65" s="2">
        <f>J70</f>
        <v>0.38646849774303027</v>
      </c>
      <c r="V65" s="2">
        <f>K70</f>
        <v>9.9802829569533763E-2</v>
      </c>
      <c r="W65" s="2">
        <f>U65-P65</f>
        <v>0.25475436979146304</v>
      </c>
    </row>
    <row r="66" spans="1:23" x14ac:dyDescent="0.3">
      <c r="A66" s="2" t="s">
        <v>5</v>
      </c>
      <c r="B66" s="2">
        <v>18</v>
      </c>
      <c r="C66" s="2">
        <v>22.0137</v>
      </c>
      <c r="D66" s="2">
        <f t="shared" ref="D66:D69" si="36">(C66-B66)/(C66+B66)</f>
        <v>0.10030814446052227</v>
      </c>
      <c r="G66" s="2" t="s">
        <v>5</v>
      </c>
      <c r="H66" s="2">
        <v>12.5</v>
      </c>
      <c r="I66" s="2">
        <v>23.914899999999999</v>
      </c>
      <c r="J66" s="2">
        <f t="shared" ref="J66:J69" si="37">(I66-H66)/(I66+H66)</f>
        <v>0.31346783871437239</v>
      </c>
    </row>
    <row r="67" spans="1:23" x14ac:dyDescent="0.3">
      <c r="A67" s="2" t="s">
        <v>7</v>
      </c>
      <c r="B67" s="2">
        <v>17</v>
      </c>
      <c r="C67" s="2">
        <v>21.513400000000001</v>
      </c>
      <c r="D67" s="2">
        <f t="shared" si="36"/>
        <v>0.11719038049094602</v>
      </c>
      <c r="G67" s="2" t="s">
        <v>6</v>
      </c>
      <c r="H67" s="2">
        <v>8</v>
      </c>
      <c r="I67" s="2">
        <v>18.611599999999999</v>
      </c>
      <c r="J67" s="2">
        <f t="shared" si="37"/>
        <v>0.39875843617069245</v>
      </c>
    </row>
    <row r="68" spans="1:23" x14ac:dyDescent="0.3">
      <c r="B68" s="2">
        <v>17</v>
      </c>
      <c r="C68" s="2">
        <v>21.013100000000001</v>
      </c>
      <c r="D68" s="2">
        <f t="shared" si="36"/>
        <v>0.10557150035119475</v>
      </c>
      <c r="H68" s="2">
        <v>11.5</v>
      </c>
      <c r="I68" s="2">
        <v>22.0137</v>
      </c>
      <c r="J68" s="2">
        <f t="shared" si="37"/>
        <v>0.313713496271674</v>
      </c>
    </row>
    <row r="69" spans="1:23" x14ac:dyDescent="0.3">
      <c r="B69" s="2">
        <v>15.5</v>
      </c>
      <c r="C69" s="2">
        <v>22.513999999999999</v>
      </c>
      <c r="D69" s="2">
        <f t="shared" si="36"/>
        <v>0.1845109696427632</v>
      </c>
      <c r="H69" s="2">
        <v>11.5</v>
      </c>
      <c r="I69" s="2">
        <v>18.811699999999998</v>
      </c>
      <c r="J69" s="2">
        <f t="shared" si="37"/>
        <v>0.24121708779118289</v>
      </c>
    </row>
    <row r="70" spans="1:23" x14ac:dyDescent="0.3">
      <c r="A70" s="3"/>
      <c r="B70" s="3">
        <f>AVERAGE(B65:B69)</f>
        <v>16.600000000000001</v>
      </c>
      <c r="C70" s="3">
        <f t="shared" ref="C70" si="38">AVERAGE(C65:C69)</f>
        <v>21.61346</v>
      </c>
      <c r="D70" s="3">
        <f>AVERAGE(D65:D69)</f>
        <v>0.13171412795156723</v>
      </c>
      <c r="E70" s="3">
        <f>_xlfn.T.TEST(B65:B69,C65:C69,2,1)</f>
        <v>9.2277843032360777E-4</v>
      </c>
      <c r="G70" s="3"/>
      <c r="H70" s="3">
        <f>AVERAGE(H65:H69)</f>
        <v>11.4</v>
      </c>
      <c r="I70" s="3">
        <f t="shared" ref="I70" si="39">AVERAGE(I65:I69)</f>
        <v>30.098719999999997</v>
      </c>
      <c r="J70" s="3">
        <f>AVERAGE(J65:J69)</f>
        <v>0.38646849774303027</v>
      </c>
      <c r="K70" s="3">
        <f>_xlfn.T.TEST(H65:H69,I65:I69,2,1)</f>
        <v>9.9802829569533763E-2</v>
      </c>
    </row>
    <row r="71" spans="1:23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</row>
    <row r="72" spans="1:23" x14ac:dyDescent="0.3">
      <c r="A72" s="2" t="s">
        <v>32</v>
      </c>
      <c r="B72" s="2">
        <v>6.5</v>
      </c>
      <c r="C72" s="2">
        <v>16.11</v>
      </c>
      <c r="D72" s="2">
        <f>(C72-B72)/(C72+B72)</f>
        <v>0.42503317116320211</v>
      </c>
      <c r="G72" s="2" t="s">
        <v>31</v>
      </c>
      <c r="H72" s="2">
        <v>21</v>
      </c>
      <c r="I72" s="2">
        <v>38.223700000000001</v>
      </c>
      <c r="J72" s="2">
        <f>(I72-H72)/(I72+H72)</f>
        <v>0.29082445034673621</v>
      </c>
      <c r="M72" s="2" t="str">
        <f>A72</f>
        <v>TS022820g</v>
      </c>
      <c r="N72" s="2" t="str">
        <f>A74</f>
        <v>Lhx6</v>
      </c>
      <c r="O72" s="2">
        <f>B77</f>
        <v>10.5</v>
      </c>
      <c r="P72" s="2">
        <f>D77</f>
        <v>0.36727322397826812</v>
      </c>
      <c r="Q72" s="2">
        <f>E77</f>
        <v>1.59935700738336E-4</v>
      </c>
      <c r="R72" s="2" t="str">
        <f>G72</f>
        <v>TS022820f</v>
      </c>
      <c r="S72" s="2" t="str">
        <f>G74</f>
        <v>PV</v>
      </c>
      <c r="T72" s="2">
        <f>H77</f>
        <v>22.6</v>
      </c>
      <c r="U72" s="2">
        <f>J77</f>
        <v>0.21773137645042925</v>
      </c>
      <c r="V72" s="2">
        <f>K77</f>
        <v>5.1525319633996427E-4</v>
      </c>
      <c r="W72" s="2">
        <f>U72-P72</f>
        <v>-0.14954184752783886</v>
      </c>
    </row>
    <row r="73" spans="1:23" x14ac:dyDescent="0.3">
      <c r="A73" s="2" t="s">
        <v>5</v>
      </c>
      <c r="B73" s="2">
        <v>10.5</v>
      </c>
      <c r="C73" s="2">
        <v>20.812899999999999</v>
      </c>
      <c r="D73" s="2">
        <f t="shared" ref="D73:D76" si="40">(C73-B73)/(C73+B73)</f>
        <v>0.32934988455237296</v>
      </c>
      <c r="G73" s="2" t="s">
        <v>5</v>
      </c>
      <c r="H73" s="2">
        <v>23</v>
      </c>
      <c r="I73" s="2">
        <v>33.720999999999997</v>
      </c>
      <c r="J73" s="2">
        <f t="shared" ref="J73:J76" si="41">(I73-H73)/(I73+H73)</f>
        <v>0.18901288764302457</v>
      </c>
    </row>
    <row r="74" spans="1:23" x14ac:dyDescent="0.3">
      <c r="A74" s="2" t="s">
        <v>7</v>
      </c>
      <c r="B74" s="2">
        <v>13</v>
      </c>
      <c r="C74" s="2">
        <v>27.0168</v>
      </c>
      <c r="D74" s="2">
        <f t="shared" si="40"/>
        <v>0.35027288538813695</v>
      </c>
      <c r="G74" s="2" t="s">
        <v>6</v>
      </c>
      <c r="H74" s="2">
        <v>21.5</v>
      </c>
      <c r="I74" s="2">
        <v>33.921100000000003</v>
      </c>
      <c r="J74" s="2">
        <f t="shared" si="41"/>
        <v>0.22412222059829201</v>
      </c>
    </row>
    <row r="75" spans="1:23" x14ac:dyDescent="0.3">
      <c r="B75" s="2">
        <v>13</v>
      </c>
      <c r="C75" s="2">
        <v>25.015499999999999</v>
      </c>
      <c r="D75" s="2">
        <f t="shared" si="40"/>
        <v>0.31606844576554294</v>
      </c>
      <c r="H75" s="2">
        <v>25</v>
      </c>
      <c r="I75" s="2">
        <v>35.321899999999999</v>
      </c>
      <c r="J75" s="2">
        <f t="shared" si="41"/>
        <v>0.1711136419774576</v>
      </c>
    </row>
    <row r="76" spans="1:23" x14ac:dyDescent="0.3">
      <c r="B76" s="2">
        <v>9.5</v>
      </c>
      <c r="C76" s="2">
        <v>23.014299999999999</v>
      </c>
      <c r="D76" s="2">
        <f t="shared" si="40"/>
        <v>0.41564173302208562</v>
      </c>
      <c r="H76" s="2">
        <v>22.5</v>
      </c>
      <c r="I76" s="2">
        <v>34.721600000000002</v>
      </c>
      <c r="J76" s="2">
        <f t="shared" si="41"/>
        <v>0.21358368168663586</v>
      </c>
    </row>
    <row r="77" spans="1:23" x14ac:dyDescent="0.3">
      <c r="A77" s="3"/>
      <c r="B77" s="3">
        <f>AVERAGE(B72:B76)</f>
        <v>10.5</v>
      </c>
      <c r="C77" s="3">
        <f t="shared" ref="C77" si="42">AVERAGE(C72:C76)</f>
        <v>22.393900000000002</v>
      </c>
      <c r="D77" s="3">
        <f>AVERAGE(D72:D76)</f>
        <v>0.36727322397826812</v>
      </c>
      <c r="E77" s="3">
        <f>_xlfn.T.TEST(B72:B76,C72:C76,2,1)</f>
        <v>1.59935700738336E-4</v>
      </c>
      <c r="G77" s="3"/>
      <c r="H77" s="3">
        <f>AVERAGE(H72:H76)</f>
        <v>22.6</v>
      </c>
      <c r="I77" s="3">
        <f t="shared" ref="I77" si="43">AVERAGE(I72:I76)</f>
        <v>35.18186</v>
      </c>
      <c r="J77" s="3">
        <f>AVERAGE(J72:J76)</f>
        <v>0.21773137645042925</v>
      </c>
      <c r="K77" s="3">
        <f>_xlfn.T.TEST(H72:H76,I72:I76,2,1)</f>
        <v>5.1525319633996427E-4</v>
      </c>
    </row>
    <row r="78" spans="1:23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</row>
    <row r="79" spans="1:23" x14ac:dyDescent="0.3">
      <c r="A79" s="2" t="s">
        <v>33</v>
      </c>
      <c r="B79" s="2">
        <v>3</v>
      </c>
      <c r="C79" s="2">
        <v>5.2032299999999996</v>
      </c>
      <c r="D79" s="2">
        <f>(C79-B79)/(C79+B79)</f>
        <v>0.26858079073730712</v>
      </c>
      <c r="G79" s="2" t="s">
        <v>34</v>
      </c>
      <c r="H79" s="2">
        <v>13.5</v>
      </c>
      <c r="I79" s="2">
        <v>28.517700000000001</v>
      </c>
      <c r="J79" s="2">
        <f>(I79-H79)/(I79+H79)</f>
        <v>0.35741366138555891</v>
      </c>
      <c r="M79" s="2" t="str">
        <f>A79</f>
        <v>TS030620b</v>
      </c>
      <c r="N79" s="2" t="str">
        <f>A81</f>
        <v>Lhx6</v>
      </c>
      <c r="O79" s="2">
        <f>B84</f>
        <v>9.875</v>
      </c>
      <c r="P79" s="2">
        <f>D84</f>
        <v>-6.71150716334908E-2</v>
      </c>
      <c r="Q79" s="2">
        <f>E84</f>
        <v>0.31288826349814569</v>
      </c>
      <c r="R79" s="2" t="str">
        <f>G79</f>
        <v>TS030620a</v>
      </c>
      <c r="S79" s="2" t="str">
        <f>G81</f>
        <v>PV</v>
      </c>
      <c r="T79" s="2">
        <f>H84</f>
        <v>16.100000000000001</v>
      </c>
      <c r="U79" s="2">
        <f>J84</f>
        <v>-0.14344349788357791</v>
      </c>
      <c r="V79" s="2">
        <f>K84</f>
        <v>0.69959625270923731</v>
      </c>
      <c r="W79" s="2">
        <f>U79-P79</f>
        <v>-7.6328426250087109E-2</v>
      </c>
    </row>
    <row r="80" spans="1:23" x14ac:dyDescent="0.3">
      <c r="A80" s="2" t="s">
        <v>5</v>
      </c>
      <c r="B80" s="2">
        <v>19.5</v>
      </c>
      <c r="C80" s="2">
        <v>8.6053499999999996</v>
      </c>
      <c r="D80" s="2">
        <f t="shared" ref="D80:D82" si="44">(C80-B80)/(C80+B80)</f>
        <v>-0.38763616179837646</v>
      </c>
      <c r="G80" s="2" t="s">
        <v>5</v>
      </c>
      <c r="H80" s="2">
        <v>18</v>
      </c>
      <c r="I80" s="2">
        <v>13.708500000000001</v>
      </c>
      <c r="J80" s="2">
        <f t="shared" ref="J80:J83" si="45">(I80-H80)/(I80+H80)</f>
        <v>-0.1353422583849756</v>
      </c>
    </row>
    <row r="81" spans="1:23" x14ac:dyDescent="0.3">
      <c r="A81" s="2" t="s">
        <v>7</v>
      </c>
      <c r="B81" s="2">
        <v>1.5</v>
      </c>
      <c r="C81" s="2">
        <v>3.0018699999999998</v>
      </c>
      <c r="D81" s="2">
        <f t="shared" si="44"/>
        <v>0.33361025529391114</v>
      </c>
      <c r="G81" s="2" t="s">
        <v>6</v>
      </c>
      <c r="H81" s="2">
        <v>20</v>
      </c>
      <c r="I81" s="2">
        <v>4.30267</v>
      </c>
      <c r="J81" s="2">
        <f t="shared" si="45"/>
        <v>-0.64590968811245852</v>
      </c>
    </row>
    <row r="82" spans="1:23" x14ac:dyDescent="0.3">
      <c r="B82" s="2">
        <v>15.5</v>
      </c>
      <c r="C82" s="2">
        <v>5.4033600000000002</v>
      </c>
      <c r="D82" s="2">
        <f t="shared" si="44"/>
        <v>-0.483015170766805</v>
      </c>
      <c r="H82" s="2">
        <v>14</v>
      </c>
      <c r="I82" s="2">
        <v>16.310099999999998</v>
      </c>
      <c r="J82" s="2">
        <f t="shared" si="45"/>
        <v>7.6215518919436051E-2</v>
      </c>
    </row>
    <row r="83" spans="1:23" x14ac:dyDescent="0.3">
      <c r="H83" s="2">
        <v>15</v>
      </c>
      <c r="I83" s="2">
        <v>6.9042899999999996</v>
      </c>
      <c r="J83" s="2">
        <f t="shared" si="45"/>
        <v>-0.36959472322545039</v>
      </c>
    </row>
    <row r="84" spans="1:23" x14ac:dyDescent="0.3">
      <c r="A84" s="3"/>
      <c r="B84" s="3">
        <f>AVERAGE(B79:B83)</f>
        <v>9.875</v>
      </c>
      <c r="C84" s="3">
        <f t="shared" ref="C84" si="46">AVERAGE(C79:C83)</f>
        <v>5.5534524999999997</v>
      </c>
      <c r="D84" s="3">
        <f>AVERAGE(D79:D83)</f>
        <v>-6.71150716334908E-2</v>
      </c>
      <c r="E84" s="3">
        <f>_xlfn.T.TEST(B79:B83,C79:C83,2,1)</f>
        <v>0.31288826349814569</v>
      </c>
      <c r="G84" s="3"/>
      <c r="H84" s="3">
        <f>AVERAGE(H79:H83)</f>
        <v>16.100000000000001</v>
      </c>
      <c r="I84" s="3">
        <f t="shared" ref="I84" si="47">AVERAGE(I79:I83)</f>
        <v>13.948652000000001</v>
      </c>
      <c r="J84" s="3">
        <f>AVERAGE(J79:J83)</f>
        <v>-0.14344349788357791</v>
      </c>
      <c r="K84" s="3">
        <f>_xlfn.T.TEST(H79:H83,I79:I83,2,1)</f>
        <v>0.69959625270923731</v>
      </c>
    </row>
    <row r="85" spans="1:23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</row>
    <row r="86" spans="1:23" x14ac:dyDescent="0.3">
      <c r="A86" s="2" t="s">
        <v>35</v>
      </c>
      <c r="B86" s="2">
        <v>4</v>
      </c>
      <c r="C86" s="2">
        <v>6.4039799999999998</v>
      </c>
      <c r="D86" s="2">
        <f>(C86-B86)/(C86+B86)</f>
        <v>0.2310634968540885</v>
      </c>
      <c r="G86" s="2" t="s">
        <v>36</v>
      </c>
      <c r="H86" s="2">
        <v>56.5</v>
      </c>
      <c r="I86" s="2">
        <v>70.343699999999998</v>
      </c>
      <c r="J86" s="2">
        <f>(I86-H86)/(I86+H86)</f>
        <v>0.10913983114652126</v>
      </c>
      <c r="M86" s="2" t="str">
        <f>A86</f>
        <v>TS030620c</v>
      </c>
      <c r="N86" s="2" t="str">
        <f>A88</f>
        <v>Lhx6</v>
      </c>
      <c r="O86" s="2">
        <f>B91</f>
        <v>7.7</v>
      </c>
      <c r="P86" s="2">
        <f>D91</f>
        <v>0.24193798910972339</v>
      </c>
      <c r="Q86" s="2">
        <f>E91</f>
        <v>0.36558311980688302</v>
      </c>
      <c r="R86" s="2" t="str">
        <f>G86</f>
        <v>TS030620d</v>
      </c>
      <c r="S86" s="2" t="str">
        <f>G88</f>
        <v>PV</v>
      </c>
      <c r="T86" s="2">
        <f>H91</f>
        <v>60.125</v>
      </c>
      <c r="U86" s="2">
        <f>J91</f>
        <v>6.8148896747987006E-2</v>
      </c>
      <c r="V86" s="2">
        <f>K91</f>
        <v>1.7604252562919458E-2</v>
      </c>
      <c r="W86" s="2">
        <f>U86-P86</f>
        <v>-0.1737890923617364</v>
      </c>
    </row>
    <row r="87" spans="1:23" x14ac:dyDescent="0.3">
      <c r="A87" s="2" t="s">
        <v>5</v>
      </c>
      <c r="B87" s="2">
        <v>11</v>
      </c>
      <c r="C87" s="2">
        <v>8.2050999999999998</v>
      </c>
      <c r="D87" s="2">
        <f t="shared" ref="D87:D90" si="48">(C87-B87)/(C87+B87)</f>
        <v>-0.14552905217884832</v>
      </c>
      <c r="G87" s="2" t="s">
        <v>5</v>
      </c>
      <c r="H87" s="2">
        <v>50.5</v>
      </c>
      <c r="I87" s="2">
        <v>57.335599999999999</v>
      </c>
      <c r="J87" s="2">
        <f t="shared" ref="J87:J89" si="49">(I87-H87)/(I87+H87)</f>
        <v>6.3389084866222287E-2</v>
      </c>
    </row>
    <row r="88" spans="1:23" x14ac:dyDescent="0.3">
      <c r="A88" s="2" t="s">
        <v>7</v>
      </c>
      <c r="B88" s="2">
        <v>9</v>
      </c>
      <c r="C88" s="2">
        <v>10.506500000000001</v>
      </c>
      <c r="D88" s="2">
        <f t="shared" si="48"/>
        <v>7.7230666700843345E-2</v>
      </c>
      <c r="G88" s="2" t="s">
        <v>6</v>
      </c>
      <c r="H88" s="2">
        <v>54</v>
      </c>
      <c r="I88" s="2">
        <v>61.238</v>
      </c>
      <c r="J88" s="2">
        <f t="shared" si="49"/>
        <v>6.2809142817473393E-2</v>
      </c>
    </row>
    <row r="89" spans="1:23" x14ac:dyDescent="0.3">
      <c r="B89" s="2">
        <v>7</v>
      </c>
      <c r="C89" s="2">
        <v>8.9055300000000006</v>
      </c>
      <c r="D89" s="2">
        <f t="shared" si="48"/>
        <v>0.11980298675995082</v>
      </c>
      <c r="H89" s="2">
        <v>79.5</v>
      </c>
      <c r="I89" s="2">
        <v>85.653199999999998</v>
      </c>
      <c r="J89" s="2">
        <f t="shared" si="49"/>
        <v>3.7257528161731036E-2</v>
      </c>
    </row>
    <row r="90" spans="1:23" x14ac:dyDescent="0.3">
      <c r="B90" s="2">
        <v>7.5</v>
      </c>
      <c r="C90" s="2">
        <v>198.32300000000001</v>
      </c>
      <c r="D90" s="2">
        <f t="shared" si="48"/>
        <v>0.92712184741258263</v>
      </c>
    </row>
    <row r="91" spans="1:23" x14ac:dyDescent="0.3">
      <c r="A91" s="3"/>
      <c r="B91" s="3">
        <f>AVERAGE(B86:B90)</f>
        <v>7.7</v>
      </c>
      <c r="C91" s="3">
        <f t="shared" ref="C91" si="50">AVERAGE(C86:C90)</f>
        <v>46.468822000000003</v>
      </c>
      <c r="D91" s="3">
        <f>AVERAGE(D86:D90)</f>
        <v>0.24193798910972339</v>
      </c>
      <c r="E91" s="3">
        <f>_xlfn.T.TEST(B86:B90,C86:C90,2,1)</f>
        <v>0.36558311980688302</v>
      </c>
      <c r="G91" s="3"/>
      <c r="H91" s="3">
        <f>AVERAGE(H86:H90)</f>
        <v>60.125</v>
      </c>
      <c r="I91" s="3">
        <f t="shared" ref="I91" si="51">AVERAGE(I86:I90)</f>
        <v>68.64262500000001</v>
      </c>
      <c r="J91" s="3">
        <f>AVERAGE(J86:J90)</f>
        <v>6.8148896747987006E-2</v>
      </c>
      <c r="K91" s="3">
        <f>_xlfn.T.TEST(H86:H90,I86:I90,2,1)</f>
        <v>1.7604252562919458E-2</v>
      </c>
    </row>
    <row r="92" spans="1:23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</row>
    <row r="93" spans="1:23" x14ac:dyDescent="0.3">
      <c r="A93" s="2" t="s">
        <v>38</v>
      </c>
      <c r="B93" s="2">
        <v>21</v>
      </c>
      <c r="C93" s="2">
        <v>18.4114</v>
      </c>
      <c r="D93" s="2">
        <f>(C93-B93)/(C93+B93)</f>
        <v>-6.5681503321374013E-2</v>
      </c>
      <c r="G93" s="2" t="s">
        <v>37</v>
      </c>
      <c r="H93" s="2">
        <v>8.5</v>
      </c>
      <c r="I93" s="2">
        <v>14.3089</v>
      </c>
      <c r="J93" s="2">
        <f>(I93-H93)/(I93+H93)</f>
        <v>0.25467690243720648</v>
      </c>
      <c r="M93" s="2" t="str">
        <f>A93</f>
        <v>TS030620f</v>
      </c>
      <c r="N93" s="2" t="str">
        <f>A95</f>
        <v>Lhx6</v>
      </c>
      <c r="O93" s="2">
        <f>B98</f>
        <v>18.3</v>
      </c>
      <c r="P93" s="2">
        <f>D98</f>
        <v>5.2982102283309906E-3</v>
      </c>
      <c r="Q93" s="2">
        <f>E98</f>
        <v>0.91858241633196802</v>
      </c>
      <c r="R93" s="2" t="str">
        <f>G93</f>
        <v>TS030620e</v>
      </c>
      <c r="S93" s="2" t="str">
        <f>G95</f>
        <v>PV</v>
      </c>
      <c r="T93" s="2">
        <f>H98</f>
        <v>11.9</v>
      </c>
      <c r="U93" s="2">
        <f>J98</f>
        <v>0.21406587175141928</v>
      </c>
      <c r="V93" s="2">
        <f>K98</f>
        <v>2.7130895351932436E-3</v>
      </c>
      <c r="W93" s="2">
        <f>U93-P93</f>
        <v>0.20876766152308829</v>
      </c>
    </row>
    <row r="94" spans="1:23" x14ac:dyDescent="0.3">
      <c r="A94" s="2" t="s">
        <v>5</v>
      </c>
      <c r="B94" s="2">
        <v>21.5</v>
      </c>
      <c r="C94" s="2">
        <v>19.712199999999999</v>
      </c>
      <c r="D94" s="2">
        <f t="shared" ref="D94:D97" si="52">(C94-B94)/(C94+B94)</f>
        <v>-4.3380358243432789E-2</v>
      </c>
      <c r="G94" s="2" t="s">
        <v>5</v>
      </c>
      <c r="H94" s="2">
        <v>10.5</v>
      </c>
      <c r="I94" s="2">
        <v>15.6097</v>
      </c>
      <c r="J94" s="2">
        <f t="shared" ref="J94:J97" si="53">(I94-H94)/(I94+H94)</f>
        <v>0.19570121449116612</v>
      </c>
    </row>
    <row r="95" spans="1:23" x14ac:dyDescent="0.3">
      <c r="A95" s="2" t="s">
        <v>7</v>
      </c>
      <c r="B95" s="2">
        <v>17.5</v>
      </c>
      <c r="C95" s="2">
        <v>18.511500000000002</v>
      </c>
      <c r="D95" s="2">
        <f t="shared" si="52"/>
        <v>2.8088249586937553E-2</v>
      </c>
      <c r="G95" s="2" t="s">
        <v>6</v>
      </c>
      <c r="H95" s="2">
        <v>11.5</v>
      </c>
      <c r="I95" s="2">
        <v>15.7098</v>
      </c>
      <c r="J95" s="2">
        <f t="shared" si="53"/>
        <v>0.15471631544517048</v>
      </c>
    </row>
    <row r="96" spans="1:23" x14ac:dyDescent="0.3">
      <c r="B96" s="2">
        <v>19.5</v>
      </c>
      <c r="C96" s="2">
        <v>17.410799999999998</v>
      </c>
      <c r="D96" s="2">
        <f t="shared" si="52"/>
        <v>-5.6601319938879735E-2</v>
      </c>
      <c r="H96" s="2">
        <v>14</v>
      </c>
      <c r="I96" s="2">
        <v>22.0137</v>
      </c>
      <c r="J96" s="2">
        <f t="shared" si="53"/>
        <v>0.22251809727964636</v>
      </c>
    </row>
    <row r="97" spans="1:11" x14ac:dyDescent="0.3">
      <c r="B97" s="2">
        <v>12</v>
      </c>
      <c r="C97" s="2">
        <v>16.7104</v>
      </c>
      <c r="D97" s="2">
        <f t="shared" si="52"/>
        <v>0.16406598305840392</v>
      </c>
      <c r="H97" s="2">
        <v>15</v>
      </c>
      <c r="I97" s="2">
        <v>24.615300000000001</v>
      </c>
      <c r="J97" s="2">
        <f t="shared" si="53"/>
        <v>0.24271682910390682</v>
      </c>
    </row>
    <row r="98" spans="1:11" x14ac:dyDescent="0.3">
      <c r="A98" s="3"/>
      <c r="B98" s="3">
        <f>AVERAGE(B93:B97)</f>
        <v>18.3</v>
      </c>
      <c r="C98" s="3">
        <f t="shared" ref="C98" si="54">AVERAGE(C93:C97)</f>
        <v>18.151259999999997</v>
      </c>
      <c r="D98" s="3">
        <f>AVERAGE(D93:D97)</f>
        <v>5.2982102283309906E-3</v>
      </c>
      <c r="E98" s="3">
        <f>_xlfn.T.TEST(B93:B97,C93:C97,2,1)</f>
        <v>0.91858241633196802</v>
      </c>
      <c r="G98" s="3"/>
      <c r="H98" s="3">
        <f>AVERAGE(H93:H97)</f>
        <v>11.9</v>
      </c>
      <c r="I98" s="3">
        <f t="shared" ref="I98" si="55">AVERAGE(I93:I97)</f>
        <v>18.45148</v>
      </c>
      <c r="J98" s="3">
        <f>AVERAGE(J93:J97)</f>
        <v>0.21406587175141928</v>
      </c>
      <c r="K98" s="3">
        <f>_xlfn.T.TEST(H93:H97,I93:I97,2,1)</f>
        <v>2.7130895351932436E-3</v>
      </c>
    </row>
    <row r="105" spans="1:11" x14ac:dyDescent="0.3">
      <c r="A105" s="3"/>
      <c r="B105" s="3"/>
      <c r="C105" s="3"/>
      <c r="D105" s="3"/>
      <c r="E105" s="3"/>
    </row>
    <row r="112" spans="1:11" x14ac:dyDescent="0.3">
      <c r="A112" s="3"/>
      <c r="B112" s="3"/>
      <c r="C112" s="3"/>
      <c r="D112" s="3"/>
      <c r="E112" s="3"/>
    </row>
    <row r="119" spans="1:5" x14ac:dyDescent="0.3">
      <c r="A119" s="3"/>
      <c r="B119" s="3"/>
      <c r="C119" s="3"/>
      <c r="D119" s="3"/>
      <c r="E119" s="3"/>
    </row>
    <row r="126" spans="1:5" x14ac:dyDescent="0.3">
      <c r="A126" s="3"/>
      <c r="B126" s="3"/>
      <c r="C126" s="3"/>
      <c r="D126" s="3"/>
      <c r="E126" s="3"/>
    </row>
    <row r="133" spans="1:5" x14ac:dyDescent="0.3">
      <c r="A133" s="3"/>
      <c r="B133" s="3"/>
      <c r="C133" s="3"/>
      <c r="D133" s="3"/>
      <c r="E133" s="3"/>
    </row>
    <row r="140" spans="1:5" x14ac:dyDescent="0.3">
      <c r="A140" s="3"/>
      <c r="B140" s="3"/>
      <c r="C140" s="3"/>
      <c r="D140" s="3"/>
      <c r="E140" s="3"/>
    </row>
    <row r="147" spans="1:5" x14ac:dyDescent="0.3">
      <c r="A147" s="3"/>
      <c r="B147" s="3"/>
      <c r="C147" s="3"/>
      <c r="D147" s="3"/>
      <c r="E147" s="3"/>
    </row>
    <row r="154" spans="1:5" x14ac:dyDescent="0.3">
      <c r="A154" s="3"/>
      <c r="B154" s="3"/>
      <c r="C154" s="3"/>
      <c r="D154" s="3"/>
      <c r="E154" s="3"/>
    </row>
    <row r="161" spans="1:5" x14ac:dyDescent="0.3">
      <c r="A161" s="3"/>
      <c r="B161" s="3"/>
      <c r="C161" s="3"/>
      <c r="D161" s="3"/>
      <c r="E161" s="3"/>
    </row>
    <row r="168" spans="1:5" x14ac:dyDescent="0.3">
      <c r="A168" s="3"/>
      <c r="B168" s="3"/>
      <c r="C168" s="3"/>
      <c r="D168" s="3"/>
      <c r="E168" s="3"/>
    </row>
    <row r="175" spans="1:5" x14ac:dyDescent="0.3">
      <c r="A175" s="3"/>
      <c r="B175" s="3"/>
      <c r="C175" s="3"/>
      <c r="D175" s="3"/>
      <c r="E175" s="3"/>
    </row>
    <row r="182" spans="1:5" x14ac:dyDescent="0.3">
      <c r="A182" s="3"/>
      <c r="B182" s="3"/>
      <c r="C182" s="3"/>
      <c r="D182" s="3"/>
      <c r="E182" s="3"/>
    </row>
    <row r="189" spans="1:5" x14ac:dyDescent="0.3">
      <c r="A189" s="3"/>
      <c r="B189" s="3"/>
      <c r="C189" s="3"/>
      <c r="D189" s="3"/>
      <c r="E189" s="3"/>
    </row>
    <row r="196" spans="1:5" x14ac:dyDescent="0.3">
      <c r="A196" s="3"/>
      <c r="B196" s="3"/>
      <c r="C196" s="3"/>
      <c r="D196" s="3"/>
      <c r="E196" s="3"/>
    </row>
    <row r="203" spans="1:5" x14ac:dyDescent="0.3">
      <c r="A203" s="3"/>
      <c r="B203" s="3"/>
      <c r="C203" s="3"/>
      <c r="D203" s="3"/>
      <c r="E203" s="3"/>
    </row>
    <row r="210" spans="1:5" x14ac:dyDescent="0.3">
      <c r="A210" s="3"/>
      <c r="B210" s="3"/>
      <c r="C210" s="3"/>
      <c r="D210" s="3"/>
      <c r="E210" s="3"/>
    </row>
    <row r="217" spans="1:5" x14ac:dyDescent="0.3">
      <c r="A217" s="3"/>
      <c r="B217" s="3"/>
      <c r="C217" s="3"/>
      <c r="D217" s="3"/>
      <c r="E217" s="3"/>
    </row>
    <row r="224" spans="1:5" x14ac:dyDescent="0.3">
      <c r="A224" s="3"/>
      <c r="B224" s="3"/>
      <c r="C224" s="3"/>
      <c r="D224" s="3"/>
      <c r="E224" s="3"/>
    </row>
    <row r="231" spans="1:5" x14ac:dyDescent="0.3">
      <c r="A231" s="3"/>
      <c r="B231" s="3"/>
      <c r="C231" s="3"/>
      <c r="D231" s="3"/>
      <c r="E231" s="3"/>
    </row>
    <row r="238" spans="1:5" x14ac:dyDescent="0.3">
      <c r="A238" s="3"/>
      <c r="B238" s="3"/>
      <c r="C238" s="3"/>
      <c r="D238" s="3"/>
      <c r="E238" s="3"/>
    </row>
    <row r="245" spans="1:5" x14ac:dyDescent="0.3">
      <c r="A245" s="3"/>
      <c r="B245" s="3"/>
      <c r="C245" s="3"/>
      <c r="D245" s="3"/>
      <c r="E245" s="3"/>
    </row>
    <row r="252" spans="1:5" x14ac:dyDescent="0.3">
      <c r="A252" s="3"/>
      <c r="B252" s="3"/>
      <c r="C252" s="3"/>
      <c r="D252" s="3"/>
      <c r="E252" s="3"/>
    </row>
    <row r="259" spans="1:5" x14ac:dyDescent="0.3">
      <c r="A259" s="3"/>
      <c r="B259" s="3"/>
      <c r="C259" s="3"/>
      <c r="D259" s="3"/>
      <c r="E259" s="3"/>
    </row>
    <row r="266" spans="1:5" x14ac:dyDescent="0.3">
      <c r="A266" s="3"/>
      <c r="B266" s="3"/>
      <c r="C266" s="3"/>
      <c r="D266" s="3"/>
      <c r="E266" s="3"/>
    </row>
    <row r="273" spans="1:5" x14ac:dyDescent="0.3">
      <c r="A273" s="3"/>
      <c r="B273" s="3"/>
      <c r="C273" s="3"/>
      <c r="D273" s="3"/>
      <c r="E273" s="3"/>
    </row>
    <row r="280" spans="1:5" x14ac:dyDescent="0.3">
      <c r="A280" s="3"/>
      <c r="B280" s="3"/>
      <c r="C280" s="3"/>
      <c r="D280" s="3"/>
      <c r="E28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612F-C089-4F92-93AF-952FBEA152FB}">
  <dimension ref="A1:AA101"/>
  <sheetViews>
    <sheetView topLeftCell="E1" workbookViewId="0">
      <selection activeCell="Q4" sqref="Q4"/>
    </sheetView>
  </sheetViews>
  <sheetFormatPr defaultRowHeight="14.4" x14ac:dyDescent="0.3"/>
  <sheetData>
    <row r="1" spans="1:26" x14ac:dyDescent="0.3">
      <c r="A1" s="1" t="s">
        <v>127</v>
      </c>
      <c r="M1" s="1" t="s">
        <v>129</v>
      </c>
    </row>
    <row r="2" spans="1:26" x14ac:dyDescent="0.3">
      <c r="A2" s="1" t="s">
        <v>128</v>
      </c>
      <c r="M2" s="1" t="s">
        <v>128</v>
      </c>
    </row>
    <row r="3" spans="1:26" x14ac:dyDescent="0.3">
      <c r="A3" t="s">
        <v>61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</row>
    <row r="4" spans="1:26" x14ac:dyDescent="0.3">
      <c r="A4" s="2" t="s">
        <v>11</v>
      </c>
      <c r="B4" s="2" t="s">
        <v>7</v>
      </c>
      <c r="C4" s="2">
        <v>6.1</v>
      </c>
      <c r="D4" s="2">
        <v>0.37914504106061847</v>
      </c>
      <c r="E4" s="2">
        <v>4.1000530503681999E-2</v>
      </c>
      <c r="F4" s="2" t="s">
        <v>12</v>
      </c>
      <c r="G4" s="2" t="s">
        <v>6</v>
      </c>
      <c r="H4" s="2">
        <v>13.1</v>
      </c>
      <c r="I4" s="2">
        <v>0.26466862807525871</v>
      </c>
      <c r="J4" s="2">
        <v>2.3416538332970478E-2</v>
      </c>
      <c r="M4" s="2" t="s">
        <v>13</v>
      </c>
      <c r="N4" s="2" t="s">
        <v>7</v>
      </c>
      <c r="O4" s="2">
        <v>6.1</v>
      </c>
      <c r="P4" s="2">
        <v>-1</v>
      </c>
      <c r="Q4" s="2">
        <v>1.3394999669378909E-3</v>
      </c>
      <c r="R4" s="2" t="s">
        <v>12</v>
      </c>
      <c r="S4" s="2" t="s">
        <v>6</v>
      </c>
      <c r="T4" s="2">
        <v>12.2</v>
      </c>
      <c r="U4" s="2">
        <v>0.54625188171686645</v>
      </c>
      <c r="V4" s="2">
        <v>5.7598657352634492E-4</v>
      </c>
    </row>
    <row r="5" spans="1:26" x14ac:dyDescent="0.3">
      <c r="A5" s="2" t="s">
        <v>19</v>
      </c>
      <c r="B5" s="2" t="s">
        <v>7</v>
      </c>
      <c r="C5" s="2">
        <v>9.8000000000000007</v>
      </c>
      <c r="D5" s="2">
        <v>0.18174011826315117</v>
      </c>
      <c r="E5" s="2">
        <v>3.5481889181971649E-2</v>
      </c>
      <c r="F5" s="2" t="s">
        <v>14</v>
      </c>
      <c r="G5" s="2" t="s">
        <v>6</v>
      </c>
      <c r="H5" s="2">
        <v>11.6</v>
      </c>
      <c r="I5" s="2">
        <v>0.55858105427080829</v>
      </c>
      <c r="J5" s="2">
        <v>5.6642501770176296E-5</v>
      </c>
      <c r="M5" s="2" t="s">
        <v>17</v>
      </c>
      <c r="N5" s="2" t="s">
        <v>7</v>
      </c>
      <c r="O5" s="2">
        <v>8.4</v>
      </c>
      <c r="P5" s="2">
        <v>-1</v>
      </c>
      <c r="Q5" s="2">
        <v>2.1896302596864111E-4</v>
      </c>
      <c r="R5" s="2" t="s">
        <v>14</v>
      </c>
      <c r="S5" s="2" t="s">
        <v>6</v>
      </c>
      <c r="T5" s="2">
        <v>13.1</v>
      </c>
      <c r="U5" s="2">
        <v>0.58492094738157729</v>
      </c>
      <c r="V5" s="2">
        <v>2.3372378819009829E-8</v>
      </c>
    </row>
    <row r="6" spans="1:26" x14ac:dyDescent="0.3">
      <c r="A6" s="2" t="s">
        <v>22</v>
      </c>
      <c r="B6" s="2" t="s">
        <v>7</v>
      </c>
      <c r="C6" s="2">
        <v>11.2</v>
      </c>
      <c r="D6" s="2">
        <v>-0.20136715192985269</v>
      </c>
      <c r="E6" s="2">
        <v>3.5395866069831479E-2</v>
      </c>
      <c r="F6" s="2" t="s">
        <v>16</v>
      </c>
      <c r="G6" s="2" t="s">
        <v>6</v>
      </c>
      <c r="H6" s="2">
        <v>29.4</v>
      </c>
      <c r="I6" s="2">
        <v>0.23679845816652687</v>
      </c>
      <c r="J6" s="2">
        <v>4.0451337892017996E-4</v>
      </c>
      <c r="M6" s="2" t="s">
        <v>22</v>
      </c>
      <c r="N6" s="2" t="s">
        <v>7</v>
      </c>
      <c r="O6" s="2">
        <v>7</v>
      </c>
      <c r="P6" s="2">
        <v>-0.11278403603174318</v>
      </c>
      <c r="Q6" s="2">
        <v>1.0278519773260558E-2</v>
      </c>
      <c r="R6" s="2" t="s">
        <v>16</v>
      </c>
      <c r="S6" s="2" t="s">
        <v>6</v>
      </c>
      <c r="T6" s="2">
        <v>24.1</v>
      </c>
      <c r="U6" s="2">
        <v>0.34895995803252611</v>
      </c>
      <c r="V6" s="2">
        <v>3.2422122904128211E-4</v>
      </c>
      <c r="X6" s="2"/>
      <c r="Y6" s="2"/>
      <c r="Z6" s="2"/>
    </row>
    <row r="7" spans="1:26" x14ac:dyDescent="0.3">
      <c r="A7" s="2" t="s">
        <v>33</v>
      </c>
      <c r="B7" s="2" t="s">
        <v>7</v>
      </c>
      <c r="C7" s="2">
        <v>22.1</v>
      </c>
      <c r="D7" s="2">
        <v>-0.85317149507433721</v>
      </c>
      <c r="E7" s="2">
        <v>4.2715685059656457E-2</v>
      </c>
      <c r="F7" s="2" t="s">
        <v>26</v>
      </c>
      <c r="G7" s="2" t="s">
        <v>6</v>
      </c>
      <c r="H7" s="2">
        <v>55.2</v>
      </c>
      <c r="I7" s="2">
        <v>0.15420109218286876</v>
      </c>
      <c r="J7" s="2">
        <v>2.2858699384715308E-2</v>
      </c>
      <c r="M7" s="2" t="s">
        <v>25</v>
      </c>
      <c r="N7" s="2" t="s">
        <v>7</v>
      </c>
      <c r="O7" s="2">
        <v>10</v>
      </c>
      <c r="P7" s="2">
        <v>-1</v>
      </c>
      <c r="Q7" s="2">
        <v>5.9602089965995021E-6</v>
      </c>
      <c r="R7" s="2" t="s">
        <v>18</v>
      </c>
      <c r="S7" s="2" t="s">
        <v>6</v>
      </c>
      <c r="T7" s="2">
        <v>22.3</v>
      </c>
      <c r="U7" s="2">
        <v>0.30727031153053053</v>
      </c>
      <c r="V7" s="2">
        <v>9.4209566186175822E-4</v>
      </c>
      <c r="X7" s="2"/>
      <c r="Y7" s="2"/>
      <c r="Z7" s="2"/>
    </row>
    <row r="8" spans="1:26" x14ac:dyDescent="0.3">
      <c r="A8" s="2" t="s">
        <v>35</v>
      </c>
      <c r="B8" s="2" t="s">
        <v>7</v>
      </c>
      <c r="C8" s="2">
        <v>8.3000000000000007</v>
      </c>
      <c r="D8" s="2">
        <v>0.41638879198837742</v>
      </c>
      <c r="E8" s="2">
        <v>2.2602589233838158E-3</v>
      </c>
      <c r="F8" s="2" t="s">
        <v>30</v>
      </c>
      <c r="G8" s="2" t="s">
        <v>6</v>
      </c>
      <c r="H8" s="2">
        <v>22.1</v>
      </c>
      <c r="I8" s="2">
        <v>0.51716607007201998</v>
      </c>
      <c r="J8" s="2">
        <v>2.2128762668537842E-4</v>
      </c>
      <c r="M8" s="2" t="s">
        <v>27</v>
      </c>
      <c r="N8" s="2" t="s">
        <v>7</v>
      </c>
      <c r="O8" s="2">
        <v>31</v>
      </c>
      <c r="P8" s="2">
        <v>-0.85537509610688711</v>
      </c>
      <c r="Q8" s="2">
        <v>1.1233735880585838E-4</v>
      </c>
      <c r="R8" s="2" t="s">
        <v>20</v>
      </c>
      <c r="S8" s="2" t="s">
        <v>6</v>
      </c>
      <c r="T8" s="2">
        <v>42</v>
      </c>
      <c r="U8" s="2">
        <v>5.2685193312672338E-2</v>
      </c>
      <c r="V8" s="2">
        <v>4.6702175964709401E-2</v>
      </c>
      <c r="X8" s="2"/>
      <c r="Y8" s="2"/>
      <c r="Z8" s="2"/>
    </row>
    <row r="9" spans="1:26" x14ac:dyDescent="0.3">
      <c r="A9" s="2" t="s">
        <v>38</v>
      </c>
      <c r="B9" s="2" t="s">
        <v>7</v>
      </c>
      <c r="C9" s="2">
        <v>9.4</v>
      </c>
      <c r="D9" s="2">
        <v>0.55648024833819609</v>
      </c>
      <c r="E9" s="2">
        <v>1.8716602620293934E-4</v>
      </c>
      <c r="F9" s="2" t="s">
        <v>31</v>
      </c>
      <c r="G9" s="2" t="s">
        <v>6</v>
      </c>
      <c r="H9" s="2">
        <v>29.1</v>
      </c>
      <c r="I9" s="2">
        <v>0.17010537437080264</v>
      </c>
      <c r="J9" s="2">
        <v>1.704618024568735E-3</v>
      </c>
      <c r="M9" s="2" t="s">
        <v>32</v>
      </c>
      <c r="N9" s="2" t="s">
        <v>7</v>
      </c>
      <c r="O9" s="2">
        <v>8</v>
      </c>
      <c r="P9" s="2">
        <v>-0.7843666762084508</v>
      </c>
      <c r="Q9" s="2">
        <v>3.6579447568273735E-2</v>
      </c>
      <c r="R9" s="2" t="s">
        <v>21</v>
      </c>
      <c r="S9" s="2" t="s">
        <v>6</v>
      </c>
      <c r="T9" s="2">
        <v>9.4</v>
      </c>
      <c r="U9" s="2">
        <v>0.41835862965169701</v>
      </c>
      <c r="V9" s="2">
        <v>2.27877125496167E-3</v>
      </c>
      <c r="X9" s="2"/>
      <c r="Y9" s="2"/>
      <c r="Z9" s="2"/>
    </row>
    <row r="10" spans="1:26" x14ac:dyDescent="0.3">
      <c r="A10" s="1"/>
      <c r="B10" s="1"/>
      <c r="C10" s="1"/>
      <c r="D10" s="1"/>
      <c r="E10" s="1"/>
      <c r="F10" s="2" t="s">
        <v>36</v>
      </c>
      <c r="G10" s="2" t="s">
        <v>6</v>
      </c>
      <c r="H10" s="2">
        <v>34.299999999999997</v>
      </c>
      <c r="I10" s="2">
        <v>0.24622050036909879</v>
      </c>
      <c r="J10" s="2">
        <v>2.1341577191829722E-4</v>
      </c>
      <c r="M10" s="2" t="s">
        <v>33</v>
      </c>
      <c r="N10" s="2" t="s">
        <v>7</v>
      </c>
      <c r="O10" s="2">
        <v>18.600000000000001</v>
      </c>
      <c r="P10" s="2">
        <v>-1</v>
      </c>
      <c r="Q10" s="2">
        <v>6.5170646046278113E-4</v>
      </c>
      <c r="R10" s="2" t="s">
        <v>24</v>
      </c>
      <c r="S10" s="2" t="s">
        <v>6</v>
      </c>
      <c r="T10" s="2">
        <v>12.5</v>
      </c>
      <c r="U10" s="2">
        <v>0.24727363223990478</v>
      </c>
      <c r="V10" s="2">
        <v>8.5950078571178663E-3</v>
      </c>
      <c r="X10" s="2"/>
      <c r="Y10" s="2"/>
      <c r="Z10" s="2"/>
    </row>
    <row r="11" spans="1:26" x14ac:dyDescent="0.3">
      <c r="A11" s="1"/>
      <c r="B11" s="2"/>
      <c r="C11" s="2"/>
      <c r="D11" s="2"/>
      <c r="E11" s="1"/>
      <c r="F11" s="2" t="s">
        <v>37</v>
      </c>
      <c r="G11" s="2" t="s">
        <v>6</v>
      </c>
      <c r="H11" s="2">
        <v>11.1</v>
      </c>
      <c r="I11" s="2">
        <v>0.34835779871580186</v>
      </c>
      <c r="J11" s="2">
        <v>2.6020270810799269E-3</v>
      </c>
      <c r="M11" s="2"/>
      <c r="N11" s="2"/>
      <c r="O11" s="2"/>
      <c r="P11" s="1"/>
      <c r="Q11" s="1"/>
      <c r="R11" s="2" t="s">
        <v>26</v>
      </c>
      <c r="S11" s="2" t="s">
        <v>6</v>
      </c>
      <c r="T11" s="2">
        <v>71.900000000000006</v>
      </c>
      <c r="U11" s="2">
        <v>-0.13153525019585782</v>
      </c>
      <c r="V11" s="2">
        <v>9.3814908467390462E-3</v>
      </c>
      <c r="X11" s="2"/>
      <c r="Y11" s="2"/>
      <c r="Z11" s="2"/>
    </row>
    <row r="12" spans="1:26" x14ac:dyDescent="0.3">
      <c r="A12" s="1"/>
      <c r="B12" s="2"/>
      <c r="C12" s="2"/>
      <c r="D12" s="2"/>
      <c r="E12" s="1"/>
      <c r="F12" s="1"/>
      <c r="G12" s="1"/>
      <c r="H12" s="1"/>
      <c r="I12" s="1"/>
      <c r="J12" s="1"/>
      <c r="M12" s="2"/>
      <c r="N12" s="2"/>
      <c r="O12" s="2"/>
      <c r="P12" s="1"/>
      <c r="Q12" s="1"/>
      <c r="R12" s="2" t="s">
        <v>30</v>
      </c>
      <c r="S12" s="2" t="s">
        <v>6</v>
      </c>
      <c r="T12" s="2">
        <v>19.3</v>
      </c>
      <c r="U12" s="2">
        <v>0.52879498177643702</v>
      </c>
      <c r="V12" s="2">
        <v>4.3733993891760433E-4</v>
      </c>
      <c r="X12" s="2"/>
      <c r="Y12" s="2"/>
      <c r="Z12" s="2"/>
    </row>
    <row r="13" spans="1:26" x14ac:dyDescent="0.3">
      <c r="A13" s="1"/>
      <c r="B13" s="2"/>
      <c r="C13" s="2"/>
      <c r="D13" s="2"/>
      <c r="E13" s="1"/>
      <c r="F13" s="1"/>
      <c r="G13" s="1"/>
      <c r="H13" s="1"/>
      <c r="I13" s="1"/>
      <c r="J13" s="1"/>
      <c r="M13" s="2"/>
      <c r="N13" s="2"/>
      <c r="O13" s="2"/>
      <c r="P13" s="1"/>
      <c r="Q13" s="1"/>
      <c r="R13" s="2" t="s">
        <v>31</v>
      </c>
      <c r="S13" s="2" t="s">
        <v>6</v>
      </c>
      <c r="T13" s="2">
        <v>28.9</v>
      </c>
      <c r="U13" s="2">
        <v>0.23422808890754498</v>
      </c>
      <c r="V13" s="2">
        <v>1.309456390623702E-4</v>
      </c>
      <c r="X13" s="2"/>
      <c r="Y13" s="2"/>
      <c r="Z13" s="2"/>
    </row>
    <row r="14" spans="1:26" x14ac:dyDescent="0.3">
      <c r="A14" s="1"/>
      <c r="B14" s="2"/>
      <c r="C14" s="2"/>
      <c r="D14" s="2"/>
      <c r="E14" s="1"/>
      <c r="F14" s="1"/>
      <c r="G14" s="1"/>
      <c r="H14" s="1"/>
      <c r="I14" s="1"/>
      <c r="J14" s="1"/>
      <c r="M14" s="2"/>
      <c r="N14" s="2"/>
      <c r="O14" s="2"/>
      <c r="P14" s="1"/>
      <c r="Q14" s="1"/>
      <c r="R14" s="2" t="s">
        <v>34</v>
      </c>
      <c r="S14" s="2" t="s">
        <v>6</v>
      </c>
      <c r="T14" s="2">
        <v>13.5</v>
      </c>
      <c r="U14" s="2">
        <v>0.54274054743663935</v>
      </c>
      <c r="V14" s="2">
        <v>3.654082933413057E-6</v>
      </c>
      <c r="X14" s="2"/>
      <c r="Y14" s="2"/>
      <c r="Z14" s="2"/>
    </row>
    <row r="15" spans="1:26" x14ac:dyDescent="0.3">
      <c r="A15" s="1"/>
      <c r="B15" s="2"/>
      <c r="C15" s="2"/>
      <c r="D15" s="2"/>
      <c r="F15" s="1"/>
      <c r="G15" s="1"/>
      <c r="H15" s="1"/>
      <c r="I15" s="1"/>
      <c r="J15" s="1"/>
      <c r="M15" s="2"/>
      <c r="N15" s="2"/>
      <c r="O15" s="2"/>
      <c r="P15" s="1"/>
      <c r="Q15" s="1"/>
      <c r="R15" s="2" t="s">
        <v>36</v>
      </c>
      <c r="S15" s="2" t="s">
        <v>6</v>
      </c>
      <c r="T15" s="2">
        <v>32.6</v>
      </c>
      <c r="U15" s="2">
        <v>0.44214715255320886</v>
      </c>
      <c r="V15" s="2">
        <v>7.8006890238201785E-5</v>
      </c>
      <c r="X15" s="2"/>
      <c r="Y15" s="2"/>
      <c r="Z15" s="2"/>
    </row>
    <row r="16" spans="1:26" x14ac:dyDescent="0.3">
      <c r="B16" s="2"/>
      <c r="C16" s="2"/>
      <c r="D16" s="2"/>
      <c r="H16" s="1"/>
      <c r="I16" s="1"/>
      <c r="J16" s="1"/>
      <c r="M16" s="2"/>
      <c r="N16" s="2"/>
      <c r="O16" s="2"/>
      <c r="R16" s="2" t="s">
        <v>37</v>
      </c>
      <c r="S16" s="2" t="s">
        <v>6</v>
      </c>
      <c r="T16" s="2">
        <v>9.1999999999999993</v>
      </c>
      <c r="U16" s="2">
        <v>0.80387422647579854</v>
      </c>
      <c r="V16" s="2">
        <v>1.6847245827675852E-6</v>
      </c>
      <c r="X16" s="2"/>
      <c r="Y16" s="2"/>
      <c r="Z16" s="2"/>
    </row>
    <row r="17" spans="1:27" x14ac:dyDescent="0.3">
      <c r="M17" s="2"/>
      <c r="N17" s="2"/>
      <c r="O17" s="2"/>
      <c r="R17" s="1"/>
      <c r="S17" s="1"/>
      <c r="T17" s="1"/>
      <c r="U17" s="1"/>
      <c r="V17" s="1"/>
      <c r="X17" s="2"/>
      <c r="Y17" s="2"/>
      <c r="Z17" s="2"/>
    </row>
    <row r="18" spans="1:27" s="1" customFormat="1" x14ac:dyDescent="0.3">
      <c r="M18" s="2"/>
      <c r="N18" s="2"/>
      <c r="O18" s="2"/>
      <c r="X18" s="2"/>
      <c r="Y18" s="2"/>
      <c r="Z18" s="2"/>
    </row>
    <row r="19" spans="1:27" s="1" customFormat="1" x14ac:dyDescent="0.3">
      <c r="M19" s="2"/>
      <c r="N19" s="2"/>
      <c r="O19" s="2"/>
    </row>
    <row r="20" spans="1:27" s="1" customFormat="1" x14ac:dyDescent="0.3">
      <c r="M20" s="2"/>
      <c r="N20" s="2"/>
      <c r="O20" s="2"/>
    </row>
    <row r="21" spans="1:27" s="1" customFormat="1" x14ac:dyDescent="0.3">
      <c r="M21" s="2"/>
      <c r="N21" s="2"/>
      <c r="O21" s="2"/>
      <c r="R21"/>
      <c r="S21"/>
    </row>
    <row r="25" spans="1:27" x14ac:dyDescent="0.3">
      <c r="A25" s="1" t="s">
        <v>127</v>
      </c>
      <c r="M25" s="1" t="s">
        <v>129</v>
      </c>
    </row>
    <row r="26" spans="1:27" x14ac:dyDescent="0.3">
      <c r="A26" s="1" t="s">
        <v>131</v>
      </c>
      <c r="K26" s="1"/>
      <c r="M26" s="1" t="s">
        <v>131</v>
      </c>
    </row>
    <row r="27" spans="1:27" x14ac:dyDescent="0.3">
      <c r="A27" t="s">
        <v>39</v>
      </c>
      <c r="B27" t="s">
        <v>40</v>
      </c>
      <c r="C27" t="s">
        <v>41</v>
      </c>
      <c r="D27" t="s">
        <v>42</v>
      </c>
      <c r="E27" t="s">
        <v>43</v>
      </c>
      <c r="F27" t="s">
        <v>44</v>
      </c>
      <c r="G27" t="s">
        <v>45</v>
      </c>
      <c r="H27" t="s">
        <v>46</v>
      </c>
      <c r="I27" t="s">
        <v>47</v>
      </c>
      <c r="J27" t="s">
        <v>48</v>
      </c>
      <c r="K27" s="1"/>
      <c r="M27" t="s">
        <v>83</v>
      </c>
      <c r="N27" t="s">
        <v>84</v>
      </c>
      <c r="O27" t="s">
        <v>85</v>
      </c>
      <c r="P27" t="s">
        <v>86</v>
      </c>
      <c r="Q27" t="s">
        <v>87</v>
      </c>
      <c r="R27" t="s">
        <v>88</v>
      </c>
      <c r="S27" t="s">
        <v>89</v>
      </c>
      <c r="T27" t="s">
        <v>90</v>
      </c>
      <c r="U27" t="s">
        <v>91</v>
      </c>
      <c r="V27" t="s">
        <v>92</v>
      </c>
    </row>
    <row r="28" spans="1:27" x14ac:dyDescent="0.3">
      <c r="A28" s="2" t="s">
        <v>13</v>
      </c>
      <c r="B28" s="2" t="s">
        <v>7</v>
      </c>
      <c r="C28" s="2">
        <v>5.4</v>
      </c>
      <c r="D28" s="2">
        <v>-1</v>
      </c>
      <c r="E28" s="2">
        <v>7.0401832415175499E-7</v>
      </c>
      <c r="F28" s="2" t="s">
        <v>12</v>
      </c>
      <c r="G28" s="2" t="s">
        <v>6</v>
      </c>
      <c r="H28" s="2">
        <v>12.1</v>
      </c>
      <c r="I28" s="2">
        <v>0.66941724212162246</v>
      </c>
      <c r="J28" s="2">
        <v>1.9002783327516523E-4</v>
      </c>
      <c r="K28" s="1"/>
      <c r="M28" s="2" t="s">
        <v>11</v>
      </c>
      <c r="N28" s="2" t="s">
        <v>7</v>
      </c>
      <c r="O28" s="2">
        <v>6.3</v>
      </c>
      <c r="P28" s="2">
        <v>-0.86407311656451447</v>
      </c>
      <c r="Q28" s="2">
        <v>3.4211025485371967E-3</v>
      </c>
      <c r="R28" s="2" t="s">
        <v>12</v>
      </c>
      <c r="S28" s="2" t="s">
        <v>6</v>
      </c>
      <c r="T28" s="2">
        <v>12.6</v>
      </c>
      <c r="U28" s="2">
        <v>0.71491668297830269</v>
      </c>
      <c r="V28" s="2">
        <v>3.2108415406598773E-5</v>
      </c>
    </row>
    <row r="29" spans="1:27" x14ac:dyDescent="0.3">
      <c r="A29" s="2" t="s">
        <v>15</v>
      </c>
      <c r="B29" s="2" t="s">
        <v>7</v>
      </c>
      <c r="C29" s="2">
        <v>9.1999999999999993</v>
      </c>
      <c r="D29" s="2">
        <v>-0.85943312496757085</v>
      </c>
      <c r="E29" s="2">
        <v>1.581008164305075E-3</v>
      </c>
      <c r="F29" s="2" t="s">
        <v>14</v>
      </c>
      <c r="G29" s="2" t="s">
        <v>6</v>
      </c>
      <c r="H29" s="2">
        <v>13.3</v>
      </c>
      <c r="I29" s="2">
        <v>0.72452106253844517</v>
      </c>
      <c r="J29" s="2">
        <v>3.3349853196278429E-6</v>
      </c>
      <c r="K29" s="1"/>
      <c r="M29" s="2" t="s">
        <v>13</v>
      </c>
      <c r="N29" s="2" t="s">
        <v>7</v>
      </c>
      <c r="O29" s="2">
        <v>5</v>
      </c>
      <c r="P29" s="2">
        <v>-1</v>
      </c>
      <c r="Q29" s="2">
        <v>4.5816064910749496E-4</v>
      </c>
      <c r="R29" s="2" t="s">
        <v>14</v>
      </c>
      <c r="S29" s="2" t="s">
        <v>6</v>
      </c>
      <c r="T29" s="2">
        <v>14.7</v>
      </c>
      <c r="U29" s="2">
        <v>0.76793512724539492</v>
      </c>
      <c r="V29" s="2">
        <v>7.4585760234857353E-6</v>
      </c>
    </row>
    <row r="30" spans="1:27" x14ac:dyDescent="0.3">
      <c r="A30" s="2" t="s">
        <v>17</v>
      </c>
      <c r="B30" s="2" t="s">
        <v>7</v>
      </c>
      <c r="C30" s="2">
        <v>5.4</v>
      </c>
      <c r="D30" s="2">
        <v>0.25180026061268584</v>
      </c>
      <c r="E30" s="2">
        <v>1.3277807126647334E-2</v>
      </c>
      <c r="F30" s="2" t="s">
        <v>16</v>
      </c>
      <c r="G30" s="2" t="s">
        <v>6</v>
      </c>
      <c r="H30" s="2">
        <v>23.3</v>
      </c>
      <c r="I30" s="2">
        <v>0.52362730378420563</v>
      </c>
      <c r="J30" s="2">
        <v>1.4696834500698352E-4</v>
      </c>
      <c r="M30" s="2" t="s">
        <v>15</v>
      </c>
      <c r="N30" s="2" t="s">
        <v>7</v>
      </c>
      <c r="O30" s="2">
        <v>14.3</v>
      </c>
      <c r="P30" s="2">
        <v>-1</v>
      </c>
      <c r="Q30" s="2">
        <v>4.5796245443649821E-4</v>
      </c>
      <c r="R30" s="2" t="s">
        <v>16</v>
      </c>
      <c r="S30" s="2" t="s">
        <v>6</v>
      </c>
      <c r="T30" s="2">
        <v>28</v>
      </c>
      <c r="U30" s="2">
        <v>0.72423012112063623</v>
      </c>
      <c r="V30" s="2">
        <v>2.8980050861098931E-9</v>
      </c>
    </row>
    <row r="31" spans="1:27" x14ac:dyDescent="0.3">
      <c r="A31" s="2" t="s">
        <v>25</v>
      </c>
      <c r="B31" s="2" t="s">
        <v>7</v>
      </c>
      <c r="C31" s="2">
        <v>16.2</v>
      </c>
      <c r="D31" s="2">
        <v>-0.32053092095563696</v>
      </c>
      <c r="E31" s="2">
        <v>5.2381196370540218E-3</v>
      </c>
      <c r="F31" s="2" t="s">
        <v>26</v>
      </c>
      <c r="G31" s="2" t="s">
        <v>6</v>
      </c>
      <c r="H31" s="2">
        <v>72.900000000000006</v>
      </c>
      <c r="I31" s="2">
        <v>0.21311292117052361</v>
      </c>
      <c r="J31" s="2">
        <v>2.2944230714800281E-2</v>
      </c>
      <c r="M31" s="2" t="s">
        <v>17</v>
      </c>
      <c r="N31" s="2" t="s">
        <v>7</v>
      </c>
      <c r="O31" s="2">
        <v>4.0999999999999996</v>
      </c>
      <c r="P31" s="2">
        <v>-1</v>
      </c>
      <c r="Q31" s="2">
        <v>1.4837256507423257E-4</v>
      </c>
      <c r="R31" s="2" t="s">
        <v>18</v>
      </c>
      <c r="S31" s="2" t="s">
        <v>6</v>
      </c>
      <c r="T31" s="2">
        <v>16.7</v>
      </c>
      <c r="U31" s="2">
        <v>0.53731827659123144</v>
      </c>
      <c r="V31" s="2">
        <v>2.4061079899791473E-5</v>
      </c>
    </row>
    <row r="32" spans="1:27" x14ac:dyDescent="0.3">
      <c r="A32" s="2" t="s">
        <v>27</v>
      </c>
      <c r="B32" s="2" t="s">
        <v>7</v>
      </c>
      <c r="C32" s="2">
        <v>42.3</v>
      </c>
      <c r="D32" s="2">
        <v>-0.10058231636795392</v>
      </c>
      <c r="E32" s="2">
        <v>2.1839117298725452E-2</v>
      </c>
      <c r="F32" s="2" t="s">
        <v>30</v>
      </c>
      <c r="G32" s="2" t="s">
        <v>6</v>
      </c>
      <c r="H32" s="2">
        <v>18.3</v>
      </c>
      <c r="I32" s="2">
        <v>0.75916166490847092</v>
      </c>
      <c r="J32" s="2">
        <v>1.1804646237470562E-6</v>
      </c>
      <c r="M32" s="2" t="s">
        <v>19</v>
      </c>
      <c r="N32" s="2" t="s">
        <v>7</v>
      </c>
      <c r="O32" s="2">
        <v>6.7</v>
      </c>
      <c r="P32" s="2">
        <v>-1</v>
      </c>
      <c r="Q32" s="2">
        <v>1.2459425024489167E-5</v>
      </c>
      <c r="R32" s="2" t="s">
        <v>21</v>
      </c>
      <c r="S32" s="2" t="s">
        <v>6</v>
      </c>
      <c r="T32" s="2">
        <v>15.6</v>
      </c>
      <c r="U32" s="2">
        <v>0.6953440483155251</v>
      </c>
      <c r="V32" s="2">
        <v>8.3070890737705819E-5</v>
      </c>
      <c r="Y32" s="2"/>
      <c r="Z32" s="2"/>
      <c r="AA32" s="2"/>
    </row>
    <row r="33" spans="1:27" x14ac:dyDescent="0.3">
      <c r="A33" s="2" t="s">
        <v>32</v>
      </c>
      <c r="B33" s="2" t="s">
        <v>7</v>
      </c>
      <c r="C33" s="2">
        <v>7</v>
      </c>
      <c r="D33" s="2">
        <v>0.45791975598601448</v>
      </c>
      <c r="E33" s="2">
        <v>5.0092959395052212E-4</v>
      </c>
      <c r="F33" s="2" t="s">
        <v>31</v>
      </c>
      <c r="G33" s="2" t="s">
        <v>6</v>
      </c>
      <c r="H33" s="2">
        <v>28.6</v>
      </c>
      <c r="I33" s="2">
        <v>0.35125098698867324</v>
      </c>
      <c r="J33" s="2">
        <v>9.7610651163680589E-5</v>
      </c>
      <c r="M33" s="2" t="s">
        <v>22</v>
      </c>
      <c r="N33" s="2" t="s">
        <v>7</v>
      </c>
      <c r="O33" s="2">
        <v>3.8</v>
      </c>
      <c r="P33" s="2">
        <v>-1</v>
      </c>
      <c r="Q33" s="2">
        <v>4.5202131079409674E-5</v>
      </c>
      <c r="R33" s="2" t="s">
        <v>24</v>
      </c>
      <c r="S33" s="2" t="s">
        <v>6</v>
      </c>
      <c r="T33" s="2">
        <v>10.8</v>
      </c>
      <c r="U33" s="2">
        <v>0.61475557587713736</v>
      </c>
      <c r="V33" s="2">
        <v>2.4274605255252809E-5</v>
      </c>
      <c r="Y33" s="2"/>
      <c r="Z33" s="2"/>
      <c r="AA33" s="2"/>
    </row>
    <row r="34" spans="1:27" x14ac:dyDescent="0.3">
      <c r="A34" s="2" t="s">
        <v>35</v>
      </c>
      <c r="B34" s="2" t="s">
        <v>7</v>
      </c>
      <c r="C34" s="2">
        <v>6.4</v>
      </c>
      <c r="D34" s="2">
        <v>0.57658769966515</v>
      </c>
      <c r="E34" s="2">
        <v>3.3958555140718239E-4</v>
      </c>
      <c r="F34" s="2" t="s">
        <v>34</v>
      </c>
      <c r="G34" s="2" t="s">
        <v>6</v>
      </c>
      <c r="H34" s="2">
        <v>8.6</v>
      </c>
      <c r="I34" s="2">
        <v>0.50503934938093775</v>
      </c>
      <c r="J34" s="2">
        <v>2.5359076763492773E-4</v>
      </c>
      <c r="M34" s="2" t="s">
        <v>23</v>
      </c>
      <c r="N34" s="2" t="s">
        <v>7</v>
      </c>
      <c r="O34" s="2">
        <v>15.2</v>
      </c>
      <c r="P34" s="2">
        <v>-0.32954993388302428</v>
      </c>
      <c r="Q34" s="2">
        <v>2.6572646606712866E-2</v>
      </c>
      <c r="R34" s="2" t="s">
        <v>28</v>
      </c>
      <c r="S34" s="2" t="s">
        <v>6</v>
      </c>
      <c r="T34" s="2">
        <v>32.1</v>
      </c>
      <c r="U34" s="2">
        <v>0.23931718296598925</v>
      </c>
      <c r="V34" s="2">
        <v>5.4201197665888388E-4</v>
      </c>
      <c r="Y34" s="2"/>
      <c r="Z34" s="2"/>
      <c r="AA34" s="2"/>
    </row>
    <row r="35" spans="1:27" x14ac:dyDescent="0.3">
      <c r="A35" s="2" t="s">
        <v>38</v>
      </c>
      <c r="B35" s="2" t="s">
        <v>7</v>
      </c>
      <c r="C35" s="2">
        <v>2.7</v>
      </c>
      <c r="D35" s="2">
        <v>0.80000911671995456</v>
      </c>
      <c r="E35" s="2">
        <v>3.927328833638291E-4</v>
      </c>
      <c r="F35" s="2" t="s">
        <v>36</v>
      </c>
      <c r="G35" s="2" t="s">
        <v>6</v>
      </c>
      <c r="H35" s="2">
        <v>37.799999999999997</v>
      </c>
      <c r="I35" s="2">
        <v>0.48589030056596683</v>
      </c>
      <c r="J35" s="2">
        <v>8.1394574752759709E-5</v>
      </c>
      <c r="M35" s="2" t="s">
        <v>25</v>
      </c>
      <c r="N35" s="2" t="s">
        <v>7</v>
      </c>
      <c r="O35" s="2">
        <v>18.100000000000001</v>
      </c>
      <c r="P35" s="2">
        <v>-1</v>
      </c>
      <c r="Q35" s="2">
        <v>1.1570407755600124E-4</v>
      </c>
      <c r="R35" s="2" t="s">
        <v>30</v>
      </c>
      <c r="S35" s="2" t="s">
        <v>6</v>
      </c>
      <c r="T35" s="2">
        <v>16.2</v>
      </c>
      <c r="U35" s="2">
        <v>0.72969411227594139</v>
      </c>
      <c r="V35" s="2">
        <v>9.9039844099025196E-6</v>
      </c>
      <c r="X35" s="2"/>
      <c r="Y35" s="2"/>
      <c r="Z35" s="2"/>
      <c r="AA35" s="2"/>
    </row>
    <row r="36" spans="1:27" x14ac:dyDescent="0.3">
      <c r="A36" s="1"/>
      <c r="B36" s="1"/>
      <c r="C36" s="1"/>
      <c r="D36" s="1"/>
      <c r="E36" s="1"/>
      <c r="F36" s="2" t="s">
        <v>37</v>
      </c>
      <c r="G36" s="2" t="s">
        <v>6</v>
      </c>
      <c r="H36" s="2">
        <v>6.1</v>
      </c>
      <c r="I36" s="2">
        <v>0.54853910612768941</v>
      </c>
      <c r="J36" s="2">
        <v>2.2007064451758118E-3</v>
      </c>
      <c r="M36" s="2" t="s">
        <v>27</v>
      </c>
      <c r="N36" s="2" t="s">
        <v>7</v>
      </c>
      <c r="O36" s="2">
        <v>24.7</v>
      </c>
      <c r="P36" s="2">
        <v>-1</v>
      </c>
      <c r="Q36" s="2">
        <v>4.485167455878852E-3</v>
      </c>
      <c r="R36" s="2" t="s">
        <v>31</v>
      </c>
      <c r="S36" s="2" t="s">
        <v>6</v>
      </c>
      <c r="T36" s="2">
        <v>28.8</v>
      </c>
      <c r="U36" s="2">
        <v>0.33256758828702598</v>
      </c>
      <c r="V36" s="2">
        <v>1.4630194404407698E-4</v>
      </c>
      <c r="X36" s="2"/>
      <c r="Y36" s="2"/>
      <c r="Z36" s="2"/>
      <c r="AA36" s="2"/>
    </row>
    <row r="37" spans="1:27" x14ac:dyDescent="0.3">
      <c r="A37" s="1"/>
      <c r="B37" s="1"/>
      <c r="C37" s="1"/>
      <c r="D37" s="1"/>
      <c r="E37" s="1"/>
      <c r="M37" s="2" t="s">
        <v>29</v>
      </c>
      <c r="N37" s="2" t="s">
        <v>7</v>
      </c>
      <c r="O37" s="2">
        <v>17.899999999999999</v>
      </c>
      <c r="P37" s="2">
        <v>-0.39910447308014074</v>
      </c>
      <c r="Q37" s="2">
        <v>1.3172761434425778E-2</v>
      </c>
      <c r="R37" s="2" t="s">
        <v>34</v>
      </c>
      <c r="S37" s="2" t="s">
        <v>6</v>
      </c>
      <c r="T37" s="2">
        <v>12.7</v>
      </c>
      <c r="U37" s="2">
        <v>0.73073793164733369</v>
      </c>
      <c r="V37" s="2">
        <v>8.200150352194246E-6</v>
      </c>
      <c r="X37" s="2"/>
      <c r="Y37" s="2"/>
      <c r="Z37" s="2"/>
      <c r="AA37" s="2"/>
    </row>
    <row r="38" spans="1:27" x14ac:dyDescent="0.3">
      <c r="A38" s="1"/>
      <c r="B38" s="1"/>
      <c r="C38" s="1"/>
      <c r="D38" s="1"/>
      <c r="E38" s="1"/>
      <c r="M38" s="2" t="s">
        <v>32</v>
      </c>
      <c r="N38" s="2" t="s">
        <v>7</v>
      </c>
      <c r="O38" s="2">
        <v>8.9</v>
      </c>
      <c r="P38" s="2">
        <v>-1</v>
      </c>
      <c r="Q38" s="2">
        <v>2.160487101887156E-4</v>
      </c>
      <c r="R38" s="2" t="s">
        <v>36</v>
      </c>
      <c r="S38" s="2" t="s">
        <v>6</v>
      </c>
      <c r="T38" s="2">
        <v>55.9</v>
      </c>
      <c r="U38" s="2">
        <v>0.46575514852523564</v>
      </c>
      <c r="V38" s="2">
        <v>1.6814184302308292E-4</v>
      </c>
      <c r="X38" s="2"/>
      <c r="Y38" s="2"/>
      <c r="Z38" s="2"/>
      <c r="AA38" s="2"/>
    </row>
    <row r="39" spans="1:2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M39" s="2" t="s">
        <v>33</v>
      </c>
      <c r="N39" s="2" t="s">
        <v>7</v>
      </c>
      <c r="O39" s="2">
        <v>19.899999999999999</v>
      </c>
      <c r="P39" s="2">
        <v>-1</v>
      </c>
      <c r="Q39" s="2">
        <v>4.0280071415382174E-5</v>
      </c>
      <c r="R39" s="2" t="s">
        <v>37</v>
      </c>
      <c r="S39" s="2" t="s">
        <v>6</v>
      </c>
      <c r="T39" s="2">
        <v>7.1</v>
      </c>
      <c r="U39" s="2">
        <v>0.72270500218469036</v>
      </c>
      <c r="V39" s="2">
        <v>1.3876427919869023E-5</v>
      </c>
      <c r="X39" s="2"/>
      <c r="Y39" s="2"/>
      <c r="Z39" s="2"/>
      <c r="AA39" s="2"/>
    </row>
    <row r="40" spans="1:27" x14ac:dyDescent="0.3">
      <c r="A40" s="1"/>
      <c r="C40" s="1"/>
      <c r="D40" s="1"/>
      <c r="E40" s="1"/>
      <c r="F40" s="1"/>
      <c r="G40" s="1"/>
      <c r="H40" s="1"/>
      <c r="I40" s="1"/>
      <c r="J40" s="1"/>
      <c r="M40" s="1"/>
      <c r="N40" s="1"/>
      <c r="O40" s="1"/>
      <c r="P40" s="1"/>
      <c r="Q40" s="1"/>
      <c r="R40" s="1"/>
      <c r="S40" s="1"/>
      <c r="T40" s="1"/>
      <c r="U40" s="1"/>
      <c r="V40" s="1"/>
      <c r="X40" s="2"/>
      <c r="Y40" s="2"/>
      <c r="Z40" s="2"/>
      <c r="AA40" s="2"/>
    </row>
    <row r="41" spans="1:27" x14ac:dyDescent="0.3">
      <c r="F41" s="1"/>
      <c r="G41" s="1"/>
      <c r="H41" s="1"/>
      <c r="I41" s="1"/>
      <c r="J41" s="1"/>
      <c r="M41" s="1"/>
      <c r="N41" s="1"/>
      <c r="O41" s="1"/>
      <c r="P41" s="1"/>
      <c r="Q41" s="1"/>
      <c r="R41" s="1"/>
      <c r="S41" s="1"/>
      <c r="T41" s="1"/>
      <c r="U41" s="1"/>
      <c r="V41" s="1"/>
      <c r="X41" s="2"/>
      <c r="Y41" s="2"/>
      <c r="Z41" s="2"/>
      <c r="AA41" s="2"/>
    </row>
    <row r="42" spans="1:27" s="1" customFormat="1" x14ac:dyDescent="0.3">
      <c r="X42" s="2"/>
      <c r="Y42" s="2"/>
      <c r="Z42" s="2"/>
      <c r="AA42" s="2"/>
    </row>
    <row r="43" spans="1:27" s="1" customFormat="1" x14ac:dyDescent="0.3">
      <c r="X43" s="2"/>
      <c r="Y43" s="2"/>
      <c r="Z43" s="2"/>
      <c r="AA43" s="2"/>
    </row>
    <row r="44" spans="1:27" s="1" customFormat="1" x14ac:dyDescent="0.3">
      <c r="X44" s="2"/>
      <c r="Y44" s="2"/>
      <c r="Z44" s="2"/>
    </row>
    <row r="45" spans="1:27" s="1" customFormat="1" x14ac:dyDescent="0.3">
      <c r="X45" s="2"/>
      <c r="Y45" s="2"/>
      <c r="Z45" s="2"/>
    </row>
    <row r="46" spans="1:27" x14ac:dyDescent="0.3">
      <c r="X46" s="2"/>
      <c r="Y46" s="2"/>
      <c r="Z46" s="2"/>
    </row>
    <row r="48" spans="1:27" x14ac:dyDescent="0.3">
      <c r="A48" s="1" t="s">
        <v>127</v>
      </c>
      <c r="H48" s="1"/>
      <c r="I48" s="1"/>
      <c r="J48" s="1"/>
      <c r="M48" s="1" t="s">
        <v>129</v>
      </c>
    </row>
    <row r="49" spans="1:23" x14ac:dyDescent="0.3">
      <c r="A49" s="1" t="s">
        <v>132</v>
      </c>
      <c r="M49" s="1" t="s">
        <v>132</v>
      </c>
    </row>
    <row r="50" spans="1:23" x14ac:dyDescent="0.3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 t="s">
        <v>55</v>
      </c>
      <c r="G50" t="s">
        <v>56</v>
      </c>
      <c r="H50" t="s">
        <v>57</v>
      </c>
      <c r="I50" t="s">
        <v>58</v>
      </c>
      <c r="J50" t="s">
        <v>59</v>
      </c>
      <c r="M50" t="s">
        <v>94</v>
      </c>
      <c r="N50" t="s">
        <v>95</v>
      </c>
      <c r="O50" t="s">
        <v>96</v>
      </c>
      <c r="P50" t="s">
        <v>97</v>
      </c>
      <c r="Q50" t="s">
        <v>98</v>
      </c>
      <c r="R50" t="s">
        <v>99</v>
      </c>
      <c r="S50" t="s">
        <v>100</v>
      </c>
      <c r="T50" t="s">
        <v>101</v>
      </c>
      <c r="U50" t="s">
        <v>102</v>
      </c>
      <c r="V50" t="s">
        <v>103</v>
      </c>
    </row>
    <row r="51" spans="1:23" x14ac:dyDescent="0.3">
      <c r="A51" s="2" t="s">
        <v>13</v>
      </c>
      <c r="B51" s="2" t="s">
        <v>7</v>
      </c>
      <c r="C51" s="2">
        <v>2.8</v>
      </c>
      <c r="D51" s="2">
        <v>-0.60324214628193651</v>
      </c>
      <c r="E51" s="2">
        <v>3.1748838501832771E-2</v>
      </c>
      <c r="F51" s="2" t="s">
        <v>12</v>
      </c>
      <c r="G51" s="2" t="s">
        <v>6</v>
      </c>
      <c r="H51" s="2">
        <v>12.1</v>
      </c>
      <c r="I51" s="2">
        <v>0.704804035017353</v>
      </c>
      <c r="J51" s="2">
        <v>3.9020478007064934E-7</v>
      </c>
      <c r="L51" s="1"/>
      <c r="M51" s="2" t="s">
        <v>11</v>
      </c>
      <c r="N51" s="2" t="s">
        <v>7</v>
      </c>
      <c r="O51" s="2">
        <v>7.8</v>
      </c>
      <c r="P51" s="2">
        <v>-1</v>
      </c>
      <c r="Q51" s="2">
        <v>1.7109011241689061E-2</v>
      </c>
      <c r="R51" s="2" t="s">
        <v>12</v>
      </c>
      <c r="S51" s="2" t="s">
        <v>6</v>
      </c>
      <c r="T51" s="2">
        <v>13.4</v>
      </c>
      <c r="U51" s="2">
        <v>0.72652926047658806</v>
      </c>
      <c r="V51" s="2">
        <v>5.653514478484752E-7</v>
      </c>
      <c r="W51" s="1"/>
    </row>
    <row r="52" spans="1:23" x14ac:dyDescent="0.3">
      <c r="A52" s="2" t="s">
        <v>15</v>
      </c>
      <c r="B52" s="2" t="s">
        <v>7</v>
      </c>
      <c r="C52" s="2">
        <v>19</v>
      </c>
      <c r="D52" s="2">
        <v>-0.50004314002531836</v>
      </c>
      <c r="E52" s="2">
        <v>2.5550768870430912E-3</v>
      </c>
      <c r="F52" s="2" t="s">
        <v>14</v>
      </c>
      <c r="G52" s="2" t="s">
        <v>6</v>
      </c>
      <c r="H52" s="2">
        <v>15.4</v>
      </c>
      <c r="I52" s="2">
        <v>0.70017526849336087</v>
      </c>
      <c r="J52" s="2">
        <v>5.7387265762003942E-10</v>
      </c>
      <c r="L52" s="1"/>
      <c r="M52" s="2" t="s">
        <v>13</v>
      </c>
      <c r="N52" s="2" t="s">
        <v>7</v>
      </c>
      <c r="O52" s="2">
        <v>4.2</v>
      </c>
      <c r="P52" s="2">
        <v>-1</v>
      </c>
      <c r="Q52" s="2">
        <v>5.8634075602058992E-3</v>
      </c>
      <c r="R52" s="2" t="s">
        <v>14</v>
      </c>
      <c r="S52" s="2" t="s">
        <v>6</v>
      </c>
      <c r="T52" s="2">
        <v>17.3</v>
      </c>
      <c r="U52" s="2">
        <v>0.70810376224078087</v>
      </c>
      <c r="V52" s="2">
        <v>1.8534679039690039E-8</v>
      </c>
      <c r="W52" s="1"/>
    </row>
    <row r="53" spans="1:23" x14ac:dyDescent="0.3">
      <c r="A53" s="2" t="s">
        <v>19</v>
      </c>
      <c r="B53" s="2" t="s">
        <v>7</v>
      </c>
      <c r="C53" s="2">
        <v>5.6</v>
      </c>
      <c r="D53" s="2">
        <v>0.1412875508705369</v>
      </c>
      <c r="E53" s="2">
        <v>1.5981558371792343E-2</v>
      </c>
      <c r="F53" s="2" t="s">
        <v>16</v>
      </c>
      <c r="G53" s="2" t="s">
        <v>6</v>
      </c>
      <c r="H53" s="2">
        <v>26.8</v>
      </c>
      <c r="I53" s="2">
        <v>0.45507584940396473</v>
      </c>
      <c r="J53" s="2">
        <v>2.1115959850540382E-5</v>
      </c>
      <c r="L53" s="1"/>
      <c r="M53" s="2" t="s">
        <v>15</v>
      </c>
      <c r="N53" s="2" t="s">
        <v>7</v>
      </c>
      <c r="O53" s="2">
        <v>22.5</v>
      </c>
      <c r="P53" s="2">
        <v>-0.79237657970439568</v>
      </c>
      <c r="Q53" s="2">
        <v>4.1476863430019503E-4</v>
      </c>
      <c r="R53" s="2" t="s">
        <v>16</v>
      </c>
      <c r="S53" s="2" t="s">
        <v>6</v>
      </c>
      <c r="T53" s="2">
        <v>0</v>
      </c>
      <c r="U53" s="2">
        <v>0.45507584940396473</v>
      </c>
      <c r="V53" s="2">
        <v>2.1115959850540382E-5</v>
      </c>
      <c r="W53" s="1"/>
    </row>
    <row r="54" spans="1:23" x14ac:dyDescent="0.3">
      <c r="A54" s="2" t="s">
        <v>22</v>
      </c>
      <c r="B54" s="2" t="s">
        <v>7</v>
      </c>
      <c r="C54" s="2">
        <v>2.2999999999999998</v>
      </c>
      <c r="D54" s="2">
        <v>0.41402155012977282</v>
      </c>
      <c r="E54" s="2">
        <v>8.1180778468505303E-3</v>
      </c>
      <c r="F54" s="2" t="s">
        <v>18</v>
      </c>
      <c r="G54" s="2" t="s">
        <v>6</v>
      </c>
      <c r="H54" s="2">
        <v>14.2</v>
      </c>
      <c r="I54" s="2">
        <v>8.7966995382194935E-2</v>
      </c>
      <c r="J54" s="2">
        <v>3.6016039928296585E-2</v>
      </c>
      <c r="L54" s="1"/>
      <c r="M54" s="2" t="s">
        <v>23</v>
      </c>
      <c r="N54" s="2" t="s">
        <v>7</v>
      </c>
      <c r="O54" s="2">
        <v>12.9</v>
      </c>
      <c r="P54" s="2">
        <v>-0.51168168183160201</v>
      </c>
      <c r="Q54" s="2">
        <v>2.3358874872166408E-3</v>
      </c>
      <c r="R54" s="2" t="s">
        <v>18</v>
      </c>
      <c r="S54" s="2" t="s">
        <v>6</v>
      </c>
      <c r="T54" s="2">
        <v>12.9</v>
      </c>
      <c r="U54" s="2">
        <v>0.49113529576802534</v>
      </c>
      <c r="V54" s="2">
        <v>7.8173145663008231E-6</v>
      </c>
      <c r="W54" s="1"/>
    </row>
    <row r="55" spans="1:23" x14ac:dyDescent="0.3">
      <c r="A55" s="2" t="s">
        <v>23</v>
      </c>
      <c r="B55" s="2" t="s">
        <v>7</v>
      </c>
      <c r="C55" s="2">
        <v>9.6</v>
      </c>
      <c r="D55" s="2">
        <v>9.4356263468983598E-2</v>
      </c>
      <c r="E55" s="2">
        <v>1.4366570863993542E-2</v>
      </c>
      <c r="F55" s="2" t="s">
        <v>30</v>
      </c>
      <c r="G55" s="2" t="s">
        <v>6</v>
      </c>
      <c r="H55" s="2">
        <v>13.2</v>
      </c>
      <c r="I55" s="2">
        <v>0.75973713130835097</v>
      </c>
      <c r="J55" s="2">
        <v>1.1711020552065867E-6</v>
      </c>
      <c r="M55" s="2" t="s">
        <v>25</v>
      </c>
      <c r="N55" s="2" t="s">
        <v>7</v>
      </c>
      <c r="O55" s="2">
        <v>14.3</v>
      </c>
      <c r="P55" s="2">
        <v>-0.97215456819732471</v>
      </c>
      <c r="Q55" s="2">
        <v>9.1554742562897413E-5</v>
      </c>
      <c r="R55" s="2" t="s">
        <v>20</v>
      </c>
      <c r="S55" s="2" t="s">
        <v>6</v>
      </c>
      <c r="T55" s="2">
        <v>33.299999999999997</v>
      </c>
      <c r="U55" s="2">
        <v>7.5081439127311994E-2</v>
      </c>
      <c r="V55" s="2">
        <v>2.5143518053172675E-2</v>
      </c>
    </row>
    <row r="56" spans="1:23" x14ac:dyDescent="0.3">
      <c r="A56" s="2" t="s">
        <v>29</v>
      </c>
      <c r="B56" s="2" t="s">
        <v>7</v>
      </c>
      <c r="C56" s="2">
        <v>15.1</v>
      </c>
      <c r="D56" s="2">
        <v>0.20133205027278223</v>
      </c>
      <c r="E56" s="2">
        <v>6.2350749753134179E-3</v>
      </c>
      <c r="F56" s="2" t="s">
        <v>31</v>
      </c>
      <c r="G56" s="2" t="s">
        <v>6</v>
      </c>
      <c r="H56" s="2">
        <v>25.2</v>
      </c>
      <c r="I56" s="2">
        <v>0.29663650473988801</v>
      </c>
      <c r="J56" s="2">
        <v>5.8941531634126387E-6</v>
      </c>
      <c r="M56" s="2" t="s">
        <v>27</v>
      </c>
      <c r="N56" s="2" t="s">
        <v>7</v>
      </c>
      <c r="O56" s="2">
        <v>25.5</v>
      </c>
      <c r="P56" s="2">
        <v>-0.90758925303225746</v>
      </c>
      <c r="Q56" s="2">
        <v>1.0686556153913898E-5</v>
      </c>
      <c r="R56" s="2" t="s">
        <v>21</v>
      </c>
      <c r="S56" s="2" t="s">
        <v>6</v>
      </c>
      <c r="T56" s="2">
        <v>18.7</v>
      </c>
      <c r="U56" s="2">
        <v>0.51867301035131574</v>
      </c>
      <c r="V56" s="2">
        <v>8.3097510980642384E-7</v>
      </c>
    </row>
    <row r="57" spans="1:23" x14ac:dyDescent="0.3">
      <c r="A57" s="2" t="s">
        <v>32</v>
      </c>
      <c r="B57" s="2" t="s">
        <v>7</v>
      </c>
      <c r="C57" s="2">
        <v>7.625</v>
      </c>
      <c r="D57" s="2">
        <v>0.59399197264715509</v>
      </c>
      <c r="E57" s="2">
        <v>1.0685914423702377E-3</v>
      </c>
      <c r="F57" s="2" t="s">
        <v>34</v>
      </c>
      <c r="G57" s="2" t="s">
        <v>6</v>
      </c>
      <c r="H57" s="2">
        <v>13.9</v>
      </c>
      <c r="I57" s="2">
        <v>0.46099408006405718</v>
      </c>
      <c r="J57" s="2">
        <v>3.2839667366519615E-6</v>
      </c>
      <c r="M57" s="2" t="s">
        <v>29</v>
      </c>
      <c r="N57" s="2" t="s">
        <v>7</v>
      </c>
      <c r="O57" s="2">
        <v>17.8</v>
      </c>
      <c r="P57" s="2">
        <v>0.11650322096889265</v>
      </c>
      <c r="Q57" s="2">
        <v>5.8401868008157772E-3</v>
      </c>
      <c r="R57" s="2" t="s">
        <v>24</v>
      </c>
      <c r="S57" s="2" t="s">
        <v>6</v>
      </c>
      <c r="T57" s="2">
        <v>23.5</v>
      </c>
      <c r="U57" s="2">
        <v>0.34186476628988549</v>
      </c>
      <c r="V57" s="2">
        <v>2.6511667036996676E-4</v>
      </c>
    </row>
    <row r="58" spans="1:23" x14ac:dyDescent="0.3">
      <c r="A58" s="2" t="s">
        <v>35</v>
      </c>
      <c r="B58" s="2" t="s">
        <v>7</v>
      </c>
      <c r="C58" s="2">
        <v>6.9</v>
      </c>
      <c r="D58" s="2">
        <v>0.5667008277659622</v>
      </c>
      <c r="E58" s="2">
        <v>7.2571489750956946E-5</v>
      </c>
      <c r="F58" s="2" t="s">
        <v>36</v>
      </c>
      <c r="G58" s="2" t="s">
        <v>6</v>
      </c>
      <c r="H58" s="2">
        <v>44.6</v>
      </c>
      <c r="I58" s="2">
        <v>0.35322776931323902</v>
      </c>
      <c r="J58" s="2">
        <v>1.2536815473774269E-6</v>
      </c>
      <c r="M58" s="2" t="s">
        <v>33</v>
      </c>
      <c r="N58" s="2" t="s">
        <v>7</v>
      </c>
      <c r="O58" s="2">
        <v>18.2</v>
      </c>
      <c r="P58" s="2">
        <v>-1</v>
      </c>
      <c r="Q58" s="2">
        <v>2.2340147578642024E-2</v>
      </c>
      <c r="R58" s="2" t="s">
        <v>28</v>
      </c>
      <c r="S58" s="2" t="s">
        <v>6</v>
      </c>
      <c r="T58" s="2">
        <v>17.399999999999999</v>
      </c>
      <c r="U58" s="2">
        <v>0.29799291654235632</v>
      </c>
      <c r="V58" s="2">
        <v>1.3527177941621456E-5</v>
      </c>
    </row>
    <row r="59" spans="1:23" x14ac:dyDescent="0.3">
      <c r="A59" s="2" t="s">
        <v>38</v>
      </c>
      <c r="B59" s="2" t="s">
        <v>7</v>
      </c>
      <c r="C59" s="2">
        <v>2.75</v>
      </c>
      <c r="D59" s="2">
        <v>0.81519252729951075</v>
      </c>
      <c r="E59" s="2">
        <v>1.1552974508768946E-4</v>
      </c>
      <c r="F59" s="2" t="s">
        <v>37</v>
      </c>
      <c r="G59" s="2" t="s">
        <v>6</v>
      </c>
      <c r="H59" s="2">
        <v>9.1</v>
      </c>
      <c r="I59" s="2">
        <v>0.34877168657812785</v>
      </c>
      <c r="J59" s="2">
        <v>3.1552910037899602E-4</v>
      </c>
      <c r="K59" s="1"/>
      <c r="M59" s="2" t="s">
        <v>38</v>
      </c>
      <c r="N59" s="2" t="s">
        <v>7</v>
      </c>
      <c r="O59" s="2">
        <v>24.75</v>
      </c>
      <c r="P59" s="2">
        <v>-0.9399714907548925</v>
      </c>
      <c r="Q59" s="2">
        <v>4.0602522034171717E-4</v>
      </c>
      <c r="R59" s="2" t="s">
        <v>30</v>
      </c>
      <c r="S59" s="2" t="s">
        <v>6</v>
      </c>
      <c r="T59" s="2">
        <v>13.3</v>
      </c>
      <c r="U59" s="2">
        <v>0.71502421090433121</v>
      </c>
      <c r="V59" s="2">
        <v>3.9723010653200302E-6</v>
      </c>
    </row>
    <row r="60" spans="1:23" x14ac:dyDescent="0.3">
      <c r="K60" s="1"/>
      <c r="M60" s="1"/>
      <c r="N60" s="1"/>
      <c r="O60" s="1"/>
      <c r="P60" s="1"/>
      <c r="Q60" s="1"/>
      <c r="R60" s="2" t="s">
        <v>31</v>
      </c>
      <c r="S60" s="2" t="s">
        <v>6</v>
      </c>
      <c r="T60" s="2">
        <v>25.3</v>
      </c>
      <c r="U60" s="2">
        <v>0.46816509033964504</v>
      </c>
      <c r="V60" s="2">
        <v>5.7330622757073125E-5</v>
      </c>
    </row>
    <row r="61" spans="1:23" x14ac:dyDescent="0.3">
      <c r="K61" s="1"/>
      <c r="M61" s="1"/>
      <c r="N61" s="1"/>
      <c r="O61" s="1"/>
      <c r="P61" s="1"/>
      <c r="Q61" s="1"/>
      <c r="R61" s="2" t="s">
        <v>34</v>
      </c>
      <c r="S61" s="2" t="s">
        <v>6</v>
      </c>
      <c r="T61" s="2">
        <v>15.1</v>
      </c>
      <c r="U61" s="2">
        <v>0.65743761801637557</v>
      </c>
      <c r="V61" s="2">
        <v>8.54164610707359E-8</v>
      </c>
    </row>
    <row r="62" spans="1:23" x14ac:dyDescent="0.3">
      <c r="K62" s="1"/>
      <c r="M62" s="1"/>
      <c r="N62" s="1"/>
      <c r="O62" s="1"/>
      <c r="P62" s="1"/>
      <c r="Q62" s="1"/>
      <c r="R62" s="2" t="s">
        <v>36</v>
      </c>
      <c r="S62" s="2" t="s">
        <v>6</v>
      </c>
      <c r="T62" s="2">
        <v>47.833333333333336</v>
      </c>
      <c r="U62" s="2">
        <v>0.40185679189835805</v>
      </c>
      <c r="V62" s="2">
        <v>7.4374686395598574E-4</v>
      </c>
    </row>
    <row r="63" spans="1:23" x14ac:dyDescent="0.3">
      <c r="M63" s="1"/>
      <c r="N63" s="1"/>
      <c r="O63" s="1"/>
      <c r="P63" s="1"/>
      <c r="Q63" s="1"/>
      <c r="R63" s="2" t="s">
        <v>37</v>
      </c>
      <c r="S63" s="2" t="s">
        <v>6</v>
      </c>
      <c r="T63" s="2">
        <v>7.8</v>
      </c>
      <c r="U63" s="2">
        <v>0.55612206013513688</v>
      </c>
      <c r="V63" s="2">
        <v>4.1021999009792011E-5</v>
      </c>
    </row>
    <row r="64" spans="1:23" x14ac:dyDescent="0.3">
      <c r="A64" s="1"/>
      <c r="B64" s="1"/>
      <c r="C64" s="1"/>
      <c r="D64" s="1"/>
      <c r="E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3" x14ac:dyDescent="0.3">
      <c r="A65" s="1"/>
      <c r="B65" s="1"/>
      <c r="C65" s="1"/>
      <c r="D65" s="1"/>
      <c r="E65" s="1"/>
    </row>
    <row r="66" spans="1:23" s="1" customFormat="1" x14ac:dyDescent="0.3">
      <c r="F66"/>
      <c r="G66"/>
      <c r="H66"/>
      <c r="I66"/>
      <c r="J66"/>
      <c r="K66"/>
      <c r="L66"/>
      <c r="W66"/>
    </row>
    <row r="67" spans="1:23" s="1" customFormat="1" x14ac:dyDescent="0.3">
      <c r="K67"/>
      <c r="L67"/>
      <c r="W67"/>
    </row>
    <row r="68" spans="1:23" s="1" customFormat="1" x14ac:dyDescent="0.3">
      <c r="B68"/>
      <c r="K68"/>
      <c r="L68"/>
      <c r="W68"/>
    </row>
    <row r="69" spans="1:23" s="1" customFormat="1" x14ac:dyDescent="0.3">
      <c r="A69"/>
      <c r="B69"/>
      <c r="C69"/>
      <c r="D69"/>
      <c r="E69"/>
      <c r="K69"/>
      <c r="L69"/>
      <c r="W69"/>
    </row>
    <row r="70" spans="1:23" x14ac:dyDescent="0.3">
      <c r="F70" s="1"/>
      <c r="G70" s="1"/>
      <c r="H70" s="1"/>
      <c r="I70" s="1"/>
      <c r="J70" s="1"/>
    </row>
    <row r="71" spans="1:23" x14ac:dyDescent="0.3">
      <c r="A71" s="1" t="s">
        <v>127</v>
      </c>
      <c r="H71" s="1"/>
      <c r="I71" s="1"/>
      <c r="J71" s="1"/>
      <c r="M71" s="1"/>
      <c r="O71" s="1"/>
      <c r="P71" s="1"/>
      <c r="Q71" s="1"/>
      <c r="R71" s="1"/>
      <c r="S71" s="1"/>
      <c r="T71" s="1"/>
      <c r="U71" s="1"/>
      <c r="V71" s="1"/>
    </row>
    <row r="72" spans="1:23" x14ac:dyDescent="0.3">
      <c r="A72" s="1" t="s">
        <v>133</v>
      </c>
      <c r="R72" s="1"/>
      <c r="S72" s="1"/>
      <c r="T72" s="1"/>
      <c r="U72" s="1"/>
      <c r="V72" s="1"/>
    </row>
    <row r="73" spans="1:23" x14ac:dyDescent="0.3">
      <c r="A73" t="s">
        <v>72</v>
      </c>
      <c r="B73" t="s">
        <v>73</v>
      </c>
      <c r="C73" t="s">
        <v>74</v>
      </c>
      <c r="D73" t="s">
        <v>75</v>
      </c>
      <c r="E73" t="s">
        <v>76</v>
      </c>
      <c r="F73" t="s">
        <v>77</v>
      </c>
      <c r="G73" t="s">
        <v>78</v>
      </c>
      <c r="H73" t="s">
        <v>79</v>
      </c>
      <c r="I73" t="s">
        <v>80</v>
      </c>
      <c r="J73" t="s">
        <v>81</v>
      </c>
      <c r="R73" s="1"/>
      <c r="S73" s="1"/>
      <c r="T73" s="1"/>
      <c r="U73" s="1"/>
      <c r="V73" s="1"/>
    </row>
    <row r="74" spans="1:23" x14ac:dyDescent="0.3">
      <c r="A74" s="2" t="s">
        <v>29</v>
      </c>
      <c r="B74" s="2" t="s">
        <v>7</v>
      </c>
      <c r="C74" s="2">
        <v>16.2</v>
      </c>
      <c r="D74" s="2">
        <v>0.10675866495339066</v>
      </c>
      <c r="E74" s="2">
        <v>1.8239981191370349E-3</v>
      </c>
      <c r="F74" s="2" t="s">
        <v>12</v>
      </c>
      <c r="G74" s="2" t="s">
        <v>6</v>
      </c>
      <c r="H74" s="2">
        <v>13.4</v>
      </c>
      <c r="I74" s="2">
        <v>0.2005951745171155</v>
      </c>
      <c r="J74" s="2">
        <v>4.861326391626338E-4</v>
      </c>
      <c r="R74" s="1"/>
      <c r="S74" s="1"/>
      <c r="T74" s="1"/>
      <c r="U74" s="1"/>
      <c r="V74" s="1"/>
    </row>
    <row r="75" spans="1:23" x14ac:dyDescent="0.3">
      <c r="A75" s="2" t="s">
        <v>38</v>
      </c>
      <c r="B75" s="2" t="s">
        <v>7</v>
      </c>
      <c r="C75" s="2">
        <v>11.375</v>
      </c>
      <c r="D75" s="2">
        <v>0.23800450294345288</v>
      </c>
      <c r="E75" s="2">
        <v>2.1019891542025163E-2</v>
      </c>
      <c r="F75" s="2" t="s">
        <v>14</v>
      </c>
      <c r="G75" s="2" t="s">
        <v>6</v>
      </c>
      <c r="H75" s="2">
        <v>22.8</v>
      </c>
      <c r="I75" s="2">
        <v>0.37739517975188003</v>
      </c>
      <c r="J75" s="2">
        <v>4.4326091671686996E-4</v>
      </c>
      <c r="L75" s="1"/>
      <c r="M75" s="1"/>
      <c r="N75" s="1"/>
      <c r="O75" s="1"/>
      <c r="P75" s="1"/>
      <c r="Q75" s="1"/>
      <c r="T75" s="1"/>
      <c r="U75" s="1"/>
      <c r="V75" s="1"/>
      <c r="W75" s="1"/>
    </row>
    <row r="76" spans="1:23" x14ac:dyDescent="0.3">
      <c r="A76" s="1"/>
      <c r="B76" s="1"/>
      <c r="C76" s="1"/>
      <c r="D76" s="1"/>
      <c r="E76" s="1"/>
      <c r="F76" s="2" t="s">
        <v>16</v>
      </c>
      <c r="G76" s="2" t="s">
        <v>6</v>
      </c>
      <c r="H76" s="2">
        <v>38</v>
      </c>
      <c r="I76" s="2">
        <v>-8.3958905034873271E-2</v>
      </c>
      <c r="J76" s="2">
        <v>2.0952536275179014E-3</v>
      </c>
      <c r="L76" s="1"/>
      <c r="M76" s="1"/>
      <c r="N76" s="1"/>
      <c r="O76" s="1"/>
      <c r="P76" s="1"/>
      <c r="Q76" s="1"/>
      <c r="W76" s="1"/>
    </row>
    <row r="77" spans="1:23" x14ac:dyDescent="0.3">
      <c r="A77" s="1"/>
      <c r="B77" s="1"/>
      <c r="C77" s="1"/>
      <c r="D77" s="1"/>
      <c r="E77" s="1"/>
      <c r="F77" s="2" t="s">
        <v>18</v>
      </c>
      <c r="G77" s="2" t="s">
        <v>6</v>
      </c>
      <c r="H77" s="2">
        <v>13</v>
      </c>
      <c r="I77" s="2">
        <v>6.1100278082207027E-2</v>
      </c>
      <c r="J77" s="2">
        <v>3.0633291739004979E-2</v>
      </c>
      <c r="L77" s="1"/>
      <c r="M77" s="1"/>
      <c r="N77" s="1"/>
      <c r="O77" s="1"/>
      <c r="P77" s="1"/>
      <c r="Q77" s="1"/>
      <c r="W77" s="1"/>
    </row>
    <row r="78" spans="1:23" x14ac:dyDescent="0.3">
      <c r="A78" s="1"/>
      <c r="B78" s="1"/>
      <c r="C78" s="1"/>
      <c r="D78" s="1"/>
      <c r="E78" s="1"/>
      <c r="F78" s="2" t="s">
        <v>21</v>
      </c>
      <c r="G78" s="2" t="s">
        <v>6</v>
      </c>
      <c r="H78" s="2">
        <v>23.5</v>
      </c>
      <c r="I78" s="2">
        <v>-8.0962417865190164E-2</v>
      </c>
      <c r="J78" s="2">
        <v>8.0102106292913346E-3</v>
      </c>
      <c r="L78" s="1"/>
      <c r="M78" s="1" t="s">
        <v>129</v>
      </c>
      <c r="W78" s="1"/>
    </row>
    <row r="79" spans="1:23" x14ac:dyDescent="0.3">
      <c r="A79" s="1"/>
      <c r="B79" s="1"/>
      <c r="C79" s="1"/>
      <c r="D79" s="1"/>
      <c r="E79" s="1"/>
      <c r="F79" s="2" t="s">
        <v>30</v>
      </c>
      <c r="G79" s="2" t="s">
        <v>6</v>
      </c>
      <c r="H79" s="2">
        <v>9.1999999999999993</v>
      </c>
      <c r="I79" s="2">
        <v>0.42604901949871471</v>
      </c>
      <c r="J79" s="2">
        <v>6.4326715038243669E-5</v>
      </c>
      <c r="M79" s="1" t="s">
        <v>133</v>
      </c>
    </row>
    <row r="80" spans="1:23" x14ac:dyDescent="0.3">
      <c r="A80" s="1"/>
      <c r="C80" s="1"/>
      <c r="D80" s="1"/>
      <c r="E80" s="1"/>
      <c r="F80" s="2" t="s">
        <v>31</v>
      </c>
      <c r="G80" s="2" t="s">
        <v>6</v>
      </c>
      <c r="H80" s="2">
        <v>22.3</v>
      </c>
      <c r="I80" s="2">
        <v>6.80860394350217E-2</v>
      </c>
      <c r="J80" s="2">
        <v>2.2186761508917693E-3</v>
      </c>
      <c r="M80" s="2" t="s">
        <v>116</v>
      </c>
      <c r="N80" s="2" t="s">
        <v>117</v>
      </c>
      <c r="O80" s="2" t="s">
        <v>118</v>
      </c>
      <c r="P80" s="2" t="s">
        <v>119</v>
      </c>
      <c r="Q80" s="2" t="s">
        <v>120</v>
      </c>
      <c r="R80" s="2" t="s">
        <v>121</v>
      </c>
      <c r="S80" s="2" t="s">
        <v>122</v>
      </c>
      <c r="T80" s="2" t="s">
        <v>123</v>
      </c>
      <c r="U80" s="2" t="s">
        <v>124</v>
      </c>
      <c r="V80" s="2" t="s">
        <v>125</v>
      </c>
    </row>
    <row r="81" spans="1:23" x14ac:dyDescent="0.3">
      <c r="F81" s="2" t="s">
        <v>34</v>
      </c>
      <c r="G81" s="2" t="s">
        <v>6</v>
      </c>
      <c r="H81" s="2">
        <v>15</v>
      </c>
      <c r="I81" s="2">
        <v>0.1202711367196891</v>
      </c>
      <c r="J81" s="2">
        <v>4.1941497762122193E-2</v>
      </c>
      <c r="M81" s="2" t="s">
        <v>17</v>
      </c>
      <c r="N81" s="2" t="s">
        <v>7</v>
      </c>
      <c r="O81" s="2">
        <v>1.6</v>
      </c>
      <c r="P81" s="2">
        <v>0.3596525925351674</v>
      </c>
      <c r="Q81" s="2">
        <v>7.4076721470588544E-3</v>
      </c>
      <c r="R81" s="2" t="s">
        <v>12</v>
      </c>
      <c r="S81" s="2" t="s">
        <v>6</v>
      </c>
      <c r="T81" s="2">
        <v>11.2</v>
      </c>
      <c r="U81" s="2">
        <v>0.31078886755008933</v>
      </c>
      <c r="V81" s="2">
        <v>8.4969218659921794E-4</v>
      </c>
    </row>
    <row r="82" spans="1:23" x14ac:dyDescent="0.3">
      <c r="F82" s="2" t="s">
        <v>37</v>
      </c>
      <c r="G82" s="2" t="s">
        <v>6</v>
      </c>
      <c r="H82" s="2">
        <v>6.4</v>
      </c>
      <c r="I82" s="2">
        <v>7.63346082857215E-2</v>
      </c>
      <c r="J82" s="2">
        <v>1.6860425253406527E-2</v>
      </c>
      <c r="M82" s="2" t="s">
        <v>19</v>
      </c>
      <c r="N82" s="2" t="s">
        <v>7</v>
      </c>
      <c r="O82" s="2">
        <v>5.4</v>
      </c>
      <c r="P82" s="2">
        <v>0.11621674892839833</v>
      </c>
      <c r="Q82" s="2">
        <v>1.3961461347009893E-2</v>
      </c>
      <c r="R82" s="2" t="s">
        <v>14</v>
      </c>
      <c r="S82" s="2" t="s">
        <v>6</v>
      </c>
      <c r="T82" s="2">
        <v>17.100000000000001</v>
      </c>
      <c r="U82" s="2">
        <v>0.48854766193102234</v>
      </c>
      <c r="V82" s="2">
        <v>1.2623429256992746E-4</v>
      </c>
    </row>
    <row r="83" spans="1:23" x14ac:dyDescent="0.3">
      <c r="F83" s="1"/>
      <c r="G83" s="1"/>
      <c r="H83" s="1"/>
      <c r="I83" s="1"/>
      <c r="J83" s="1"/>
      <c r="K83" s="1"/>
      <c r="M83" s="2" t="s">
        <v>23</v>
      </c>
      <c r="N83" s="2" t="s">
        <v>7</v>
      </c>
      <c r="O83" s="2">
        <v>13.2</v>
      </c>
      <c r="P83" s="2">
        <v>-0.24480815287405125</v>
      </c>
      <c r="Q83" s="2">
        <v>4.5020077501794514E-2</v>
      </c>
      <c r="R83" s="2" t="s">
        <v>18</v>
      </c>
      <c r="S83" s="2" t="s">
        <v>6</v>
      </c>
      <c r="T83" s="2">
        <v>15.5</v>
      </c>
      <c r="U83" s="2">
        <v>0.13812329152851982</v>
      </c>
      <c r="V83" s="2">
        <v>1.2243763604407487E-2</v>
      </c>
    </row>
    <row r="84" spans="1:23" x14ac:dyDescent="0.3">
      <c r="F84" s="1"/>
      <c r="G84" s="1"/>
      <c r="H84" s="1"/>
      <c r="I84" s="1"/>
      <c r="J84" s="1"/>
      <c r="K84" s="1"/>
      <c r="M84" s="2" t="s">
        <v>25</v>
      </c>
      <c r="N84" s="2" t="s">
        <v>7</v>
      </c>
      <c r="O84" s="2">
        <v>8.6999999999999993</v>
      </c>
      <c r="P84" s="2">
        <v>-0.25184128018448543</v>
      </c>
      <c r="Q84" s="2">
        <v>1.6842748767786155E-2</v>
      </c>
      <c r="R84" s="2" t="s">
        <v>20</v>
      </c>
      <c r="S84" s="2" t="s">
        <v>6</v>
      </c>
      <c r="T84" s="2">
        <v>39.5</v>
      </c>
      <c r="U84" s="2">
        <v>-5.0981670245886658E-2</v>
      </c>
      <c r="V84" s="2">
        <v>1.9276450813689797E-2</v>
      </c>
    </row>
    <row r="85" spans="1:23" x14ac:dyDescent="0.3">
      <c r="F85" s="1"/>
      <c r="G85" s="1"/>
      <c r="H85" s="1"/>
      <c r="I85" s="1"/>
      <c r="J85" s="1"/>
      <c r="K85" s="1"/>
      <c r="M85" s="2" t="s">
        <v>27</v>
      </c>
      <c r="N85" s="2" t="s">
        <v>7</v>
      </c>
      <c r="O85" s="2">
        <v>36</v>
      </c>
      <c r="P85" s="2">
        <v>-0.14322557548271203</v>
      </c>
      <c r="Q85" s="2">
        <v>1.3455266006599291E-2</v>
      </c>
      <c r="R85" s="2" t="s">
        <v>21</v>
      </c>
      <c r="S85" s="2" t="s">
        <v>6</v>
      </c>
      <c r="T85" s="2">
        <v>30.1</v>
      </c>
      <c r="U85" s="2">
        <v>0.26376806044038426</v>
      </c>
      <c r="V85" s="2">
        <v>6.685332688707541E-5</v>
      </c>
    </row>
    <row r="86" spans="1:23" x14ac:dyDescent="0.3">
      <c r="A86" s="2"/>
      <c r="B86" s="2"/>
      <c r="C86" s="2"/>
      <c r="F86" s="1"/>
      <c r="G86" s="1"/>
      <c r="H86" s="1"/>
      <c r="I86" s="1"/>
      <c r="J86" s="1"/>
      <c r="K86" s="1"/>
      <c r="M86" s="2" t="s">
        <v>29</v>
      </c>
      <c r="N86" s="2" t="s">
        <v>7</v>
      </c>
      <c r="O86" s="2">
        <v>16.600000000000001</v>
      </c>
      <c r="P86" s="2">
        <v>0.13171412795156723</v>
      </c>
      <c r="Q86" s="2">
        <v>9.2277843032360777E-4</v>
      </c>
      <c r="R86" s="2" t="s">
        <v>24</v>
      </c>
      <c r="S86" s="2" t="s">
        <v>6</v>
      </c>
      <c r="T86" s="2">
        <v>48.1</v>
      </c>
      <c r="U86" s="2">
        <v>0.11250319962357411</v>
      </c>
      <c r="V86" s="2">
        <v>1.0317932370186307E-2</v>
      </c>
    </row>
    <row r="87" spans="1:23" x14ac:dyDescent="0.3">
      <c r="A87" s="2"/>
      <c r="B87" s="2" t="s">
        <v>12</v>
      </c>
      <c r="C87" s="2">
        <v>13.4</v>
      </c>
      <c r="D87" s="2">
        <v>0.72652926047658806</v>
      </c>
      <c r="F87" s="1"/>
      <c r="G87" s="1"/>
      <c r="H87" s="1"/>
      <c r="I87" s="1"/>
      <c r="J87" s="1"/>
      <c r="M87" s="2" t="s">
        <v>32</v>
      </c>
      <c r="N87" s="2" t="s">
        <v>7</v>
      </c>
      <c r="O87" s="2">
        <v>10.5</v>
      </c>
      <c r="P87" s="2">
        <v>0.36727322397826812</v>
      </c>
      <c r="Q87" s="2">
        <v>1.59935700738336E-4</v>
      </c>
      <c r="R87" s="2" t="s">
        <v>31</v>
      </c>
      <c r="S87" s="2" t="s">
        <v>6</v>
      </c>
      <c r="T87" s="2">
        <v>22.6</v>
      </c>
      <c r="U87" s="2">
        <v>0.21773137645042925</v>
      </c>
      <c r="V87" s="2">
        <v>5.1525319633996427E-4</v>
      </c>
    </row>
    <row r="88" spans="1:23" x14ac:dyDescent="0.3">
      <c r="A88" s="2"/>
      <c r="B88" s="2" t="s">
        <v>14</v>
      </c>
      <c r="C88" s="2">
        <v>17.3</v>
      </c>
      <c r="D88" s="2">
        <v>0.70810376224078087</v>
      </c>
      <c r="F88" s="1"/>
      <c r="G88" s="1"/>
      <c r="H88" s="1"/>
      <c r="I88" s="1"/>
      <c r="J88" s="1"/>
      <c r="M88" s="1"/>
      <c r="N88" s="1"/>
      <c r="O88" s="1"/>
      <c r="P88" s="1"/>
      <c r="Q88" s="1"/>
      <c r="R88" s="2" t="s">
        <v>36</v>
      </c>
      <c r="S88" s="2" t="s">
        <v>6</v>
      </c>
      <c r="T88" s="2">
        <v>60.125</v>
      </c>
      <c r="U88" s="2">
        <v>6.8148896747987006E-2</v>
      </c>
      <c r="V88" s="2">
        <v>1.7604252562919458E-2</v>
      </c>
    </row>
    <row r="89" spans="1:23" x14ac:dyDescent="0.3">
      <c r="A89" s="2"/>
      <c r="B89" s="2" t="s">
        <v>16</v>
      </c>
      <c r="C89" s="2">
        <v>0</v>
      </c>
      <c r="D89" s="2">
        <v>0.45507584940396473</v>
      </c>
      <c r="F89" s="1"/>
      <c r="G89" s="1"/>
      <c r="H89" s="1"/>
      <c r="I89" s="1"/>
      <c r="J89" s="1"/>
      <c r="M89" s="1"/>
      <c r="N89" s="1"/>
      <c r="O89" s="1"/>
      <c r="P89" s="1"/>
      <c r="Q89" s="1"/>
      <c r="R89" s="2" t="s">
        <v>37</v>
      </c>
      <c r="S89" s="2" t="s">
        <v>6</v>
      </c>
      <c r="T89" s="2">
        <v>11.9</v>
      </c>
      <c r="U89" s="2">
        <v>0.21406587175141928</v>
      </c>
      <c r="V89" s="2">
        <v>2.7130895351932436E-3</v>
      </c>
    </row>
    <row r="90" spans="1:23" s="1" customFormat="1" x14ac:dyDescent="0.3">
      <c r="A90" s="2"/>
      <c r="B90" s="2" t="s">
        <v>18</v>
      </c>
      <c r="C90" s="2">
        <v>12.9</v>
      </c>
      <c r="D90" s="2">
        <v>0.49113529576802534</v>
      </c>
      <c r="E90"/>
      <c r="F90"/>
      <c r="G90"/>
      <c r="K90"/>
      <c r="L90"/>
      <c r="W90"/>
    </row>
    <row r="91" spans="1:23" s="1" customFormat="1" x14ac:dyDescent="0.3">
      <c r="A91" s="2"/>
      <c r="B91" s="2" t="s">
        <v>20</v>
      </c>
      <c r="C91" s="2">
        <v>33.299999999999997</v>
      </c>
      <c r="D91" s="2">
        <v>7.5081439127311994E-2</v>
      </c>
      <c r="E91" s="2"/>
      <c r="F91"/>
      <c r="G91"/>
      <c r="H91"/>
      <c r="I91"/>
      <c r="J91"/>
      <c r="K91"/>
      <c r="L91"/>
      <c r="W91"/>
    </row>
    <row r="92" spans="1:23" s="1" customFormat="1" x14ac:dyDescent="0.3">
      <c r="A92" s="2"/>
      <c r="B92" s="2" t="s">
        <v>21</v>
      </c>
      <c r="C92" s="2">
        <v>18.7</v>
      </c>
      <c r="D92" s="2">
        <v>0.51867301035131574</v>
      </c>
      <c r="E92" s="2"/>
      <c r="F92"/>
      <c r="G92"/>
      <c r="H92"/>
      <c r="I92"/>
      <c r="J92"/>
      <c r="K92"/>
      <c r="L92"/>
      <c r="N92"/>
      <c r="W92"/>
    </row>
    <row r="93" spans="1:23" s="1" customFormat="1" x14ac:dyDescent="0.3">
      <c r="A93" s="2"/>
      <c r="B93" s="2" t="s">
        <v>24</v>
      </c>
      <c r="C93" s="2">
        <v>23.5</v>
      </c>
      <c r="D93" s="2">
        <v>0.34186476628988549</v>
      </c>
      <c r="E93" s="2"/>
      <c r="F93"/>
      <c r="G93"/>
      <c r="H93"/>
      <c r="I93"/>
      <c r="J93"/>
      <c r="K93"/>
      <c r="L93"/>
      <c r="M93"/>
      <c r="N93"/>
      <c r="O93"/>
      <c r="P93"/>
      <c r="Q93"/>
      <c r="W93"/>
    </row>
    <row r="94" spans="1:23" x14ac:dyDescent="0.3">
      <c r="A94" s="2"/>
      <c r="B94" s="2" t="s">
        <v>28</v>
      </c>
      <c r="C94" s="2">
        <v>17.399999999999999</v>
      </c>
      <c r="D94" s="2">
        <v>0.29799291654235632</v>
      </c>
      <c r="E94" s="2"/>
      <c r="M94" s="2"/>
      <c r="N94" s="2"/>
      <c r="O94" s="2"/>
      <c r="Q94" s="2"/>
      <c r="R94" s="2"/>
      <c r="S94" s="2"/>
      <c r="T94" s="1"/>
      <c r="U94" s="1"/>
      <c r="V94" s="1"/>
    </row>
    <row r="95" spans="1:23" x14ac:dyDescent="0.3">
      <c r="A95" s="2"/>
      <c r="B95" s="2" t="s">
        <v>30</v>
      </c>
      <c r="C95" s="2">
        <v>13.3</v>
      </c>
      <c r="D95" s="2">
        <v>0.71502421090433121</v>
      </c>
      <c r="E95" s="2"/>
      <c r="M95" s="2"/>
      <c r="N95" s="2"/>
      <c r="O95" s="2"/>
      <c r="Q95" s="2"/>
      <c r="R95" s="2"/>
      <c r="S95" s="2"/>
    </row>
    <row r="96" spans="1:23" x14ac:dyDescent="0.3">
      <c r="A96" s="2"/>
      <c r="B96" s="2" t="s">
        <v>31</v>
      </c>
      <c r="C96" s="2">
        <v>25.3</v>
      </c>
      <c r="D96" s="2">
        <v>0.46816509033964504</v>
      </c>
      <c r="E96" s="2"/>
      <c r="M96" s="2"/>
      <c r="N96" s="2"/>
      <c r="O96" s="2"/>
      <c r="Q96" s="2"/>
      <c r="R96" s="2"/>
      <c r="S96" s="2"/>
    </row>
    <row r="97" spans="2:23" x14ac:dyDescent="0.3">
      <c r="B97" s="2" t="s">
        <v>34</v>
      </c>
      <c r="C97" s="2">
        <v>15.1</v>
      </c>
      <c r="D97" s="2">
        <v>0.65743761801637557</v>
      </c>
      <c r="E97" s="2"/>
      <c r="M97" s="2"/>
      <c r="N97" s="2"/>
      <c r="O97" s="2"/>
      <c r="Q97" s="2"/>
      <c r="R97" s="2"/>
      <c r="S97" s="2"/>
    </row>
    <row r="98" spans="2:23" x14ac:dyDescent="0.3">
      <c r="B98" s="2" t="s">
        <v>36</v>
      </c>
      <c r="C98" s="2">
        <v>47.833333333333336</v>
      </c>
      <c r="D98" s="2">
        <v>0.40185679189835805</v>
      </c>
      <c r="E98" s="2"/>
      <c r="M98" s="2"/>
      <c r="N98" s="2"/>
      <c r="O98" s="2"/>
      <c r="Q98" s="2"/>
      <c r="R98" s="2"/>
      <c r="S98" s="2"/>
    </row>
    <row r="99" spans="2:23" x14ac:dyDescent="0.3">
      <c r="B99" s="2" t="s">
        <v>37</v>
      </c>
      <c r="C99" s="2">
        <v>7.8</v>
      </c>
      <c r="D99" s="2">
        <v>0.55612206013513688</v>
      </c>
      <c r="E99" s="2"/>
      <c r="L99" s="1"/>
      <c r="M99" s="2"/>
      <c r="N99" s="2"/>
      <c r="O99" s="2"/>
      <c r="Q99" s="2"/>
      <c r="R99" s="2"/>
      <c r="S99" s="2"/>
      <c r="W99" s="1"/>
    </row>
    <row r="100" spans="2:23" x14ac:dyDescent="0.3">
      <c r="L100" s="1"/>
      <c r="M100" s="2"/>
      <c r="N100" s="2"/>
      <c r="O100" s="2"/>
      <c r="Q100" s="2"/>
      <c r="R100" s="2"/>
      <c r="S100" s="2"/>
      <c r="W100" s="1"/>
    </row>
    <row r="101" spans="2:23" x14ac:dyDescent="0.3">
      <c r="L101" s="1"/>
      <c r="Q101" s="2"/>
      <c r="R101" s="2"/>
      <c r="S101" s="2"/>
      <c r="W101" s="1"/>
    </row>
  </sheetData>
  <conditionalFormatting sqref="E81:E90 E1:E9 E69:E75 E15:E16 E25:E35 E41 E100:E1048576 E48:E59">
    <cfRule type="cellIs" dxfId="6" priority="12" operator="greaterThan">
      <formula>0.05</formula>
    </cfRule>
    <cfRule type="cellIs" priority="13" operator="greaterThan">
      <formula>0.05</formula>
    </cfRule>
  </conditionalFormatting>
  <conditionalFormatting sqref="J1:J11 J25:J36 J49:J59 J72:J82 J91:J1048576">
    <cfRule type="cellIs" dxfId="5" priority="11" operator="greaterThan">
      <formula>0.05</formula>
    </cfRule>
  </conditionalFormatting>
  <conditionalFormatting sqref="Q27:Q39 E3:E9 J3:J11 E27:E35 J27:J36 J50:J59 E50:E59 E73:E75 J73:J82 V3:V16 Q3:Q10 V27:V39 Q50:Q59 V50:V63 V80:V89 Q80:Q87">
    <cfRule type="cellIs" dxfId="4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49D9-1A9A-426A-8D63-FF6B7CA4C423}">
  <dimension ref="A1:U97"/>
  <sheetViews>
    <sheetView topLeftCell="A43" workbookViewId="0">
      <selection activeCell="H50" sqref="H50"/>
    </sheetView>
  </sheetViews>
  <sheetFormatPr defaultRowHeight="14.4" x14ac:dyDescent="0.3"/>
  <sheetData>
    <row r="1" spans="1:20" x14ac:dyDescent="0.3">
      <c r="A1" s="1" t="s">
        <v>127</v>
      </c>
      <c r="K1" s="1" t="s">
        <v>129</v>
      </c>
    </row>
    <row r="2" spans="1:20" x14ac:dyDescent="0.3">
      <c r="A2" s="1" t="s">
        <v>128</v>
      </c>
      <c r="K2" s="1" t="s">
        <v>128</v>
      </c>
    </row>
    <row r="3" spans="1:20" x14ac:dyDescent="0.3">
      <c r="A3" t="s">
        <v>61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105</v>
      </c>
      <c r="L3" t="s">
        <v>106</v>
      </c>
      <c r="M3" t="s">
        <v>107</v>
      </c>
      <c r="N3" t="s">
        <v>108</v>
      </c>
      <c r="O3" t="s">
        <v>109</v>
      </c>
      <c r="P3" t="s">
        <v>110</v>
      </c>
      <c r="Q3" t="s">
        <v>111</v>
      </c>
      <c r="R3" t="s">
        <v>112</v>
      </c>
      <c r="S3" t="s">
        <v>113</v>
      </c>
      <c r="T3" t="s">
        <v>114</v>
      </c>
    </row>
    <row r="4" spans="1:20" x14ac:dyDescent="0.3">
      <c r="A4" t="str">
        <f>_xlfn.CONCAT(A3,"_insig")</f>
        <v>File_Lhx6_50hz200ms1x_insig</v>
      </c>
      <c r="B4" t="str">
        <f t="shared" ref="B4:J4" si="0">_xlfn.CONCAT(B3,"_insig")</f>
        <v>Celltype_Lhx6_50hz200ms1x_insig</v>
      </c>
      <c r="C4" t="str">
        <f t="shared" si="0"/>
        <v>BLFR_Lhx6_50hz200ms1x_insig</v>
      </c>
      <c r="D4" t="str">
        <f t="shared" si="0"/>
        <v>MF_Lhx6_50hz200ms1x_insig</v>
      </c>
      <c r="E4" t="str">
        <f t="shared" si="0"/>
        <v>t.test_Lhx6_50hz200ms1x_insig</v>
      </c>
      <c r="F4" t="str">
        <f t="shared" si="0"/>
        <v>File_PV_50hz200ms1x_insig</v>
      </c>
      <c r="G4" t="str">
        <f t="shared" si="0"/>
        <v>Celltype_PV_50hz200ms1x_insig</v>
      </c>
      <c r="H4" t="str">
        <f t="shared" si="0"/>
        <v>BLFR_PV_50hz200ms1x_insig</v>
      </c>
      <c r="I4" t="str">
        <f t="shared" si="0"/>
        <v>MF_PV_50hz200ms1x_insig</v>
      </c>
      <c r="J4" t="str">
        <f t="shared" si="0"/>
        <v>t.test_PV_50hz200ms1x_insig</v>
      </c>
      <c r="K4" t="str">
        <f>_xlfn.CONCAT(K3,"_insig")</f>
        <v>File_Lhx6_50hz200ms2.5x_insig</v>
      </c>
      <c r="L4" t="str">
        <f t="shared" ref="L4" si="1">_xlfn.CONCAT(L3,"_insig")</f>
        <v>Celltype_Lhx6_50hz200ms2.5x_insig</v>
      </c>
      <c r="M4" t="str">
        <f t="shared" ref="M4" si="2">_xlfn.CONCAT(M3,"_insig")</f>
        <v>BLFR_Lhx6_50hz200ms2.5x_insig</v>
      </c>
      <c r="N4" t="str">
        <f t="shared" ref="N4" si="3">_xlfn.CONCAT(N3,"_insig")</f>
        <v>MF_Lhx6_50hz200ms2.5x_insig</v>
      </c>
      <c r="O4" t="str">
        <f t="shared" ref="O4" si="4">_xlfn.CONCAT(O3,"_insig")</f>
        <v>t.test_Lhx6_50hz200ms2.5x_insig</v>
      </c>
      <c r="P4" t="str">
        <f t="shared" ref="P4" si="5">_xlfn.CONCAT(P3,"_insig")</f>
        <v>File_PV_50hz200ms2.5x_insig</v>
      </c>
      <c r="Q4" t="str">
        <f t="shared" ref="Q4" si="6">_xlfn.CONCAT(Q3,"_insig")</f>
        <v>Celltype_PV_50hz200ms2.5x_insig</v>
      </c>
      <c r="R4" t="str">
        <f t="shared" ref="R4" si="7">_xlfn.CONCAT(R3,"_insig")</f>
        <v>BLFR_PV_50hz200ms2.5x_insig</v>
      </c>
      <c r="S4" t="str">
        <f t="shared" ref="S4" si="8">_xlfn.CONCAT(S3,"_insig")</f>
        <v>MF_PV_50hz200ms2.5x_insig</v>
      </c>
      <c r="T4" t="str">
        <f t="shared" ref="T4" si="9">_xlfn.CONCAT(T3,"_insig")</f>
        <v>t.test_PV_50hz200ms2.5x_insig</v>
      </c>
    </row>
    <row r="5" spans="1:20" x14ac:dyDescent="0.3">
      <c r="A5" s="2" t="s">
        <v>13</v>
      </c>
      <c r="B5" s="2" t="s">
        <v>7</v>
      </c>
      <c r="C5" s="2">
        <v>9.9</v>
      </c>
      <c r="D5" s="4">
        <v>-0.13446041871443448</v>
      </c>
      <c r="E5" s="2">
        <v>0.2698720678409518</v>
      </c>
      <c r="F5" s="2" t="s">
        <v>18</v>
      </c>
      <c r="G5" s="2" t="s">
        <v>6</v>
      </c>
      <c r="H5" s="2">
        <v>28.2</v>
      </c>
      <c r="I5" s="4">
        <v>2.9162778326072447E-2</v>
      </c>
      <c r="J5" s="2">
        <v>0.30446921522258052</v>
      </c>
      <c r="K5" s="2" t="s">
        <v>11</v>
      </c>
      <c r="L5" s="2" t="s">
        <v>7</v>
      </c>
      <c r="M5" s="2">
        <v>4.5999999999999996</v>
      </c>
      <c r="N5" s="4">
        <v>-0.40568201756352995</v>
      </c>
      <c r="O5" s="2">
        <v>0.30004666056080487</v>
      </c>
      <c r="P5" s="2" t="s">
        <v>28</v>
      </c>
      <c r="Q5" s="2" t="s">
        <v>6</v>
      </c>
      <c r="R5" s="2">
        <v>38</v>
      </c>
      <c r="S5" s="4">
        <v>5.2541702565033335E-2</v>
      </c>
      <c r="T5" s="2">
        <v>5.4808398784884242E-2</v>
      </c>
    </row>
    <row r="6" spans="1:20" x14ac:dyDescent="0.3">
      <c r="A6" s="2" t="s">
        <v>15</v>
      </c>
      <c r="B6" s="2" t="s">
        <v>7</v>
      </c>
      <c r="C6" s="2">
        <v>5.8</v>
      </c>
      <c r="D6" s="4">
        <v>0.26965330926015629</v>
      </c>
      <c r="E6" s="2">
        <v>6.0345012463391454E-2</v>
      </c>
      <c r="F6" s="2" t="s">
        <v>20</v>
      </c>
      <c r="G6" s="2" t="s">
        <v>6</v>
      </c>
      <c r="H6" s="2">
        <v>46</v>
      </c>
      <c r="I6" s="4">
        <v>-1.825722137771953E-2</v>
      </c>
      <c r="J6" s="2">
        <v>0.45131993388485919</v>
      </c>
      <c r="K6" s="2" t="s">
        <v>15</v>
      </c>
      <c r="L6" s="2" t="s">
        <v>7</v>
      </c>
      <c r="M6" s="2">
        <v>5.7</v>
      </c>
      <c r="N6" s="4">
        <v>-0.56847905017561595</v>
      </c>
      <c r="O6" s="2">
        <v>0.15191684202477382</v>
      </c>
      <c r="P6" s="1"/>
      <c r="Q6" s="1"/>
      <c r="R6" s="1"/>
      <c r="S6" s="1"/>
      <c r="T6" s="1"/>
    </row>
    <row r="7" spans="1:20" x14ac:dyDescent="0.3">
      <c r="A7" s="2" t="s">
        <v>17</v>
      </c>
      <c r="B7" s="2" t="s">
        <v>7</v>
      </c>
      <c r="C7" s="2">
        <v>14.1</v>
      </c>
      <c r="D7" s="4">
        <v>9.1465055336893489E-3</v>
      </c>
      <c r="E7" s="2">
        <v>0.85891581517585758</v>
      </c>
      <c r="F7" s="2" t="s">
        <v>21</v>
      </c>
      <c r="G7" s="2" t="s">
        <v>6</v>
      </c>
      <c r="H7" s="2">
        <v>5.9</v>
      </c>
      <c r="I7" s="4">
        <v>-2.3171952058375245E-2</v>
      </c>
      <c r="J7" s="2">
        <v>0.5166110585229835</v>
      </c>
      <c r="K7" s="2" t="s">
        <v>19</v>
      </c>
      <c r="L7" s="2" t="s">
        <v>7</v>
      </c>
      <c r="M7" s="2">
        <v>8.5</v>
      </c>
      <c r="N7" s="4">
        <v>-0.22954025313969878</v>
      </c>
      <c r="O7" s="2">
        <v>0.45523103364292883</v>
      </c>
      <c r="P7" s="1"/>
      <c r="Q7" s="1"/>
      <c r="R7" s="1"/>
      <c r="S7" s="1"/>
      <c r="T7" s="1"/>
    </row>
    <row r="8" spans="1:20" x14ac:dyDescent="0.3">
      <c r="A8" s="2" t="s">
        <v>23</v>
      </c>
      <c r="B8" s="2" t="s">
        <v>7</v>
      </c>
      <c r="C8" s="2">
        <v>23.3</v>
      </c>
      <c r="D8" s="4">
        <v>4.1255363646964124E-2</v>
      </c>
      <c r="E8" s="2">
        <v>0.55558584131420941</v>
      </c>
      <c r="F8" s="2" t="s">
        <v>24</v>
      </c>
      <c r="G8" s="2" t="s">
        <v>6</v>
      </c>
      <c r="H8" s="2">
        <v>15.4</v>
      </c>
      <c r="I8" s="4">
        <v>6.0342567479529097E-3</v>
      </c>
      <c r="J8" s="2">
        <v>0.94050362578585323</v>
      </c>
      <c r="K8" s="2" t="s">
        <v>23</v>
      </c>
      <c r="L8" s="2" t="s">
        <v>7</v>
      </c>
      <c r="M8" s="2">
        <v>21.1</v>
      </c>
      <c r="N8" s="4">
        <v>-0.1267286024074572</v>
      </c>
      <c r="O8" s="2">
        <v>9.2482848512932453E-2</v>
      </c>
      <c r="P8" s="1"/>
      <c r="Q8" s="1"/>
      <c r="R8" s="1"/>
      <c r="S8" s="1"/>
      <c r="T8" s="1"/>
    </row>
    <row r="9" spans="1:20" x14ac:dyDescent="0.3">
      <c r="A9" s="2" t="s">
        <v>25</v>
      </c>
      <c r="B9" s="2" t="s">
        <v>7</v>
      </c>
      <c r="C9" s="2">
        <v>10.8</v>
      </c>
      <c r="D9" s="4">
        <v>-0.11976646210643907</v>
      </c>
      <c r="E9" s="2">
        <v>0.1760698176565636</v>
      </c>
      <c r="F9" s="2" t="s">
        <v>28</v>
      </c>
      <c r="G9" s="2" t="s">
        <v>6</v>
      </c>
      <c r="H9" s="2">
        <v>27.7</v>
      </c>
      <c r="I9" s="4">
        <v>2.2227259515989299E-2</v>
      </c>
      <c r="J9" s="2">
        <v>0.9858520035018592</v>
      </c>
      <c r="K9" s="2" t="s">
        <v>29</v>
      </c>
      <c r="L9" s="2" t="s">
        <v>7</v>
      </c>
      <c r="M9" s="2">
        <v>20.9</v>
      </c>
      <c r="N9" s="4">
        <v>-0.12252395276093578</v>
      </c>
      <c r="O9" s="2">
        <v>7.2251312470998849E-2</v>
      </c>
      <c r="P9" s="1"/>
      <c r="Q9" s="1"/>
      <c r="R9" s="1"/>
      <c r="S9" s="1"/>
      <c r="T9" s="1"/>
    </row>
    <row r="10" spans="1:20" x14ac:dyDescent="0.3">
      <c r="A10" s="2" t="s">
        <v>27</v>
      </c>
      <c r="B10" s="2" t="s">
        <v>7</v>
      </c>
      <c r="C10" s="2">
        <v>29.3</v>
      </c>
      <c r="D10" s="4">
        <v>-1.0540948498046591E-2</v>
      </c>
      <c r="E10" s="2">
        <v>0.86699517574710061</v>
      </c>
      <c r="F10" s="2" t="s">
        <v>34</v>
      </c>
      <c r="G10" s="2" t="s">
        <v>6</v>
      </c>
      <c r="H10" s="2">
        <v>15</v>
      </c>
      <c r="I10" s="4">
        <v>0.13032717646948258</v>
      </c>
      <c r="J10" s="2">
        <v>8.9301159054414048E-2</v>
      </c>
      <c r="K10" s="2" t="s">
        <v>35</v>
      </c>
      <c r="L10" s="2" t="s">
        <v>7</v>
      </c>
      <c r="M10" s="2">
        <v>3.9</v>
      </c>
      <c r="N10" s="4">
        <v>-0.2577446301293787</v>
      </c>
      <c r="O10" s="2">
        <v>0.72658118313783127</v>
      </c>
      <c r="R10" s="1"/>
      <c r="S10" s="1"/>
      <c r="T10" s="1"/>
    </row>
    <row r="11" spans="1:20" x14ac:dyDescent="0.3">
      <c r="A11" s="2" t="s">
        <v>29</v>
      </c>
      <c r="B11" s="2" t="s">
        <v>7</v>
      </c>
      <c r="C11" s="2">
        <v>23.1</v>
      </c>
      <c r="D11" s="4">
        <v>2.5262273095634596E-2</v>
      </c>
      <c r="E11" s="2">
        <v>0.39805686274882324</v>
      </c>
      <c r="F11" s="1"/>
      <c r="G11" s="1"/>
      <c r="H11" s="1"/>
      <c r="I11" s="1"/>
      <c r="J11" s="1"/>
      <c r="K11" s="2" t="s">
        <v>38</v>
      </c>
      <c r="L11" s="2" t="s">
        <v>7</v>
      </c>
      <c r="M11" s="2">
        <v>4.0999999999999996</v>
      </c>
      <c r="N11" s="4">
        <v>-0.47451292094283326</v>
      </c>
      <c r="O11" s="2">
        <v>0.44108296134210262</v>
      </c>
    </row>
    <row r="12" spans="1:20" x14ac:dyDescent="0.3">
      <c r="A12" s="2" t="s">
        <v>32</v>
      </c>
      <c r="B12" s="2" t="s">
        <v>7</v>
      </c>
      <c r="C12" s="2">
        <v>10.6</v>
      </c>
      <c r="D12" s="4">
        <v>0.17850992026298287</v>
      </c>
      <c r="E12" s="2">
        <v>0.6757502430192257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20" x14ac:dyDescent="0.3">
      <c r="A15" s="1"/>
      <c r="B15" s="1"/>
      <c r="C15" s="1"/>
      <c r="D15" s="1"/>
      <c r="E15" s="1"/>
      <c r="H15" s="1"/>
      <c r="I15" s="1"/>
      <c r="J15" s="1"/>
      <c r="K15" s="1"/>
      <c r="L15" s="1"/>
      <c r="M15" s="1"/>
      <c r="N15" s="1"/>
      <c r="O15" s="1"/>
    </row>
    <row r="16" spans="1:20" x14ac:dyDescent="0.3">
      <c r="A16" s="1"/>
      <c r="B16" s="1"/>
      <c r="C16" s="1"/>
      <c r="D16" s="1"/>
      <c r="E16" s="1"/>
      <c r="K16" s="1"/>
      <c r="M16" s="1"/>
      <c r="N16" s="1"/>
      <c r="O16" s="1"/>
    </row>
    <row r="17" spans="1:21" x14ac:dyDescent="0.3">
      <c r="A17" s="1"/>
      <c r="C17" s="1"/>
      <c r="D17" s="1"/>
      <c r="E17" s="1"/>
    </row>
    <row r="18" spans="1:21" x14ac:dyDescent="0.3">
      <c r="A18" s="1"/>
      <c r="P18" s="1"/>
      <c r="Q18" s="1"/>
      <c r="R18" s="1"/>
      <c r="S18" s="1"/>
      <c r="T18" s="1"/>
    </row>
    <row r="19" spans="1:21" s="1" customFormat="1" x14ac:dyDescent="0.3">
      <c r="A19"/>
      <c r="B19"/>
      <c r="C19"/>
      <c r="D19"/>
      <c r="E19"/>
      <c r="F19"/>
      <c r="G19"/>
      <c r="H19"/>
      <c r="I19"/>
      <c r="J19"/>
    </row>
    <row r="20" spans="1:21" s="1" customFormat="1" x14ac:dyDescent="0.3">
      <c r="A20" s="1" t="s">
        <v>127</v>
      </c>
      <c r="B20"/>
      <c r="C20"/>
      <c r="D20"/>
      <c r="E20"/>
      <c r="K20" s="1" t="s">
        <v>129</v>
      </c>
      <c r="L20"/>
      <c r="M20"/>
      <c r="N20"/>
      <c r="O20"/>
    </row>
    <row r="21" spans="1:21" s="1" customFormat="1" x14ac:dyDescent="0.3">
      <c r="A21" s="1" t="s">
        <v>131</v>
      </c>
      <c r="B21"/>
      <c r="C21"/>
      <c r="D21"/>
      <c r="E21"/>
      <c r="K21" s="1" t="s">
        <v>131</v>
      </c>
      <c r="L21"/>
      <c r="M21"/>
      <c r="N21"/>
      <c r="O21"/>
    </row>
    <row r="22" spans="1:21" s="1" customFormat="1" ht="15" customHeight="1" x14ac:dyDescent="0.3">
      <c r="A22" t="s">
        <v>39</v>
      </c>
      <c r="B22" t="s">
        <v>40</v>
      </c>
      <c r="C22" t="s">
        <v>41</v>
      </c>
      <c r="D22" t="s">
        <v>42</v>
      </c>
      <c r="E22" t="s">
        <v>43</v>
      </c>
      <c r="F22" t="s">
        <v>44</v>
      </c>
      <c r="G22" t="s">
        <v>45</v>
      </c>
      <c r="H22" t="s">
        <v>46</v>
      </c>
      <c r="I22" t="s">
        <v>47</v>
      </c>
      <c r="J22" t="s">
        <v>48</v>
      </c>
      <c r="K22" t="s">
        <v>83</v>
      </c>
      <c r="L22" t="s">
        <v>84</v>
      </c>
      <c r="M22" t="s">
        <v>85</v>
      </c>
      <c r="N22" t="s">
        <v>86</v>
      </c>
      <c r="O22" t="s">
        <v>87</v>
      </c>
      <c r="P22" t="s">
        <v>88</v>
      </c>
      <c r="Q22" t="s">
        <v>89</v>
      </c>
      <c r="R22" t="s">
        <v>90</v>
      </c>
      <c r="S22" t="s">
        <v>91</v>
      </c>
      <c r="T22" t="s">
        <v>92</v>
      </c>
      <c r="U22"/>
    </row>
    <row r="23" spans="1:21" s="1" customFormat="1" ht="15" customHeight="1" x14ac:dyDescent="0.3">
      <c r="A23" t="str">
        <f>_xlfn.CONCAT(A22,"_insig")</f>
        <v>File_Lhx6_175hz200ms1x_insig</v>
      </c>
      <c r="B23" t="str">
        <f t="shared" ref="B23" si="10">_xlfn.CONCAT(B22,"_insig")</f>
        <v>Celltype_Lhx6_175hz200ms1x_insig</v>
      </c>
      <c r="C23" t="str">
        <f t="shared" ref="C23" si="11">_xlfn.CONCAT(C22,"_insig")</f>
        <v>BLFR_Lhx6_175hz200ms1x_insig</v>
      </c>
      <c r="D23" t="str">
        <f t="shared" ref="D23" si="12">_xlfn.CONCAT(D22,"_insig")</f>
        <v>MF_Lhx6_175hz200ms1x_insig</v>
      </c>
      <c r="E23" t="str">
        <f t="shared" ref="E23" si="13">_xlfn.CONCAT(E22,"_insig")</f>
        <v>t.test_Lhx6_175hz200ms1x_insig</v>
      </c>
      <c r="F23" t="str">
        <f t="shared" ref="F23" si="14">_xlfn.CONCAT(F22,"_insig")</f>
        <v>File_PV_175hz200ms1x_insig</v>
      </c>
      <c r="G23" t="str">
        <f t="shared" ref="G23" si="15">_xlfn.CONCAT(G22,"_insig")</f>
        <v>Celltype_PV_175hz200ms1x_insig</v>
      </c>
      <c r="H23" t="str">
        <f t="shared" ref="H23" si="16">_xlfn.CONCAT(H22,"_insig")</f>
        <v>BLFR_PV_175hz200ms1x_insig</v>
      </c>
      <c r="I23" t="str">
        <f t="shared" ref="I23" si="17">_xlfn.CONCAT(I22,"_insig")</f>
        <v>MF_PV_175hz200ms1x_insig</v>
      </c>
      <c r="J23" t="str">
        <f t="shared" ref="J23" si="18">_xlfn.CONCAT(J22,"_insig")</f>
        <v>t.test_PV_175hz200ms1x_insig</v>
      </c>
      <c r="K23" t="str">
        <f>_xlfn.CONCAT(K22,"_insig")</f>
        <v>File_Lhx6_175hz200ms2.5x_insig</v>
      </c>
      <c r="L23" t="str">
        <f t="shared" ref="L23" si="19">_xlfn.CONCAT(L22,"_insig")</f>
        <v>Celltype_Lhx6_175hz200ms2.5x_insig</v>
      </c>
      <c r="M23" t="str">
        <f t="shared" ref="M23" si="20">_xlfn.CONCAT(M22,"_insig")</f>
        <v>BLFR_Lhx6_175hz200ms2.5x_insig</v>
      </c>
      <c r="N23" t="str">
        <f t="shared" ref="N23" si="21">_xlfn.CONCAT(N22,"_insig")</f>
        <v>MF_Lhx6_175hz200ms2.5x_insig</v>
      </c>
      <c r="O23" t="str">
        <f t="shared" ref="O23" si="22">_xlfn.CONCAT(O22,"_insig")</f>
        <v>t.test_Lhx6_175hz200ms2.5x_insig</v>
      </c>
      <c r="P23" t="str">
        <f t="shared" ref="P23" si="23">_xlfn.CONCAT(P22,"_insig")</f>
        <v>File_PV_175hz200ms2.5x_insig</v>
      </c>
      <c r="Q23" t="str">
        <f t="shared" ref="Q23" si="24">_xlfn.CONCAT(Q22,"_insig")</f>
        <v>Celltype_PV_175hz200ms2.5x_insig</v>
      </c>
      <c r="R23" t="str">
        <f t="shared" ref="R23" si="25">_xlfn.CONCAT(R22,"_insig")</f>
        <v>BLFR_PV_175hz200ms2.5x_insig</v>
      </c>
      <c r="S23" t="str">
        <f t="shared" ref="S23" si="26">_xlfn.CONCAT(S22,"_insig")</f>
        <v>MF_PV_175hz200ms2.5x_insig</v>
      </c>
      <c r="T23" t="str">
        <f t="shared" ref="T23" si="27">_xlfn.CONCAT(T22,"_insig")</f>
        <v>t.test_PV_175hz200ms2.5x_insig</v>
      </c>
      <c r="U23"/>
    </row>
    <row r="24" spans="1:21" x14ac:dyDescent="0.3">
      <c r="A24" s="2" t="s">
        <v>11</v>
      </c>
      <c r="B24" s="2" t="s">
        <v>7</v>
      </c>
      <c r="C24" s="2">
        <v>4.5</v>
      </c>
      <c r="D24" s="4">
        <v>-0.74728769705866471</v>
      </c>
      <c r="E24" s="2">
        <v>7.0458874387187898E-2</v>
      </c>
      <c r="F24" s="2" t="s">
        <v>18</v>
      </c>
      <c r="G24" s="2" t="s">
        <v>6</v>
      </c>
      <c r="H24" s="2">
        <v>19.3</v>
      </c>
      <c r="I24" s="4">
        <v>5.0487222894360362E-2</v>
      </c>
      <c r="J24" s="2">
        <v>0.4301843367638265</v>
      </c>
      <c r="K24" s="2" t="s">
        <v>35</v>
      </c>
      <c r="L24" s="2" t="s">
        <v>7</v>
      </c>
      <c r="M24" s="2">
        <v>6.2</v>
      </c>
      <c r="N24" s="4">
        <v>-7.4205120868435046E-2</v>
      </c>
      <c r="O24" s="2">
        <v>0.61790772780750947</v>
      </c>
      <c r="P24" s="2" t="s">
        <v>20</v>
      </c>
      <c r="Q24" s="2" t="s">
        <v>6</v>
      </c>
      <c r="R24" s="2">
        <v>41.7</v>
      </c>
      <c r="S24" s="4">
        <v>2.9324751031915341E-2</v>
      </c>
      <c r="T24" s="2">
        <v>0.11965205759966589</v>
      </c>
    </row>
    <row r="25" spans="1:21" x14ac:dyDescent="0.3">
      <c r="A25" s="2" t="s">
        <v>19</v>
      </c>
      <c r="B25" s="2" t="s">
        <v>7</v>
      </c>
      <c r="C25" s="2">
        <v>7.1</v>
      </c>
      <c r="D25" s="4">
        <v>0.11520527130289049</v>
      </c>
      <c r="E25" s="2">
        <v>9.846735242319106E-2</v>
      </c>
      <c r="F25" s="2" t="s">
        <v>20</v>
      </c>
      <c r="G25" s="2" t="s">
        <v>6</v>
      </c>
      <c r="H25" s="2">
        <v>43.7</v>
      </c>
      <c r="I25" s="4">
        <v>-0.1270704463345898</v>
      </c>
      <c r="J25" s="2">
        <v>0.1218252446891803</v>
      </c>
      <c r="K25" s="2" t="s">
        <v>38</v>
      </c>
      <c r="L25" s="2" t="s">
        <v>7</v>
      </c>
      <c r="M25" s="2">
        <v>6.7</v>
      </c>
      <c r="N25" s="4">
        <v>-0.43225637218180663</v>
      </c>
      <c r="O25" s="2">
        <v>0.14126510724931904</v>
      </c>
      <c r="P25" s="2" t="s">
        <v>26</v>
      </c>
      <c r="Q25" s="2" t="s">
        <v>6</v>
      </c>
      <c r="R25" s="2">
        <v>61.1</v>
      </c>
      <c r="S25" s="4">
        <v>-0.21089844681500999</v>
      </c>
      <c r="T25" s="2">
        <v>5.2073878952800405E-2</v>
      </c>
    </row>
    <row r="26" spans="1:21" x14ac:dyDescent="0.3">
      <c r="A26" s="2" t="s">
        <v>22</v>
      </c>
      <c r="B26" s="2" t="s">
        <v>7</v>
      </c>
      <c r="C26" s="2">
        <v>4.7</v>
      </c>
      <c r="D26" s="4">
        <v>0.27014515271212841</v>
      </c>
      <c r="E26" s="2">
        <v>0.11879091489330507</v>
      </c>
      <c r="F26" s="2" t="s">
        <v>21</v>
      </c>
      <c r="G26" s="2" t="s">
        <v>6</v>
      </c>
      <c r="H26" s="2">
        <v>13.2</v>
      </c>
      <c r="I26" s="4">
        <v>3.425624496716867E-2</v>
      </c>
      <c r="J26" s="2">
        <v>0.51269086512875461</v>
      </c>
      <c r="K26" s="1"/>
      <c r="L26" s="1"/>
      <c r="M26" s="1"/>
      <c r="N26" s="1"/>
      <c r="O26" s="1"/>
    </row>
    <row r="27" spans="1:21" x14ac:dyDescent="0.3">
      <c r="A27" s="2" t="s">
        <v>23</v>
      </c>
      <c r="B27" s="2" t="s">
        <v>7</v>
      </c>
      <c r="C27" s="2">
        <v>17.5</v>
      </c>
      <c r="D27" s="4">
        <v>3.3125656763878221E-2</v>
      </c>
      <c r="E27" s="2">
        <v>0.48535772576242675</v>
      </c>
      <c r="F27" s="2" t="s">
        <v>24</v>
      </c>
      <c r="G27" s="2" t="s">
        <v>6</v>
      </c>
      <c r="H27" s="2">
        <v>10.3</v>
      </c>
      <c r="I27" s="4">
        <v>1.6586339359547658E-2</v>
      </c>
      <c r="J27" s="2">
        <v>0.6593966303201948</v>
      </c>
      <c r="K27" s="1"/>
      <c r="L27" s="1"/>
      <c r="M27" s="1"/>
      <c r="N27" s="1"/>
      <c r="O27" s="1"/>
    </row>
    <row r="28" spans="1:21" x14ac:dyDescent="0.3">
      <c r="A28" s="2" t="s">
        <v>29</v>
      </c>
      <c r="B28" s="2" t="s">
        <v>7</v>
      </c>
      <c r="C28" s="2">
        <v>18.600000000000001</v>
      </c>
      <c r="D28" s="4">
        <v>-4.551485048797712E-2</v>
      </c>
      <c r="E28" s="2">
        <v>0.6271205618088328</v>
      </c>
      <c r="F28" s="2" t="s">
        <v>28</v>
      </c>
      <c r="G28" s="2" t="s">
        <v>6</v>
      </c>
      <c r="H28" s="2">
        <v>36.299999999999997</v>
      </c>
      <c r="I28" s="4">
        <v>-4.5243778765851322E-3</v>
      </c>
      <c r="J28" s="2">
        <v>0.7025714965466936</v>
      </c>
      <c r="K28" s="1"/>
      <c r="L28" s="1"/>
      <c r="M28" s="1"/>
      <c r="N28" s="1"/>
      <c r="O28" s="1"/>
    </row>
    <row r="29" spans="1:21" x14ac:dyDescent="0.3">
      <c r="A29" s="2" t="s">
        <v>33</v>
      </c>
      <c r="B29" s="2" t="s">
        <v>7</v>
      </c>
      <c r="C29" s="2">
        <v>10.8</v>
      </c>
      <c r="D29" s="4">
        <v>-1</v>
      </c>
      <c r="E29" s="2">
        <v>0.12414649144683258</v>
      </c>
      <c r="F29" s="1"/>
      <c r="G29" s="1"/>
      <c r="H29" s="1"/>
      <c r="I29" s="1"/>
      <c r="J29" s="1"/>
      <c r="K29" s="1"/>
      <c r="M29" s="1"/>
      <c r="N29" s="1"/>
      <c r="O29" s="1"/>
    </row>
    <row r="30" spans="1:2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P30" s="1"/>
      <c r="Q30" s="1"/>
      <c r="R30" s="1"/>
      <c r="S30" s="1"/>
      <c r="T30" s="1"/>
    </row>
    <row r="31" spans="1:21" x14ac:dyDescent="0.3">
      <c r="A31" s="1"/>
      <c r="B31" s="1"/>
      <c r="C31" s="1"/>
      <c r="D31" s="1"/>
      <c r="E31" s="1"/>
      <c r="H31" s="1"/>
      <c r="I31" s="1"/>
      <c r="J31" s="1"/>
      <c r="P31" s="1"/>
      <c r="Q31" s="1"/>
      <c r="R31" s="1"/>
      <c r="S31" s="1"/>
      <c r="T31" s="1"/>
    </row>
    <row r="32" spans="1:21" x14ac:dyDescent="0.3">
      <c r="A32" s="1"/>
      <c r="B32" s="1"/>
      <c r="C32" s="1"/>
      <c r="D32" s="1"/>
      <c r="E32" s="1"/>
    </row>
    <row r="33" spans="1:21" x14ac:dyDescent="0.3">
      <c r="A33" s="1"/>
      <c r="B33" s="1"/>
      <c r="C33" s="1"/>
      <c r="D33" s="1"/>
      <c r="E33" s="1"/>
    </row>
    <row r="34" spans="1:21" x14ac:dyDescent="0.3">
      <c r="A34" s="1"/>
      <c r="C34" s="1"/>
      <c r="D34" s="1"/>
      <c r="E34" s="1"/>
    </row>
    <row r="37" spans="1:21" x14ac:dyDescent="0.3">
      <c r="A37" s="1" t="s">
        <v>127</v>
      </c>
      <c r="K37" s="1" t="s">
        <v>129</v>
      </c>
      <c r="P37" s="1"/>
      <c r="Q37" s="1"/>
      <c r="R37" s="1"/>
      <c r="S37" s="1"/>
      <c r="T37" s="1"/>
    </row>
    <row r="38" spans="1:21" x14ac:dyDescent="0.3">
      <c r="A38" s="1" t="s">
        <v>132</v>
      </c>
      <c r="K38" s="1" t="s">
        <v>132</v>
      </c>
      <c r="P38" s="1"/>
      <c r="Q38" s="1"/>
      <c r="R38" s="1"/>
      <c r="S38" s="1"/>
      <c r="T38" s="1"/>
    </row>
    <row r="39" spans="1:21" x14ac:dyDescent="0.3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 t="s">
        <v>55</v>
      </c>
      <c r="G39" t="s">
        <v>56</v>
      </c>
      <c r="H39" t="s">
        <v>57</v>
      </c>
      <c r="I39" t="s">
        <v>58</v>
      </c>
      <c r="J39" t="s">
        <v>59</v>
      </c>
      <c r="K39" t="s">
        <v>94</v>
      </c>
      <c r="L39" t="s">
        <v>95</v>
      </c>
      <c r="M39" t="s">
        <v>96</v>
      </c>
      <c r="N39" t="s">
        <v>97</v>
      </c>
      <c r="O39" t="s">
        <v>98</v>
      </c>
      <c r="P39" t="s">
        <v>99</v>
      </c>
      <c r="Q39" t="s">
        <v>100</v>
      </c>
      <c r="R39" t="s">
        <v>101</v>
      </c>
      <c r="S39" t="s">
        <v>102</v>
      </c>
      <c r="T39" t="s">
        <v>103</v>
      </c>
    </row>
    <row r="40" spans="1:21" x14ac:dyDescent="0.3">
      <c r="A40" t="str">
        <f>_xlfn.CONCAT(A39,"_insig")</f>
        <v>File_Lhx6_100hz2s1x_insig</v>
      </c>
      <c r="B40" t="str">
        <f t="shared" ref="B40" si="28">_xlfn.CONCAT(B39,"_insig")</f>
        <v>Celltype_Lhx6_100hz2s1x_insig</v>
      </c>
      <c r="C40" t="str">
        <f t="shared" ref="C40" si="29">_xlfn.CONCAT(C39,"_insig")</f>
        <v>BLFR_Lhx6_100hz2s1x_insig</v>
      </c>
      <c r="D40" t="str">
        <f t="shared" ref="D40" si="30">_xlfn.CONCAT(D39,"_insig")</f>
        <v>MF_Lhx6_100hz2s1x_insig</v>
      </c>
      <c r="E40" t="str">
        <f t="shared" ref="E40" si="31">_xlfn.CONCAT(E39,"_insig")</f>
        <v>t.test_Lhx6_100hz2s1x_insig</v>
      </c>
      <c r="F40" t="str">
        <f t="shared" ref="F40" si="32">_xlfn.CONCAT(F39,"_insig")</f>
        <v>File_PV_100hz2s1x_insig</v>
      </c>
      <c r="G40" t="str">
        <f t="shared" ref="G40" si="33">_xlfn.CONCAT(G39,"_insig")</f>
        <v>Celltype_PV_100hz2s1x_insig</v>
      </c>
      <c r="H40" t="str">
        <f t="shared" ref="H40" si="34">_xlfn.CONCAT(H39,"_insig")</f>
        <v>BLFR_PV_100hz2s1x_insig</v>
      </c>
      <c r="I40" t="str">
        <f t="shared" ref="I40" si="35">_xlfn.CONCAT(I39,"_insig")</f>
        <v>MF_PV_100hz2s1x_insig</v>
      </c>
      <c r="J40" t="str">
        <f t="shared" ref="J40" si="36">_xlfn.CONCAT(J39,"_insig")</f>
        <v>t.test_PV_100hz2s1x_insig</v>
      </c>
      <c r="K40" t="str">
        <f>_xlfn.CONCAT(K39,"_insig")</f>
        <v>File_Lhx6_100hz1s2.5x_insig</v>
      </c>
      <c r="L40" t="str">
        <f t="shared" ref="L40" si="37">_xlfn.CONCAT(L39,"_insig")</f>
        <v>Celltype_Lhx6_100hz1s2.5x_insig</v>
      </c>
      <c r="M40" t="str">
        <f t="shared" ref="M40" si="38">_xlfn.CONCAT(M39,"_insig")</f>
        <v>BLFR_Lhx6_100hz1s2.5x_insig</v>
      </c>
      <c r="N40" t="str">
        <f t="shared" ref="N40" si="39">_xlfn.CONCAT(N39,"_insig")</f>
        <v>MF_Lhx6_100hz1s2.5x_insig</v>
      </c>
      <c r="O40" t="str">
        <f t="shared" ref="O40" si="40">_xlfn.CONCAT(O39,"_insig")</f>
        <v>t.test_Lhx6_100hz1s2.5x_insig</v>
      </c>
      <c r="P40" t="str">
        <f t="shared" ref="P40" si="41">_xlfn.CONCAT(P39,"_insig")</f>
        <v>File_PV_100hz1s2.5x_insig</v>
      </c>
      <c r="Q40" t="str">
        <f t="shared" ref="Q40" si="42">_xlfn.CONCAT(Q39,"_insig")</f>
        <v>Celltype_PV_100hz1s2.5x_insig</v>
      </c>
      <c r="R40" t="str">
        <f t="shared" ref="R40" si="43">_xlfn.CONCAT(R39,"_insig")</f>
        <v>BLFR_PV_100hz1s2.5x_insig</v>
      </c>
      <c r="S40" t="str">
        <f t="shared" ref="S40" si="44">_xlfn.CONCAT(S39,"_insig")</f>
        <v>MF_PV_100hz1s2.5x_insig</v>
      </c>
      <c r="T40" t="str">
        <f t="shared" ref="T40" si="45">_xlfn.CONCAT(T39,"_insig")</f>
        <v>t.test_PV_100hz1s2.5x_insig</v>
      </c>
    </row>
    <row r="41" spans="1:21" x14ac:dyDescent="0.3">
      <c r="A41" s="2" t="s">
        <v>11</v>
      </c>
      <c r="B41" s="2" t="s">
        <v>7</v>
      </c>
      <c r="C41" s="2">
        <v>5.5</v>
      </c>
      <c r="D41" s="4">
        <v>-0.43154799391331977</v>
      </c>
      <c r="E41" s="2">
        <v>0.80121381104734324</v>
      </c>
      <c r="F41" s="2" t="s">
        <v>20</v>
      </c>
      <c r="G41" s="2" t="s">
        <v>6</v>
      </c>
      <c r="H41" s="2">
        <v>36.6</v>
      </c>
      <c r="I41" s="4">
        <v>-3.462119922233399E-2</v>
      </c>
      <c r="J41" s="2">
        <v>0.30773807480989473</v>
      </c>
      <c r="K41" s="2" t="s">
        <v>17</v>
      </c>
      <c r="L41" s="2" t="s">
        <v>7</v>
      </c>
      <c r="M41" s="2">
        <v>2</v>
      </c>
      <c r="N41" s="4">
        <v>2.0206285755829695E-2</v>
      </c>
      <c r="O41" s="2">
        <v>0.282097204691446</v>
      </c>
      <c r="P41" s="2" t="s">
        <v>26</v>
      </c>
      <c r="Q41" s="2" t="s">
        <v>6</v>
      </c>
      <c r="R41" s="2">
        <v>68.7</v>
      </c>
      <c r="S41" s="4">
        <v>-3.0931024396584571E-3</v>
      </c>
      <c r="T41" s="2">
        <v>0.93901079289458689</v>
      </c>
    </row>
    <row r="42" spans="1:21" x14ac:dyDescent="0.3">
      <c r="A42" s="2" t="s">
        <v>17</v>
      </c>
      <c r="B42" s="2" t="s">
        <v>7</v>
      </c>
      <c r="C42" s="2">
        <v>2.8</v>
      </c>
      <c r="D42" s="4">
        <v>1.1287641841222173E-2</v>
      </c>
      <c r="E42" s="2">
        <v>0.74760294044207487</v>
      </c>
      <c r="F42" s="2" t="s">
        <v>21</v>
      </c>
      <c r="G42" s="2" t="s">
        <v>6</v>
      </c>
      <c r="H42" s="2">
        <v>17.899999999999999</v>
      </c>
      <c r="I42" s="4">
        <v>-3.5122873536455095E-2</v>
      </c>
      <c r="J42" s="2">
        <v>0.15763193289149272</v>
      </c>
      <c r="K42" s="2" t="s">
        <v>19</v>
      </c>
      <c r="L42" s="2" t="s">
        <v>7</v>
      </c>
      <c r="M42" s="2">
        <v>6.9</v>
      </c>
      <c r="N42" s="4">
        <v>-7.4389279342412643E-2</v>
      </c>
      <c r="O42" s="2">
        <v>0.89578604688821561</v>
      </c>
    </row>
    <row r="43" spans="1:21" x14ac:dyDescent="0.3">
      <c r="A43" s="2" t="s">
        <v>25</v>
      </c>
      <c r="B43" s="2" t="s">
        <v>7</v>
      </c>
      <c r="C43" s="2">
        <v>9.1999999999999993</v>
      </c>
      <c r="D43" s="4">
        <v>-6.6743182361937395E-2</v>
      </c>
      <c r="E43" s="2">
        <v>8.5939521785713555E-2</v>
      </c>
      <c r="F43" s="2" t="s">
        <v>24</v>
      </c>
      <c r="G43" s="2" t="s">
        <v>6</v>
      </c>
      <c r="H43" s="2">
        <v>25.7</v>
      </c>
      <c r="I43" s="4">
        <v>-6.3993728882340825E-2</v>
      </c>
      <c r="J43" s="2">
        <v>9.2202913198872638E-2</v>
      </c>
      <c r="K43" s="2" t="s">
        <v>22</v>
      </c>
      <c r="L43" s="2" t="s">
        <v>7</v>
      </c>
      <c r="M43" s="2">
        <v>2.8</v>
      </c>
      <c r="N43" s="4">
        <v>3.0040170967982543E-2</v>
      </c>
      <c r="O43" s="2">
        <v>0.14100172981711287</v>
      </c>
    </row>
    <row r="44" spans="1:21" x14ac:dyDescent="0.3">
      <c r="A44" s="2" t="s">
        <v>27</v>
      </c>
      <c r="B44" s="2" t="s">
        <v>7</v>
      </c>
      <c r="C44" s="2">
        <v>28.7</v>
      </c>
      <c r="D44" s="4">
        <v>-0.12633758689669053</v>
      </c>
      <c r="E44" s="2">
        <v>6.9264961571861128E-2</v>
      </c>
      <c r="F44" s="2" t="s">
        <v>26</v>
      </c>
      <c r="G44" s="2" t="s">
        <v>6</v>
      </c>
      <c r="H44" s="2">
        <v>62.1</v>
      </c>
      <c r="I44" s="4">
        <v>0.12290173564328773</v>
      </c>
      <c r="J44" s="2">
        <v>0.12827372717588204</v>
      </c>
      <c r="K44" s="2" t="s">
        <v>32</v>
      </c>
      <c r="L44" s="2" t="s">
        <v>7</v>
      </c>
      <c r="M44" s="2">
        <v>15.8</v>
      </c>
      <c r="N44" s="4">
        <v>-0.11972026559929523</v>
      </c>
      <c r="O44" s="2">
        <v>0.28356764232540488</v>
      </c>
    </row>
    <row r="45" spans="1:21" s="1" customFormat="1" x14ac:dyDescent="0.3">
      <c r="A45" s="2" t="s">
        <v>33</v>
      </c>
      <c r="B45" s="2" t="s">
        <v>7</v>
      </c>
      <c r="C45" s="2">
        <v>8.9</v>
      </c>
      <c r="D45" s="4">
        <v>-0.5314366350334756</v>
      </c>
      <c r="E45" s="2">
        <v>0.32944344546371046</v>
      </c>
      <c r="F45" s="2" t="s">
        <v>28</v>
      </c>
      <c r="G45" s="2" t="s">
        <v>6</v>
      </c>
      <c r="H45" s="2">
        <v>17.5</v>
      </c>
      <c r="I45" s="4">
        <v>-1.7366325327950061E-2</v>
      </c>
      <c r="J45" s="2">
        <v>0.42009676833896104</v>
      </c>
      <c r="K45" s="2" t="s">
        <v>35</v>
      </c>
      <c r="L45" s="2" t="s">
        <v>7</v>
      </c>
      <c r="M45" s="2">
        <v>7</v>
      </c>
      <c r="N45" s="4">
        <v>4.2713098583834083E-2</v>
      </c>
      <c r="O45" s="2">
        <v>0.29382415695232661</v>
      </c>
      <c r="P45"/>
      <c r="Q45"/>
      <c r="R45"/>
      <c r="S45"/>
      <c r="T45"/>
      <c r="U45"/>
    </row>
    <row r="46" spans="1:21" s="1" customFormat="1" x14ac:dyDescent="0.3">
      <c r="K46"/>
      <c r="L46"/>
      <c r="M46"/>
      <c r="N46"/>
      <c r="O46"/>
    </row>
    <row r="47" spans="1:21" s="1" customFormat="1" x14ac:dyDescent="0.3">
      <c r="F47"/>
      <c r="G47"/>
      <c r="K47"/>
      <c r="L47"/>
      <c r="M47"/>
      <c r="N47"/>
      <c r="O47"/>
    </row>
    <row r="48" spans="1:21" s="1" customFormat="1" x14ac:dyDescent="0.3">
      <c r="F48"/>
      <c r="G48"/>
      <c r="H48"/>
      <c r="I48"/>
      <c r="J48"/>
    </row>
    <row r="49" spans="1:21" x14ac:dyDescent="0.3">
      <c r="A49" s="1"/>
      <c r="B49" s="1"/>
      <c r="C49" s="1"/>
      <c r="D49" s="1"/>
      <c r="E49" s="1"/>
    </row>
    <row r="50" spans="1:21" x14ac:dyDescent="0.3">
      <c r="A50" s="1"/>
      <c r="C50" s="1"/>
      <c r="D50" s="1"/>
      <c r="E50" s="1"/>
    </row>
    <row r="53" spans="1:21" x14ac:dyDescent="0.3">
      <c r="A53" s="1" t="s">
        <v>127</v>
      </c>
      <c r="K53" s="1" t="s">
        <v>129</v>
      </c>
    </row>
    <row r="54" spans="1:21" x14ac:dyDescent="0.3">
      <c r="A54" s="1" t="s">
        <v>133</v>
      </c>
      <c r="K54" s="1" t="s">
        <v>133</v>
      </c>
      <c r="P54" s="1"/>
      <c r="Q54" s="1"/>
      <c r="R54" s="1"/>
      <c r="S54" s="1"/>
      <c r="T54" s="1"/>
      <c r="U54" s="1"/>
    </row>
    <row r="55" spans="1:21" x14ac:dyDescent="0.3">
      <c r="A55" t="s">
        <v>72</v>
      </c>
      <c r="B55" t="s">
        <v>73</v>
      </c>
      <c r="C55" t="s">
        <v>74</v>
      </c>
      <c r="D55" t="s">
        <v>75</v>
      </c>
      <c r="E55" t="s">
        <v>76</v>
      </c>
      <c r="F55" t="s">
        <v>77</v>
      </c>
      <c r="G55" t="s">
        <v>78</v>
      </c>
      <c r="H55" t="s">
        <v>79</v>
      </c>
      <c r="I55" t="s">
        <v>80</v>
      </c>
      <c r="J55" t="s">
        <v>81</v>
      </c>
      <c r="K55" s="2" t="s">
        <v>116</v>
      </c>
      <c r="L55" s="2" t="s">
        <v>117</v>
      </c>
      <c r="M55" s="2" t="s">
        <v>118</v>
      </c>
      <c r="N55" s="2" t="s">
        <v>119</v>
      </c>
      <c r="O55" s="2" t="s">
        <v>120</v>
      </c>
      <c r="P55" s="2" t="s">
        <v>121</v>
      </c>
      <c r="Q55" s="2" t="s">
        <v>122</v>
      </c>
      <c r="R55" s="2" t="s">
        <v>123</v>
      </c>
      <c r="S55" s="2" t="s">
        <v>124</v>
      </c>
      <c r="T55" s="2" t="s">
        <v>125</v>
      </c>
    </row>
    <row r="56" spans="1:21" x14ac:dyDescent="0.3">
      <c r="A56" t="str">
        <f>_xlfn.CONCAT(A55,"_insig")</f>
        <v>File_Lhx6_175hz10s1x_insig</v>
      </c>
      <c r="B56" t="str">
        <f t="shared" ref="B56" si="46">_xlfn.CONCAT(B55,"_insig")</f>
        <v>Celltype_Lhx6_175hz10s1x_insig</v>
      </c>
      <c r="C56" t="str">
        <f t="shared" ref="C56" si="47">_xlfn.CONCAT(C55,"_insig")</f>
        <v>BLFR_Lhx6_175hz10s1x_insig</v>
      </c>
      <c r="D56" t="str">
        <f t="shared" ref="D56" si="48">_xlfn.CONCAT(D55,"_insig")</f>
        <v>MF_Lhx6_175hz10s1x_insig</v>
      </c>
      <c r="E56" t="str">
        <f t="shared" ref="E56" si="49">_xlfn.CONCAT(E55,"_insig")</f>
        <v>t.test_Lhx6_175hz10s1x_insig</v>
      </c>
      <c r="F56" t="str">
        <f t="shared" ref="F56" si="50">_xlfn.CONCAT(F55,"_insig")</f>
        <v>File_PV_175hz10s1x_insig</v>
      </c>
      <c r="G56" t="str">
        <f t="shared" ref="G56" si="51">_xlfn.CONCAT(G55,"_insig")</f>
        <v>Celltype_PV_175hz10s1x_insig</v>
      </c>
      <c r="H56" t="str">
        <f t="shared" ref="H56" si="52">_xlfn.CONCAT(H55,"_insig")</f>
        <v>BLFR_PV_175hz10s1x_insig</v>
      </c>
      <c r="I56" t="str">
        <f t="shared" ref="I56" si="53">_xlfn.CONCAT(I55,"_insig")</f>
        <v>MF_PV_175hz10s1x_insig</v>
      </c>
      <c r="J56" t="str">
        <f t="shared" ref="J56" si="54">_xlfn.CONCAT(J55,"_insig")</f>
        <v>t.test_PV_175hz10s1x_insig</v>
      </c>
      <c r="K56" t="str">
        <f>_xlfn.CONCAT(K55,"_insig")</f>
        <v>File_Lhx6_175hz10s2.5x_insig</v>
      </c>
      <c r="L56" t="str">
        <f t="shared" ref="L56" si="55">_xlfn.CONCAT(L55,"_insig")</f>
        <v>Celltype_Lhx6_175hz10s2.5x_insig</v>
      </c>
      <c r="M56" t="str">
        <f t="shared" ref="M56" si="56">_xlfn.CONCAT(M55,"_insig")</f>
        <v>BLFR_Lhx6_175hz10s2.5x_insig</v>
      </c>
      <c r="N56" t="str">
        <f t="shared" ref="N56" si="57">_xlfn.CONCAT(N55,"_insig")</f>
        <v>MF_Lhx6_175hz10s2.5x_insig</v>
      </c>
      <c r="O56" t="str">
        <f t="shared" ref="O56" si="58">_xlfn.CONCAT(O55,"_insig")</f>
        <v>t.test_Lhx6_175hz10s2.5x_insig</v>
      </c>
      <c r="P56" t="str">
        <f t="shared" ref="P56" si="59">_xlfn.CONCAT(P55,"_insig")</f>
        <v>File_PV_175hz10s2.5x_insig</v>
      </c>
      <c r="Q56" t="str">
        <f t="shared" ref="Q56" si="60">_xlfn.CONCAT(Q55,"_insig")</f>
        <v>Celltype_PV_175hz10s2.5x_insig</v>
      </c>
      <c r="R56" t="str">
        <f t="shared" ref="R56" si="61">_xlfn.CONCAT(R55,"_insig")</f>
        <v>BLFR_PV_175hz10s2.5x_insig</v>
      </c>
      <c r="S56" t="str">
        <f t="shared" ref="S56" si="62">_xlfn.CONCAT(S55,"_insig")</f>
        <v>MF_PV_175hz10s2.5x_insig</v>
      </c>
      <c r="T56" t="str">
        <f t="shared" ref="T56" si="63">_xlfn.CONCAT(T55,"_insig")</f>
        <v>t.test_PV_175hz10s2.5x_insig</v>
      </c>
    </row>
    <row r="57" spans="1:21" x14ac:dyDescent="0.3">
      <c r="A57" s="2" t="s">
        <v>11</v>
      </c>
      <c r="B57" s="2" t="s">
        <v>7</v>
      </c>
      <c r="C57" s="2">
        <v>5.9</v>
      </c>
      <c r="D57" s="4">
        <v>0.34889392061569796</v>
      </c>
      <c r="E57" s="2">
        <v>0.48892944907638219</v>
      </c>
      <c r="F57" s="2" t="s">
        <v>20</v>
      </c>
      <c r="G57" s="2" t="s">
        <v>6</v>
      </c>
      <c r="H57" s="2">
        <v>35.5</v>
      </c>
      <c r="I57" s="4">
        <v>9.9752248224163724E-3</v>
      </c>
      <c r="J57" s="2">
        <v>0.6969471715965736</v>
      </c>
      <c r="K57" s="2" t="s">
        <v>11</v>
      </c>
      <c r="L57" s="2" t="s">
        <v>7</v>
      </c>
      <c r="M57" s="2">
        <v>3.4</v>
      </c>
      <c r="N57" s="4">
        <v>0.32152038695008195</v>
      </c>
      <c r="O57" s="2">
        <v>0.33338273040556954</v>
      </c>
      <c r="P57" s="2" t="s">
        <v>16</v>
      </c>
      <c r="Q57" s="2" t="s">
        <v>6</v>
      </c>
      <c r="R57" s="2">
        <v>35.5</v>
      </c>
      <c r="S57" s="4">
        <v>0.47123350577112549</v>
      </c>
      <c r="T57" s="2">
        <v>9.1136248814312482E-2</v>
      </c>
    </row>
    <row r="58" spans="1:21" x14ac:dyDescent="0.3">
      <c r="A58" s="2" t="s">
        <v>13</v>
      </c>
      <c r="B58" s="2" t="s">
        <v>7</v>
      </c>
      <c r="C58" s="2">
        <v>2.7</v>
      </c>
      <c r="D58" s="4">
        <v>2.6750150554813411E-2</v>
      </c>
      <c r="E58" s="2">
        <v>0.65920402782813881</v>
      </c>
      <c r="F58" s="2" t="s">
        <v>24</v>
      </c>
      <c r="G58" s="2" t="s">
        <v>6</v>
      </c>
      <c r="H58" s="2">
        <v>30.2</v>
      </c>
      <c r="I58" s="4">
        <v>-7.6821454786277221E-2</v>
      </c>
      <c r="J58" s="2">
        <v>5.0321258764190753E-2</v>
      </c>
      <c r="K58" s="2" t="s">
        <v>13</v>
      </c>
      <c r="L58" s="2" t="s">
        <v>7</v>
      </c>
      <c r="M58" s="2">
        <v>2.8</v>
      </c>
      <c r="N58" s="4">
        <v>-0.22275639944650077</v>
      </c>
      <c r="O58" s="2">
        <v>0.16785762765497034</v>
      </c>
      <c r="P58" s="2" t="s">
        <v>26</v>
      </c>
      <c r="Q58" s="2" t="s">
        <v>6</v>
      </c>
      <c r="R58" s="2">
        <v>80.099999999999994</v>
      </c>
      <c r="S58" s="4">
        <v>4.1521185941786068E-2</v>
      </c>
      <c r="T58" s="2">
        <v>0.39654763372270396</v>
      </c>
    </row>
    <row r="59" spans="1:21" x14ac:dyDescent="0.3">
      <c r="A59" s="2" t="s">
        <v>15</v>
      </c>
      <c r="B59" s="2" t="s">
        <v>7</v>
      </c>
      <c r="C59" s="2">
        <v>25.7</v>
      </c>
      <c r="D59" s="4">
        <v>-7.2997407844806281E-2</v>
      </c>
      <c r="E59" s="2">
        <v>0.15073519280537753</v>
      </c>
      <c r="F59" s="2" t="s">
        <v>26</v>
      </c>
      <c r="G59" s="2" t="s">
        <v>6</v>
      </c>
      <c r="H59" s="2">
        <v>76.8</v>
      </c>
      <c r="I59" s="4">
        <v>4.0217146861645049E-2</v>
      </c>
      <c r="J59" s="2">
        <v>0.4391694080875414</v>
      </c>
      <c r="K59" s="2" t="s">
        <v>15</v>
      </c>
      <c r="L59" s="2" t="s">
        <v>7</v>
      </c>
      <c r="M59" s="2">
        <v>32.299999999999997</v>
      </c>
      <c r="N59" s="4">
        <v>-6.933772813002699E-2</v>
      </c>
      <c r="O59" s="2">
        <v>0.18660328814104135</v>
      </c>
      <c r="P59" s="2" t="s">
        <v>28</v>
      </c>
      <c r="Q59" s="2" t="s">
        <v>6</v>
      </c>
      <c r="R59" s="2">
        <v>21.8</v>
      </c>
      <c r="S59" s="4">
        <v>1.0780448169292581E-2</v>
      </c>
      <c r="T59" s="2">
        <v>0.63672284229427478</v>
      </c>
    </row>
    <row r="60" spans="1:21" x14ac:dyDescent="0.3">
      <c r="A60" s="2" t="s">
        <v>17</v>
      </c>
      <c r="B60" s="2" t="s">
        <v>7</v>
      </c>
      <c r="C60" s="2">
        <v>1.6</v>
      </c>
      <c r="D60" s="4">
        <v>0.10105804750190861</v>
      </c>
      <c r="E60" s="2">
        <v>0.12434628802395609</v>
      </c>
      <c r="F60" s="2" t="s">
        <v>28</v>
      </c>
      <c r="G60" s="2" t="s">
        <v>6</v>
      </c>
      <c r="H60" s="2">
        <v>18.600000000000001</v>
      </c>
      <c r="I60" s="4">
        <v>-1.2319198960017506E-2</v>
      </c>
      <c r="J60" s="2">
        <v>0.66867464083116057</v>
      </c>
      <c r="K60" s="2" t="s">
        <v>22</v>
      </c>
      <c r="L60" s="2" t="s">
        <v>7</v>
      </c>
      <c r="M60" s="2">
        <v>3.5</v>
      </c>
      <c r="N60" s="4">
        <v>7.9474721043762214E-2</v>
      </c>
      <c r="O60" s="2">
        <v>0.70341621180854519</v>
      </c>
      <c r="P60" s="2" t="s">
        <v>30</v>
      </c>
      <c r="Q60" s="2" t="s">
        <v>6</v>
      </c>
      <c r="R60" s="2">
        <v>11.4</v>
      </c>
      <c r="S60" s="4">
        <v>0.38646849774303027</v>
      </c>
      <c r="T60" s="2">
        <v>9.9802829569533763E-2</v>
      </c>
    </row>
    <row r="61" spans="1:21" x14ac:dyDescent="0.3">
      <c r="A61" s="2" t="s">
        <v>19</v>
      </c>
      <c r="B61" s="2" t="s">
        <v>7</v>
      </c>
      <c r="C61" s="2">
        <v>5.6</v>
      </c>
      <c r="D61" s="4">
        <v>1.2881369778838647E-2</v>
      </c>
      <c r="E61" s="2">
        <v>0.67606186084080822</v>
      </c>
      <c r="F61" s="2" t="s">
        <v>36</v>
      </c>
      <c r="G61" s="2" t="s">
        <v>6</v>
      </c>
      <c r="H61" s="2">
        <v>38.299999999999997</v>
      </c>
      <c r="I61" s="4">
        <v>-2.5578617534172749E-2</v>
      </c>
      <c r="J61" s="2">
        <v>0.52321477748567657</v>
      </c>
      <c r="K61" s="2" t="s">
        <v>33</v>
      </c>
      <c r="L61" s="2" t="s">
        <v>7</v>
      </c>
      <c r="M61" s="2">
        <v>9.875</v>
      </c>
      <c r="N61" s="4">
        <v>-6.71150716334908E-2</v>
      </c>
      <c r="O61" s="2">
        <v>0.31288826349814569</v>
      </c>
      <c r="P61" s="2" t="s">
        <v>34</v>
      </c>
      <c r="Q61" s="2" t="s">
        <v>6</v>
      </c>
      <c r="R61" s="2">
        <v>16.100000000000001</v>
      </c>
      <c r="S61" s="4">
        <v>-0.14344349788357791</v>
      </c>
      <c r="T61" s="2">
        <v>0.69959625270923731</v>
      </c>
    </row>
    <row r="62" spans="1:21" x14ac:dyDescent="0.3">
      <c r="A62" s="2" t="s">
        <v>22</v>
      </c>
      <c r="B62" s="2" t="s">
        <v>7</v>
      </c>
      <c r="C62" s="2">
        <v>2.7</v>
      </c>
      <c r="D62" s="4">
        <v>-8.330154278708141E-3</v>
      </c>
      <c r="E62" s="2">
        <v>0.93088751823778959</v>
      </c>
      <c r="F62" s="1"/>
      <c r="G62" s="1"/>
      <c r="H62" s="1"/>
      <c r="I62" s="1"/>
      <c r="J62" s="1"/>
      <c r="K62" s="2" t="s">
        <v>35</v>
      </c>
      <c r="L62" s="2" t="s">
        <v>7</v>
      </c>
      <c r="M62" s="2">
        <v>7.7</v>
      </c>
      <c r="N62" s="4">
        <v>0.24193798910972339</v>
      </c>
      <c r="O62" s="2">
        <v>0.36558311980688302</v>
      </c>
    </row>
    <row r="63" spans="1:21" x14ac:dyDescent="0.3">
      <c r="A63" s="2" t="s">
        <v>23</v>
      </c>
      <c r="B63" s="2" t="s">
        <v>7</v>
      </c>
      <c r="C63" s="2">
        <v>10.7</v>
      </c>
      <c r="D63" s="4">
        <v>5.1488407248424871E-2</v>
      </c>
      <c r="E63" s="2">
        <v>0.85391473810821683</v>
      </c>
      <c r="H63" s="1"/>
      <c r="I63" s="1"/>
      <c r="J63" s="1"/>
      <c r="K63" s="2" t="s">
        <v>38</v>
      </c>
      <c r="L63" s="2" t="s">
        <v>7</v>
      </c>
      <c r="M63" s="2">
        <v>18.3</v>
      </c>
      <c r="N63" s="4">
        <v>5.2982102283309906E-3</v>
      </c>
      <c r="O63" s="2">
        <v>0.91858241633196802</v>
      </c>
    </row>
    <row r="64" spans="1:21" x14ac:dyDescent="0.3">
      <c r="A64" s="2" t="s">
        <v>25</v>
      </c>
      <c r="B64" s="2" t="s">
        <v>7</v>
      </c>
      <c r="C64" s="2">
        <v>12</v>
      </c>
      <c r="D64" s="4">
        <v>-0.10449933767220296</v>
      </c>
      <c r="E64" s="2">
        <v>0.1105431689903951</v>
      </c>
      <c r="K64" s="1"/>
      <c r="L64" s="1"/>
      <c r="M64" s="1"/>
      <c r="N64" s="1"/>
      <c r="O64" s="1"/>
    </row>
    <row r="65" spans="1:20" x14ac:dyDescent="0.3">
      <c r="A65" s="2" t="s">
        <v>27</v>
      </c>
      <c r="B65" s="2" t="s">
        <v>7</v>
      </c>
      <c r="C65" s="2">
        <v>24</v>
      </c>
      <c r="D65" s="4">
        <v>-8.7814594788410083E-2</v>
      </c>
      <c r="E65" s="2">
        <v>0.13550872087795324</v>
      </c>
    </row>
    <row r="66" spans="1:20" x14ac:dyDescent="0.3">
      <c r="A66" s="2" t="s">
        <v>32</v>
      </c>
      <c r="B66" s="2" t="s">
        <v>7</v>
      </c>
      <c r="C66" s="2">
        <v>10.6</v>
      </c>
      <c r="D66" s="4">
        <v>0.17850992026298287</v>
      </c>
      <c r="E66" s="2">
        <v>0.6757502430192257</v>
      </c>
    </row>
    <row r="67" spans="1:20" x14ac:dyDescent="0.3">
      <c r="A67" s="2" t="s">
        <v>33</v>
      </c>
      <c r="B67" s="2" t="s">
        <v>7</v>
      </c>
      <c r="C67" s="2">
        <v>14.375</v>
      </c>
      <c r="D67" s="4">
        <v>0.38783102965443095</v>
      </c>
      <c r="E67" s="2">
        <v>0.73164342292499751</v>
      </c>
    </row>
    <row r="68" spans="1:20" x14ac:dyDescent="0.3">
      <c r="A68" s="2" t="s">
        <v>35</v>
      </c>
      <c r="B68" s="2" t="s">
        <v>7</v>
      </c>
      <c r="C68" s="2">
        <v>7.6</v>
      </c>
      <c r="D68" s="4">
        <v>9.6265883874943864E-2</v>
      </c>
      <c r="E68" s="2">
        <v>0.10698354174614738</v>
      </c>
    </row>
    <row r="69" spans="1:20" x14ac:dyDescent="0.3">
      <c r="A69" s="1"/>
      <c r="B69" s="1"/>
      <c r="C69" s="1"/>
      <c r="D69" s="1"/>
      <c r="E69" s="1"/>
    </row>
    <row r="70" spans="1:20" s="1" customFormat="1" x14ac:dyDescent="0.3"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0" s="1" customFormat="1" x14ac:dyDescent="0.3"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1:20" s="1" customFormat="1" x14ac:dyDescent="0.3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1:20" s="1" customFormat="1" x14ac:dyDescent="0.3">
      <c r="B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94" spans="1:20" s="1" customFormat="1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</row>
    <row r="95" spans="1:20" s="1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1:20" s="1" customFormat="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</row>
    <row r="97" spans="1:20" s="1" customForma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</row>
  </sheetData>
  <conditionalFormatting sqref="E74:E1048576 E1:E3 E18:E22 E35:E39 E51:E55 E5:E12 E24:E29 E41:E45 E57:E68">
    <cfRule type="cellIs" dxfId="3" priority="13" operator="greaterThan">
      <formula>0.05</formula>
    </cfRule>
    <cfRule type="cellIs" priority="14" operator="greaterThan">
      <formula>0.05</formula>
    </cfRule>
  </conditionalFormatting>
  <conditionalFormatting sqref="J64:J1048576 J1:J3 J16:J19 J22 J32:J35 J39 J48:J51 J55 J5:J10 J24:J28 J41:J45 J57:J61">
    <cfRule type="cellIs" dxfId="2" priority="12" operator="greaterThan">
      <formula>0.05</formula>
    </cfRule>
  </conditionalFormatting>
  <conditionalFormatting sqref="J3 E3 E22 J22 E39 J39 E55 J55 O3 T3 O22 T22 O39 T39 E5:E12 J5:J10 T5 O5:O11 J24:J28 E24:E29 T24:T25 O24:O25 J41:J45 E41:E45 T41 O41:O45 J57:J61 E57:E68 O57:O63 T57:T61">
    <cfRule type="cellIs" dxfId="1" priority="2" operator="greaterThan">
      <formula>0.05</formula>
    </cfRule>
  </conditionalFormatting>
  <conditionalFormatting sqref="O55 T55">
    <cfRule type="cellIs" dxfId="0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132B-3E89-45DA-A4CD-DF2022362DEC}">
  <dimension ref="A1:R62"/>
  <sheetViews>
    <sheetView workbookViewId="0">
      <selection activeCell="R25" sqref="R25"/>
    </sheetView>
  </sheetViews>
  <sheetFormatPr defaultRowHeight="14.4" x14ac:dyDescent="0.3"/>
  <cols>
    <col min="1" max="1" width="16.33203125" customWidth="1"/>
    <col min="17" max="17" width="17.6640625" customWidth="1"/>
    <col min="18" max="18" width="9.21875" style="7" bestFit="1" customWidth="1"/>
  </cols>
  <sheetData>
    <row r="1" spans="1:18" x14ac:dyDescent="0.3">
      <c r="A1" t="s">
        <v>142</v>
      </c>
    </row>
    <row r="2" spans="1:18" x14ac:dyDescent="0.3">
      <c r="A2" t="s">
        <v>143</v>
      </c>
    </row>
    <row r="3" spans="1:18" x14ac:dyDescent="0.3">
      <c r="A3" t="s">
        <v>144</v>
      </c>
    </row>
    <row r="5" spans="1:18" x14ac:dyDescent="0.3">
      <c r="A5" t="s">
        <v>7</v>
      </c>
    </row>
    <row r="6" spans="1:18" x14ac:dyDescent="0.3">
      <c r="B6" s="2" t="s">
        <v>11</v>
      </c>
      <c r="C6" s="2" t="s">
        <v>13</v>
      </c>
      <c r="D6" s="2" t="s">
        <v>15</v>
      </c>
      <c r="E6" s="2" t="s">
        <v>17</v>
      </c>
      <c r="F6" s="2" t="s">
        <v>19</v>
      </c>
      <c r="G6" s="2" t="s">
        <v>22</v>
      </c>
      <c r="H6" s="2" t="s">
        <v>23</v>
      </c>
      <c r="I6" s="2" t="s">
        <v>25</v>
      </c>
      <c r="J6" s="2" t="s">
        <v>27</v>
      </c>
      <c r="K6" s="2" t="s">
        <v>29</v>
      </c>
      <c r="L6" s="2" t="s">
        <v>32</v>
      </c>
      <c r="M6" s="2" t="s">
        <v>33</v>
      </c>
      <c r="N6" s="2" t="s">
        <v>35</v>
      </c>
      <c r="O6" s="2" t="s">
        <v>38</v>
      </c>
      <c r="Q6" t="s">
        <v>7</v>
      </c>
      <c r="R6" s="8" t="s">
        <v>152</v>
      </c>
    </row>
    <row r="7" spans="1:18" x14ac:dyDescent="0.3">
      <c r="A7" t="s">
        <v>134</v>
      </c>
      <c r="B7" s="2">
        <v>0.37914504106061847</v>
      </c>
      <c r="C7" s="4">
        <v>-0.13446041871443448</v>
      </c>
      <c r="D7" s="4">
        <v>0.26965330926015629</v>
      </c>
      <c r="E7" s="4">
        <v>9.1465055336893489E-3</v>
      </c>
      <c r="F7" s="2">
        <v>0.18174011826315117</v>
      </c>
      <c r="G7" s="2">
        <v>-0.20136715192985269</v>
      </c>
      <c r="H7" s="4">
        <v>4.1255363646964124E-2</v>
      </c>
      <c r="I7" s="4">
        <v>-0.11976646210643907</v>
      </c>
      <c r="J7" s="4">
        <v>-1.0540948498046591E-2</v>
      </c>
      <c r="K7" s="4">
        <v>2.5262273095634596E-2</v>
      </c>
      <c r="L7" s="4">
        <v>0.17850992026298287</v>
      </c>
      <c r="M7" s="2">
        <v>-0.85317149507433721</v>
      </c>
      <c r="N7" s="2">
        <v>0.41638879198837742</v>
      </c>
      <c r="O7" s="2">
        <v>0.55648024833819609</v>
      </c>
      <c r="Q7" t="s">
        <v>134</v>
      </c>
      <c r="R7" s="8">
        <v>8</v>
      </c>
    </row>
    <row r="8" spans="1:18" x14ac:dyDescent="0.3">
      <c r="A8" t="s">
        <v>136</v>
      </c>
      <c r="B8" s="4">
        <v>-0.74728769705866471</v>
      </c>
      <c r="C8" s="2">
        <v>-1</v>
      </c>
      <c r="D8" s="2">
        <v>-0.85943312496757085</v>
      </c>
      <c r="E8" s="2">
        <v>0.25180026061268584</v>
      </c>
      <c r="F8" s="4">
        <v>0.11520527130289049</v>
      </c>
      <c r="G8" s="4">
        <v>0.27014515271212841</v>
      </c>
      <c r="H8" s="4">
        <v>3.3125656763878221E-2</v>
      </c>
      <c r="I8" s="2">
        <v>-0.32053092095563696</v>
      </c>
      <c r="J8" s="2">
        <v>-0.10058231636795392</v>
      </c>
      <c r="K8" s="4">
        <v>-4.551485048797712E-2</v>
      </c>
      <c r="L8" s="2">
        <v>0.45791975598601448</v>
      </c>
      <c r="M8" s="4">
        <v>-1</v>
      </c>
      <c r="N8" s="2">
        <v>0.57658769966515</v>
      </c>
      <c r="O8" s="2">
        <v>0.80000911671995456</v>
      </c>
      <c r="Q8" t="s">
        <v>136</v>
      </c>
      <c r="R8" s="8">
        <v>6</v>
      </c>
    </row>
    <row r="9" spans="1:18" x14ac:dyDescent="0.3">
      <c r="A9" t="s">
        <v>137</v>
      </c>
      <c r="B9" s="4">
        <v>-0.43154799391331977</v>
      </c>
      <c r="C9" s="2">
        <v>-0.60324214628193651</v>
      </c>
      <c r="D9" s="2">
        <v>-0.50004314002531836</v>
      </c>
      <c r="E9" s="4">
        <v>1.1287641841222173E-2</v>
      </c>
      <c r="F9" s="2">
        <v>0.1412875508705369</v>
      </c>
      <c r="G9" s="2">
        <v>0.41402155012977282</v>
      </c>
      <c r="H9" s="2">
        <v>9.4356263468983598E-2</v>
      </c>
      <c r="I9" s="4">
        <v>-6.6743182361937395E-2</v>
      </c>
      <c r="J9" s="4">
        <v>-0.12633758689669053</v>
      </c>
      <c r="K9" s="2">
        <v>0.20133205027278223</v>
      </c>
      <c r="L9" s="2">
        <v>0.59399197264715509</v>
      </c>
      <c r="M9" s="4">
        <v>-0.5314366350334756</v>
      </c>
      <c r="N9" s="2">
        <v>0.5667008277659622</v>
      </c>
      <c r="O9" s="2">
        <v>0.81519252729951075</v>
      </c>
      <c r="Q9" t="s">
        <v>137</v>
      </c>
      <c r="R9" s="8">
        <v>5</v>
      </c>
    </row>
    <row r="10" spans="1:18" x14ac:dyDescent="0.3">
      <c r="A10" t="s">
        <v>138</v>
      </c>
      <c r="B10" s="4">
        <v>0.34889392061569796</v>
      </c>
      <c r="C10" s="4">
        <v>2.6750150554813411E-2</v>
      </c>
      <c r="D10" s="4">
        <v>-7.2997407844806281E-2</v>
      </c>
      <c r="E10" s="4">
        <v>0.10105804750190861</v>
      </c>
      <c r="F10" s="4">
        <v>1.2881369778838647E-2</v>
      </c>
      <c r="G10" s="4">
        <v>-8.330154278708141E-3</v>
      </c>
      <c r="H10" s="4">
        <v>5.1488407248424871E-2</v>
      </c>
      <c r="I10" s="4">
        <v>-0.10449933767220296</v>
      </c>
      <c r="J10" s="4">
        <v>-8.7814594788410083E-2</v>
      </c>
      <c r="K10" s="2">
        <v>0.10675866495339066</v>
      </c>
      <c r="L10" s="4">
        <v>0.17850992026298287</v>
      </c>
      <c r="M10" s="4">
        <v>0.38783102965443095</v>
      </c>
      <c r="N10" s="4">
        <v>9.6265883874943864E-2</v>
      </c>
      <c r="O10" s="2">
        <v>0.23800450294345288</v>
      </c>
      <c r="Q10" t="s">
        <v>138</v>
      </c>
      <c r="R10" s="8">
        <v>12</v>
      </c>
    </row>
    <row r="11" spans="1:18" x14ac:dyDescent="0.3">
      <c r="A11" t="s">
        <v>135</v>
      </c>
      <c r="B11" s="4">
        <v>-0.40568201756352995</v>
      </c>
      <c r="C11" s="2">
        <v>-1</v>
      </c>
      <c r="D11" s="4">
        <v>-0.56847905017561595</v>
      </c>
      <c r="E11" s="2">
        <v>-1</v>
      </c>
      <c r="F11" s="4">
        <v>-0.22954025313969878</v>
      </c>
      <c r="G11" s="2">
        <v>-0.11278403603174318</v>
      </c>
      <c r="H11" s="4">
        <v>-0.1267286024074572</v>
      </c>
      <c r="I11" s="2">
        <v>-1</v>
      </c>
      <c r="J11" s="2">
        <v>-0.85537509610688711</v>
      </c>
      <c r="K11" s="4">
        <v>-0.12252395276093578</v>
      </c>
      <c r="L11" s="2">
        <v>-0.7843666762084508</v>
      </c>
      <c r="M11" s="2">
        <v>-1</v>
      </c>
      <c r="N11" s="4">
        <v>-0.2577446301293787</v>
      </c>
      <c r="O11" s="4">
        <v>-0.47451292094283326</v>
      </c>
      <c r="Q11" t="s">
        <v>135</v>
      </c>
      <c r="R11" s="8">
        <v>7</v>
      </c>
    </row>
    <row r="12" spans="1:18" x14ac:dyDescent="0.3">
      <c r="A12" t="s">
        <v>139</v>
      </c>
      <c r="B12" s="2">
        <v>-0.86407311656451447</v>
      </c>
      <c r="C12" s="2">
        <v>-1</v>
      </c>
      <c r="D12" s="2">
        <v>-1</v>
      </c>
      <c r="E12" s="2">
        <v>-1</v>
      </c>
      <c r="F12" s="2">
        <v>-1</v>
      </c>
      <c r="G12" s="2">
        <v>-1</v>
      </c>
      <c r="H12" s="2">
        <v>-0.32954993388302428</v>
      </c>
      <c r="I12" s="2">
        <v>-1</v>
      </c>
      <c r="J12" s="2">
        <v>-1</v>
      </c>
      <c r="K12" s="2">
        <v>-0.39910447308014074</v>
      </c>
      <c r="L12" s="2">
        <v>-1</v>
      </c>
      <c r="M12" s="2">
        <v>-1</v>
      </c>
      <c r="N12" s="4">
        <v>-7.4205120868435046E-2</v>
      </c>
      <c r="O12" s="4">
        <v>-0.43225637218180663</v>
      </c>
      <c r="Q12" t="s">
        <v>139</v>
      </c>
      <c r="R12" s="8">
        <v>2</v>
      </c>
    </row>
    <row r="13" spans="1:18" x14ac:dyDescent="0.3">
      <c r="A13" t="s">
        <v>140</v>
      </c>
      <c r="B13" s="2">
        <v>-1</v>
      </c>
      <c r="C13" s="2">
        <v>-1</v>
      </c>
      <c r="D13" s="2">
        <v>-0.79237657970439568</v>
      </c>
      <c r="E13" s="4">
        <v>2.0206285755829695E-2</v>
      </c>
      <c r="F13" s="4">
        <v>-7.4389279342412643E-2</v>
      </c>
      <c r="G13" s="4">
        <v>3.0040170967982543E-2</v>
      </c>
      <c r="H13" s="2">
        <v>-0.51168168183160201</v>
      </c>
      <c r="I13" s="2">
        <v>-0.97215456819732471</v>
      </c>
      <c r="J13" s="2">
        <v>-0.90758925303225746</v>
      </c>
      <c r="K13" s="2">
        <v>0.11650322096889265</v>
      </c>
      <c r="L13" s="4">
        <v>-0.11972026559929523</v>
      </c>
      <c r="M13" s="2">
        <v>-1</v>
      </c>
      <c r="N13" s="4">
        <v>4.2713098583834083E-2</v>
      </c>
      <c r="O13" s="2">
        <v>-0.9399714907548925</v>
      </c>
      <c r="Q13" t="s">
        <v>140</v>
      </c>
      <c r="R13" s="8">
        <v>5</v>
      </c>
    </row>
    <row r="14" spans="1:18" x14ac:dyDescent="0.3">
      <c r="A14" t="s">
        <v>141</v>
      </c>
      <c r="B14" s="4">
        <v>0.32152038695008195</v>
      </c>
      <c r="C14" s="4">
        <v>-0.22275639944650077</v>
      </c>
      <c r="D14" s="4">
        <v>-6.933772813002699E-2</v>
      </c>
      <c r="E14" s="2">
        <v>0.3596525925351674</v>
      </c>
      <c r="F14" s="2">
        <v>0.11621674892839833</v>
      </c>
      <c r="G14" s="4">
        <v>7.9474721043762214E-2</v>
      </c>
      <c r="H14" s="2">
        <v>-0.24480815287405125</v>
      </c>
      <c r="I14" s="2">
        <v>-0.25184128018448543</v>
      </c>
      <c r="J14" s="2">
        <v>-0.14322557548271203</v>
      </c>
      <c r="K14" s="2">
        <v>0.13171412795156723</v>
      </c>
      <c r="L14" s="2">
        <v>0.36727322397826812</v>
      </c>
      <c r="M14" s="4">
        <v>-6.71150716334908E-2</v>
      </c>
      <c r="N14" s="4">
        <v>0.24193798910972339</v>
      </c>
      <c r="O14" s="4">
        <v>5.2982102283309906E-3</v>
      </c>
      <c r="Q14" t="s">
        <v>141</v>
      </c>
      <c r="R14" s="8">
        <v>7</v>
      </c>
    </row>
    <row r="15" spans="1:18" x14ac:dyDescent="0.3">
      <c r="R15" s="8"/>
    </row>
    <row r="16" spans="1:18" x14ac:dyDescent="0.3">
      <c r="R16" s="8"/>
    </row>
    <row r="17" spans="1:18" x14ac:dyDescent="0.3">
      <c r="A17" t="s">
        <v>6</v>
      </c>
      <c r="R17" s="8"/>
    </row>
    <row r="18" spans="1:18" x14ac:dyDescent="0.3">
      <c r="B18" s="2" t="s">
        <v>12</v>
      </c>
      <c r="C18" s="2" t="s">
        <v>14</v>
      </c>
      <c r="D18" s="2" t="s">
        <v>16</v>
      </c>
      <c r="E18" s="2" t="s">
        <v>18</v>
      </c>
      <c r="F18" s="2" t="s">
        <v>20</v>
      </c>
      <c r="G18" s="2" t="s">
        <v>21</v>
      </c>
      <c r="H18" s="2" t="s">
        <v>24</v>
      </c>
      <c r="I18" s="2" t="s">
        <v>26</v>
      </c>
      <c r="J18" s="2" t="s">
        <v>28</v>
      </c>
      <c r="K18" s="2" t="s">
        <v>30</v>
      </c>
      <c r="L18" s="2" t="s">
        <v>31</v>
      </c>
      <c r="M18" s="2" t="s">
        <v>34</v>
      </c>
      <c r="N18" s="2" t="s">
        <v>36</v>
      </c>
      <c r="O18" s="2" t="s">
        <v>37</v>
      </c>
      <c r="Q18" t="s">
        <v>6</v>
      </c>
      <c r="R18" s="8"/>
    </row>
    <row r="19" spans="1:18" x14ac:dyDescent="0.3">
      <c r="A19" t="s">
        <v>134</v>
      </c>
      <c r="B19" s="2">
        <v>0.26466862807525871</v>
      </c>
      <c r="C19" s="2">
        <v>0.55858105427080829</v>
      </c>
      <c r="D19" s="2">
        <v>0.23679845816652687</v>
      </c>
      <c r="E19" s="4">
        <v>2.9162778326072447E-2</v>
      </c>
      <c r="F19" s="4">
        <v>-1.825722137771953E-2</v>
      </c>
      <c r="G19" s="4">
        <v>-2.3171952058375245E-2</v>
      </c>
      <c r="H19" s="4">
        <v>6.0342567479529097E-3</v>
      </c>
      <c r="I19" s="2">
        <v>0.15420109218286876</v>
      </c>
      <c r="J19" s="4">
        <v>2.2227259515989299E-2</v>
      </c>
      <c r="K19" s="2">
        <v>0.51716607007201998</v>
      </c>
      <c r="L19" s="2">
        <v>0.17010537437080264</v>
      </c>
      <c r="M19" s="4">
        <v>0.13032717646948258</v>
      </c>
      <c r="N19" s="2">
        <v>0.24622050036909879</v>
      </c>
      <c r="O19" s="2">
        <v>0.34835779871580186</v>
      </c>
      <c r="Q19" t="s">
        <v>134</v>
      </c>
      <c r="R19" s="8">
        <v>6</v>
      </c>
    </row>
    <row r="20" spans="1:18" x14ac:dyDescent="0.3">
      <c r="A20" t="s">
        <v>136</v>
      </c>
      <c r="B20" s="2">
        <v>0.66941724212162246</v>
      </c>
      <c r="C20" s="2">
        <v>0.72452106253844517</v>
      </c>
      <c r="D20" s="2">
        <v>0.52362730378420563</v>
      </c>
      <c r="E20" s="4">
        <v>5.0487222894360362E-2</v>
      </c>
      <c r="F20" s="4">
        <v>-0.1270704463345898</v>
      </c>
      <c r="G20" s="4">
        <v>3.425624496716867E-2</v>
      </c>
      <c r="H20" s="4">
        <v>1.6586339359547658E-2</v>
      </c>
      <c r="I20" s="2">
        <v>0.21311292117052361</v>
      </c>
      <c r="J20" s="4">
        <v>-4.5243778765851322E-3</v>
      </c>
      <c r="K20" s="2">
        <v>0.75916166490847092</v>
      </c>
      <c r="L20" s="2">
        <v>0.35125098698867324</v>
      </c>
      <c r="M20" s="2">
        <v>0.50503934938093775</v>
      </c>
      <c r="N20" s="2">
        <v>0.48589030056596683</v>
      </c>
      <c r="O20" s="2">
        <v>0.54853910612768941</v>
      </c>
      <c r="Q20" t="s">
        <v>136</v>
      </c>
      <c r="R20" s="8">
        <v>5</v>
      </c>
    </row>
    <row r="21" spans="1:18" x14ac:dyDescent="0.3">
      <c r="A21" t="s">
        <v>137</v>
      </c>
      <c r="B21" s="2">
        <v>0.704804035017353</v>
      </c>
      <c r="C21" s="2">
        <v>0.70017526849336087</v>
      </c>
      <c r="D21" s="2">
        <v>0.45507584940396473</v>
      </c>
      <c r="E21" s="2">
        <v>8.7966995382194935E-2</v>
      </c>
      <c r="F21" s="4">
        <v>-3.462119922233399E-2</v>
      </c>
      <c r="G21" s="4">
        <v>-3.5122873536455095E-2</v>
      </c>
      <c r="H21" s="4">
        <v>-6.3993728882340825E-2</v>
      </c>
      <c r="I21" s="4">
        <v>0.12290173564328773</v>
      </c>
      <c r="J21" s="4">
        <v>-1.7366325327950061E-2</v>
      </c>
      <c r="K21" s="2">
        <v>0.75973713130835097</v>
      </c>
      <c r="L21" s="2">
        <v>0.29663650473988801</v>
      </c>
      <c r="M21" s="2">
        <v>0.46099408006405718</v>
      </c>
      <c r="N21" s="2">
        <v>0.35322776931323902</v>
      </c>
      <c r="O21" s="2">
        <v>0.34877168657812785</v>
      </c>
      <c r="Q21" t="s">
        <v>137</v>
      </c>
      <c r="R21" s="8">
        <v>4</v>
      </c>
    </row>
    <row r="22" spans="1:18" x14ac:dyDescent="0.3">
      <c r="A22" t="s">
        <v>138</v>
      </c>
      <c r="B22" s="2">
        <v>0.2005951745171155</v>
      </c>
      <c r="C22" s="2">
        <v>0.37739517975188003</v>
      </c>
      <c r="D22" s="2">
        <v>-8.3958905034873271E-2</v>
      </c>
      <c r="E22" s="2">
        <v>6.1100278082207027E-2</v>
      </c>
      <c r="F22" s="4">
        <v>9.9752248224163724E-3</v>
      </c>
      <c r="G22" s="2">
        <v>-8.0962417865190164E-2</v>
      </c>
      <c r="H22" s="4">
        <v>-7.6821454786277221E-2</v>
      </c>
      <c r="I22" s="4">
        <v>4.0217146861645049E-2</v>
      </c>
      <c r="J22" s="4">
        <v>-1.2319198960017506E-2</v>
      </c>
      <c r="K22" s="2">
        <v>0.42604901949871471</v>
      </c>
      <c r="L22" s="2">
        <v>6.80860394350217E-2</v>
      </c>
      <c r="M22" s="2">
        <v>0.1202711367196891</v>
      </c>
      <c r="N22" s="4">
        <v>-2.5578617534172749E-2</v>
      </c>
      <c r="O22" s="2">
        <v>7.63346082857215E-2</v>
      </c>
      <c r="Q22" t="s">
        <v>138</v>
      </c>
      <c r="R22" s="8">
        <v>4</v>
      </c>
    </row>
    <row r="23" spans="1:18" x14ac:dyDescent="0.3">
      <c r="A23" t="s">
        <v>135</v>
      </c>
      <c r="B23" s="2">
        <v>0.54625188171686645</v>
      </c>
      <c r="C23" s="2">
        <v>0.58492094738157729</v>
      </c>
      <c r="D23" s="2">
        <v>0.34895995803252611</v>
      </c>
      <c r="E23" s="2">
        <v>0.30727031153053053</v>
      </c>
      <c r="F23" s="2">
        <v>5.2685193312672338E-2</v>
      </c>
      <c r="G23" s="2">
        <v>0.41835862965169701</v>
      </c>
      <c r="H23" s="2">
        <v>0.24727363223990478</v>
      </c>
      <c r="I23" s="2">
        <v>-0.13153525019585782</v>
      </c>
      <c r="J23" s="4">
        <v>5.2541702565033335E-2</v>
      </c>
      <c r="K23" s="2">
        <v>0.52879498177643702</v>
      </c>
      <c r="L23" s="2">
        <v>0.23422808890754498</v>
      </c>
      <c r="M23" s="2">
        <v>0.54274054743663935</v>
      </c>
      <c r="N23" s="2">
        <v>0.44214715255320886</v>
      </c>
      <c r="O23" s="2">
        <v>0.80387422647579854</v>
      </c>
      <c r="Q23" t="s">
        <v>135</v>
      </c>
      <c r="R23" s="8">
        <v>1</v>
      </c>
    </row>
    <row r="24" spans="1:18" x14ac:dyDescent="0.3">
      <c r="A24" t="s">
        <v>139</v>
      </c>
      <c r="B24" s="2">
        <v>0.71491668297830269</v>
      </c>
      <c r="C24" s="2">
        <v>0.76793512724539492</v>
      </c>
      <c r="D24" s="2">
        <v>0.72423012112063623</v>
      </c>
      <c r="E24" s="2">
        <v>0.53731827659123144</v>
      </c>
      <c r="F24" s="4">
        <v>2.9324751031915341E-2</v>
      </c>
      <c r="G24" s="2">
        <v>0.6953440483155251</v>
      </c>
      <c r="H24" s="2">
        <v>0.61475557587713736</v>
      </c>
      <c r="I24" s="4">
        <v>-0.21089844681500999</v>
      </c>
      <c r="J24" s="2">
        <v>0.23931718296598925</v>
      </c>
      <c r="K24" s="2">
        <v>0.72969411227594139</v>
      </c>
      <c r="L24" s="2">
        <v>0.33256758828702598</v>
      </c>
      <c r="M24" s="2">
        <v>0.73073793164733369</v>
      </c>
      <c r="N24" s="2">
        <v>0.46575514852523564</v>
      </c>
      <c r="O24" s="2">
        <v>0.72270500218469036</v>
      </c>
      <c r="Q24" t="s">
        <v>139</v>
      </c>
      <c r="R24" s="8">
        <v>2</v>
      </c>
    </row>
    <row r="25" spans="1:18" x14ac:dyDescent="0.3">
      <c r="A25" t="s">
        <v>140</v>
      </c>
      <c r="B25" s="2">
        <v>0.72652926047658806</v>
      </c>
      <c r="C25" s="2">
        <v>0.70810376224078087</v>
      </c>
      <c r="D25" s="2">
        <v>0.45507584940396473</v>
      </c>
      <c r="E25" s="2">
        <v>0.49113529576802534</v>
      </c>
      <c r="F25" s="2">
        <v>7.5081439127311994E-2</v>
      </c>
      <c r="G25" s="2">
        <v>0.51867301035131574</v>
      </c>
      <c r="H25" s="2">
        <v>0.34186476628988549</v>
      </c>
      <c r="I25" s="4">
        <v>-3.0931024396584571E-3</v>
      </c>
      <c r="J25" s="2">
        <v>0.29799291654235632</v>
      </c>
      <c r="K25" s="2">
        <v>0.71502421090433121</v>
      </c>
      <c r="L25" s="2">
        <v>0.46816509033964504</v>
      </c>
      <c r="M25" s="2">
        <v>0.65743761801637557</v>
      </c>
      <c r="N25" s="2">
        <v>0.40185679189835805</v>
      </c>
      <c r="O25" s="2">
        <v>0.55612206013513688</v>
      </c>
      <c r="Q25" t="s">
        <v>140</v>
      </c>
      <c r="R25" s="8">
        <v>1</v>
      </c>
    </row>
    <row r="26" spans="1:18" x14ac:dyDescent="0.3">
      <c r="A26" t="s">
        <v>141</v>
      </c>
      <c r="B26" s="2">
        <v>0.31078886755008933</v>
      </c>
      <c r="C26" s="2">
        <v>0.48854766193102234</v>
      </c>
      <c r="D26" s="4">
        <v>0.47123350577112549</v>
      </c>
      <c r="E26" s="2">
        <v>0.13812329152851982</v>
      </c>
      <c r="F26" s="2">
        <v>-5.0981670245886658E-2</v>
      </c>
      <c r="G26" s="2">
        <v>0.26376806044038426</v>
      </c>
      <c r="H26" s="2">
        <v>0.11250319962357411</v>
      </c>
      <c r="I26" s="4">
        <v>4.1521185941786068E-2</v>
      </c>
      <c r="J26" s="4">
        <v>1.0780448169292581E-2</v>
      </c>
      <c r="K26" s="4">
        <v>0.38646849774303027</v>
      </c>
      <c r="L26" s="2">
        <v>0.21773137645042925</v>
      </c>
      <c r="M26" s="4">
        <v>-0.14344349788357791</v>
      </c>
      <c r="N26" s="2">
        <v>6.8148896747987006E-2</v>
      </c>
      <c r="O26" s="2">
        <v>0.21406587175141928</v>
      </c>
      <c r="Q26" t="s">
        <v>141</v>
      </c>
      <c r="R26" s="8">
        <v>5</v>
      </c>
    </row>
    <row r="27" spans="1:18" x14ac:dyDescent="0.3">
      <c r="B27" s="2"/>
      <c r="C27" s="2"/>
      <c r="D27" s="2"/>
    </row>
    <row r="28" spans="1:18" x14ac:dyDescent="0.3">
      <c r="B28" s="2"/>
      <c r="C28" s="2"/>
      <c r="D28" s="2"/>
    </row>
    <row r="29" spans="1:18" x14ac:dyDescent="0.3">
      <c r="B29" s="2"/>
      <c r="C29" s="2"/>
      <c r="D29" s="2"/>
    </row>
    <row r="30" spans="1:18" x14ac:dyDescent="0.3">
      <c r="A30" s="1" t="s">
        <v>7</v>
      </c>
    </row>
    <row r="31" spans="1:18" x14ac:dyDescent="0.3">
      <c r="B31" s="2" t="s">
        <v>11</v>
      </c>
      <c r="C31" s="2" t="s">
        <v>13</v>
      </c>
      <c r="D31" s="2" t="s">
        <v>15</v>
      </c>
      <c r="E31" s="2" t="s">
        <v>17</v>
      </c>
      <c r="F31" s="2" t="s">
        <v>19</v>
      </c>
      <c r="G31" s="2" t="s">
        <v>22</v>
      </c>
      <c r="H31" s="2" t="s">
        <v>23</v>
      </c>
      <c r="I31" s="2" t="s">
        <v>25</v>
      </c>
      <c r="J31" s="2" t="s">
        <v>27</v>
      </c>
      <c r="K31" s="2" t="s">
        <v>29</v>
      </c>
      <c r="L31" s="2" t="s">
        <v>32</v>
      </c>
      <c r="M31" s="2" t="s">
        <v>33</v>
      </c>
      <c r="N31" s="2" t="s">
        <v>35</v>
      </c>
      <c r="O31" s="2" t="s">
        <v>38</v>
      </c>
    </row>
    <row r="32" spans="1:18" x14ac:dyDescent="0.3">
      <c r="A32" t="s">
        <v>134</v>
      </c>
      <c r="B32" s="2">
        <v>0.37914504106061847</v>
      </c>
      <c r="C32" s="4">
        <v>-0.13446041871443448</v>
      </c>
      <c r="D32" s="4">
        <v>0.26965330926015629</v>
      </c>
      <c r="E32" s="4">
        <v>9.1465055336893489E-3</v>
      </c>
      <c r="F32" s="2">
        <v>0.18174011826315117</v>
      </c>
      <c r="G32" s="2">
        <v>-0.20136715192985269</v>
      </c>
      <c r="H32" s="4">
        <v>4.1255363646964124E-2</v>
      </c>
      <c r="I32" s="4">
        <v>-0.11976646210643907</v>
      </c>
      <c r="J32" s="4">
        <v>-1.0540948498046591E-2</v>
      </c>
      <c r="K32" s="4">
        <v>2.5262273095634596E-2</v>
      </c>
      <c r="L32" s="4">
        <v>0.17850992026298287</v>
      </c>
      <c r="M32" s="2">
        <v>-0.85317149507433721</v>
      </c>
      <c r="N32" s="2">
        <v>0.41638879198837742</v>
      </c>
      <c r="O32" s="2">
        <v>0.55648024833819609</v>
      </c>
    </row>
    <row r="33" spans="1:15" x14ac:dyDescent="0.3">
      <c r="A33" t="s">
        <v>135</v>
      </c>
      <c r="B33" s="4">
        <v>-0.40568201756352995</v>
      </c>
      <c r="C33" s="2">
        <v>-1</v>
      </c>
      <c r="D33" s="4">
        <v>-0.56847905017561595</v>
      </c>
      <c r="E33" s="2">
        <v>-1</v>
      </c>
      <c r="F33" s="4">
        <v>-0.22954025313969878</v>
      </c>
      <c r="G33" s="2">
        <v>-0.11278403603174318</v>
      </c>
      <c r="H33" s="4">
        <v>-0.1267286024074572</v>
      </c>
      <c r="I33" s="2">
        <v>-1</v>
      </c>
      <c r="J33" s="2">
        <v>-0.85537509610688711</v>
      </c>
      <c r="K33" s="4">
        <v>-0.12252395276093578</v>
      </c>
      <c r="L33" s="2">
        <v>-0.7843666762084508</v>
      </c>
      <c r="M33" s="2">
        <v>-1</v>
      </c>
      <c r="N33" s="4">
        <v>-0.2577446301293787</v>
      </c>
      <c r="O33" s="4">
        <v>-0.47451292094283326</v>
      </c>
    </row>
    <row r="34" spans="1:15" x14ac:dyDescent="0.3">
      <c r="B34" s="2"/>
      <c r="C34" s="4"/>
      <c r="D34" s="4"/>
      <c r="E34" s="4"/>
      <c r="F34" s="2"/>
      <c r="G34" s="2"/>
      <c r="H34" s="4"/>
      <c r="I34" s="4"/>
      <c r="J34" s="4"/>
      <c r="K34" s="4"/>
      <c r="L34" s="4"/>
      <c r="M34" s="2"/>
      <c r="N34" s="2"/>
      <c r="O34" s="2"/>
    </row>
    <row r="35" spans="1:15" x14ac:dyDescent="0.3">
      <c r="A35" t="s">
        <v>136</v>
      </c>
      <c r="B35" s="4">
        <v>-0.74728769705866471</v>
      </c>
      <c r="C35" s="2">
        <v>-1</v>
      </c>
      <c r="D35" s="2">
        <v>-0.85943312496757085</v>
      </c>
      <c r="E35" s="2">
        <v>0.25180026061268584</v>
      </c>
      <c r="F35" s="4">
        <v>0.11520527130289049</v>
      </c>
      <c r="G35" s="4">
        <v>0.27014515271212841</v>
      </c>
      <c r="H35" s="4">
        <v>3.3125656763878221E-2</v>
      </c>
      <c r="I35" s="2">
        <v>-0.32053092095563696</v>
      </c>
      <c r="J35" s="2">
        <v>-0.10058231636795392</v>
      </c>
      <c r="K35" s="4">
        <v>-4.551485048797712E-2</v>
      </c>
      <c r="L35" s="2">
        <v>0.45791975598601448</v>
      </c>
      <c r="M35" s="4">
        <v>-1</v>
      </c>
      <c r="N35" s="2">
        <v>0.57658769966515</v>
      </c>
      <c r="O35" s="2">
        <v>0.80000911671995456</v>
      </c>
    </row>
    <row r="36" spans="1:15" x14ac:dyDescent="0.3">
      <c r="A36" t="s">
        <v>139</v>
      </c>
      <c r="B36" s="2">
        <v>-0.86407311656451447</v>
      </c>
      <c r="C36" s="2">
        <v>-1</v>
      </c>
      <c r="D36" s="2">
        <v>-1</v>
      </c>
      <c r="E36" s="2">
        <v>-1</v>
      </c>
      <c r="F36" s="2">
        <v>-1</v>
      </c>
      <c r="G36" s="2">
        <v>-1</v>
      </c>
      <c r="H36" s="2">
        <v>-0.32954993388302428</v>
      </c>
      <c r="I36" s="2">
        <v>-1</v>
      </c>
      <c r="J36" s="2">
        <v>-1</v>
      </c>
      <c r="K36" s="2">
        <v>-0.39910447308014074</v>
      </c>
      <c r="L36" s="2">
        <v>-1</v>
      </c>
      <c r="M36" s="2">
        <v>-1</v>
      </c>
      <c r="N36" s="4">
        <v>-7.4205120868435046E-2</v>
      </c>
      <c r="O36" s="4">
        <v>-0.43225637218180663</v>
      </c>
    </row>
    <row r="37" spans="1:15" x14ac:dyDescent="0.3">
      <c r="B37" s="4"/>
      <c r="C37" s="2"/>
      <c r="D37" s="2"/>
      <c r="E37" s="2"/>
      <c r="F37" s="4"/>
      <c r="G37" s="4"/>
      <c r="H37" s="4"/>
      <c r="I37" s="2"/>
      <c r="J37" s="2"/>
      <c r="K37" s="4"/>
      <c r="L37" s="2"/>
      <c r="M37" s="4"/>
      <c r="N37" s="2"/>
      <c r="O37" s="2"/>
    </row>
    <row r="38" spans="1:15" x14ac:dyDescent="0.3">
      <c r="A38" t="s">
        <v>137</v>
      </c>
      <c r="B38" s="4">
        <v>-0.43154799391331977</v>
      </c>
      <c r="C38" s="2">
        <v>-0.60324214628193651</v>
      </c>
      <c r="D38" s="2">
        <v>-0.50004314002531836</v>
      </c>
      <c r="E38" s="4">
        <v>1.1287641841222173E-2</v>
      </c>
      <c r="F38" s="2">
        <v>0.1412875508705369</v>
      </c>
      <c r="G38" s="2">
        <v>0.41402155012977282</v>
      </c>
      <c r="H38" s="2">
        <v>9.4356263468983598E-2</v>
      </c>
      <c r="I38" s="4">
        <v>-6.6743182361937395E-2</v>
      </c>
      <c r="J38" s="4">
        <v>-0.12633758689669053</v>
      </c>
      <c r="K38" s="2">
        <v>0.20133205027278223</v>
      </c>
      <c r="L38" s="2">
        <v>0.59399197264715509</v>
      </c>
      <c r="M38" s="4">
        <v>-0.5314366350334756</v>
      </c>
      <c r="N38" s="2">
        <v>0.5667008277659622</v>
      </c>
      <c r="O38" s="2">
        <v>0.81519252729951075</v>
      </c>
    </row>
    <row r="39" spans="1:15" x14ac:dyDescent="0.3">
      <c r="A39" t="s">
        <v>140</v>
      </c>
      <c r="B39" s="2">
        <v>-1</v>
      </c>
      <c r="C39" s="2">
        <v>-1</v>
      </c>
      <c r="D39" s="2">
        <v>-0.79237657970439568</v>
      </c>
      <c r="E39" s="4">
        <v>2.0206285755829695E-2</v>
      </c>
      <c r="F39" s="4">
        <v>-7.4389279342412643E-2</v>
      </c>
      <c r="G39" s="4">
        <v>3.0040170967982543E-2</v>
      </c>
      <c r="H39" s="2">
        <v>-0.51168168183160201</v>
      </c>
      <c r="I39" s="2">
        <v>-0.97215456819732471</v>
      </c>
      <c r="J39" s="2">
        <v>-0.90758925303225746</v>
      </c>
      <c r="K39" s="2">
        <v>0.11650322096889265</v>
      </c>
      <c r="L39" s="4">
        <v>-0.11972026559929523</v>
      </c>
      <c r="M39" s="2">
        <v>-1</v>
      </c>
      <c r="N39" s="4">
        <v>4.2713098583834083E-2</v>
      </c>
      <c r="O39" s="2">
        <v>-0.9399714907548925</v>
      </c>
    </row>
    <row r="40" spans="1:15" x14ac:dyDescent="0.3">
      <c r="B40" s="4"/>
      <c r="C40" s="2"/>
      <c r="D40" s="2"/>
      <c r="E40" s="4"/>
      <c r="F40" s="2"/>
      <c r="G40" s="2"/>
      <c r="H40" s="2"/>
      <c r="I40" s="4"/>
      <c r="J40" s="4"/>
      <c r="K40" s="2"/>
      <c r="L40" s="2"/>
      <c r="M40" s="4"/>
      <c r="N40" s="2"/>
      <c r="O40" s="2"/>
    </row>
    <row r="41" spans="1:15" x14ac:dyDescent="0.3">
      <c r="A41" t="s">
        <v>138</v>
      </c>
      <c r="B41" s="4">
        <v>0.34889392061569796</v>
      </c>
      <c r="C41" s="4">
        <v>2.6750150554813411E-2</v>
      </c>
      <c r="D41" s="4">
        <v>-7.2997407844806281E-2</v>
      </c>
      <c r="E41" s="4">
        <v>0.10105804750190861</v>
      </c>
      <c r="F41" s="4">
        <v>1.2881369778838647E-2</v>
      </c>
      <c r="G41" s="4">
        <v>-8.330154278708141E-3</v>
      </c>
      <c r="H41" s="4">
        <v>5.1488407248424871E-2</v>
      </c>
      <c r="I41" s="4">
        <v>-0.10449933767220296</v>
      </c>
      <c r="J41" s="4">
        <v>-8.7814594788410083E-2</v>
      </c>
      <c r="K41" s="2">
        <v>0.10675866495339066</v>
      </c>
      <c r="L41" s="4">
        <v>0.17850992026298287</v>
      </c>
      <c r="M41" s="4">
        <v>0.38783102965443095</v>
      </c>
      <c r="N41" s="4">
        <v>9.6265883874943864E-2</v>
      </c>
      <c r="O41" s="2">
        <v>0.23800450294345288</v>
      </c>
    </row>
    <row r="42" spans="1:15" x14ac:dyDescent="0.3">
      <c r="A42" t="s">
        <v>141</v>
      </c>
      <c r="B42" s="4">
        <v>0.32152038695008195</v>
      </c>
      <c r="C42" s="4">
        <v>-0.22275639944650077</v>
      </c>
      <c r="D42" s="4">
        <v>-6.933772813002699E-2</v>
      </c>
      <c r="E42" s="2">
        <v>0.3596525925351674</v>
      </c>
      <c r="F42" s="2">
        <v>0.11621674892839833</v>
      </c>
      <c r="G42" s="4">
        <v>7.9474721043762214E-2</v>
      </c>
      <c r="H42" s="2">
        <v>-0.24480815287405125</v>
      </c>
      <c r="I42" s="2">
        <v>-0.25184128018448543</v>
      </c>
      <c r="J42" s="2">
        <v>-0.14322557548271203</v>
      </c>
      <c r="K42" s="2">
        <v>0.13171412795156723</v>
      </c>
      <c r="L42" s="2">
        <v>0.36727322397826812</v>
      </c>
      <c r="M42" s="4">
        <v>-6.71150716334908E-2</v>
      </c>
      <c r="N42" s="4">
        <v>0.24193798910972339</v>
      </c>
      <c r="O42" s="4">
        <v>5.2982102283309906E-3</v>
      </c>
    </row>
    <row r="43" spans="1:15" x14ac:dyDescent="0.3">
      <c r="B43" s="4"/>
      <c r="C43" s="4"/>
      <c r="D43" s="4"/>
      <c r="E43" s="4"/>
      <c r="F43" s="4"/>
      <c r="G43" s="4"/>
      <c r="H43" s="4"/>
      <c r="I43" s="4"/>
      <c r="J43" s="4"/>
      <c r="K43" s="2"/>
      <c r="L43" s="4"/>
      <c r="M43" s="4"/>
      <c r="N43" s="4"/>
      <c r="O43" s="2"/>
    </row>
    <row r="45" spans="1:15" x14ac:dyDescent="0.3">
      <c r="A45" s="1" t="s">
        <v>6</v>
      </c>
    </row>
    <row r="46" spans="1:15" x14ac:dyDescent="0.3">
      <c r="B46" s="2" t="s">
        <v>12</v>
      </c>
      <c r="C46" s="2" t="s">
        <v>14</v>
      </c>
      <c r="D46" s="2" t="s">
        <v>16</v>
      </c>
      <c r="E46" s="2" t="s">
        <v>18</v>
      </c>
      <c r="F46" s="2" t="s">
        <v>20</v>
      </c>
      <c r="G46" s="2" t="s">
        <v>21</v>
      </c>
      <c r="H46" s="2" t="s">
        <v>24</v>
      </c>
      <c r="I46" s="2" t="s">
        <v>26</v>
      </c>
      <c r="J46" s="2" t="s">
        <v>28</v>
      </c>
      <c r="K46" s="2" t="s">
        <v>30</v>
      </c>
      <c r="L46" s="2" t="s">
        <v>31</v>
      </c>
      <c r="M46" s="2" t="s">
        <v>34</v>
      </c>
      <c r="N46" s="2" t="s">
        <v>36</v>
      </c>
      <c r="O46" s="2" t="s">
        <v>37</v>
      </c>
    </row>
    <row r="47" spans="1:15" x14ac:dyDescent="0.3">
      <c r="A47" t="s">
        <v>134</v>
      </c>
      <c r="B47" s="2">
        <v>0.26466862807525871</v>
      </c>
      <c r="C47" s="2">
        <v>0.55858105427080829</v>
      </c>
      <c r="D47" s="2">
        <v>0.23679845816652687</v>
      </c>
      <c r="E47" s="4">
        <v>2.9162778326072447E-2</v>
      </c>
      <c r="F47" s="4">
        <v>-1.825722137771953E-2</v>
      </c>
      <c r="G47" s="4">
        <v>-2.3171952058375245E-2</v>
      </c>
      <c r="H47" s="4">
        <v>6.0342567479529097E-3</v>
      </c>
      <c r="I47" s="2">
        <v>0.15420109218286876</v>
      </c>
      <c r="J47" s="4">
        <v>2.2227259515989299E-2</v>
      </c>
      <c r="K47" s="2">
        <v>0.51716607007201998</v>
      </c>
      <c r="L47" s="2">
        <v>0.17010537437080264</v>
      </c>
      <c r="M47" s="4">
        <v>0.13032717646948258</v>
      </c>
      <c r="N47" s="2">
        <v>0.24622050036909879</v>
      </c>
      <c r="O47" s="2">
        <v>0.34835779871580186</v>
      </c>
    </row>
    <row r="48" spans="1:15" x14ac:dyDescent="0.3">
      <c r="A48" t="s">
        <v>135</v>
      </c>
      <c r="B48" s="2">
        <v>0.54625188171686645</v>
      </c>
      <c r="C48" s="2">
        <v>0.58492094738157729</v>
      </c>
      <c r="D48" s="2">
        <v>0.34895995803252611</v>
      </c>
      <c r="E48" s="2">
        <v>0.30727031153053053</v>
      </c>
      <c r="F48" s="2">
        <v>5.2685193312672338E-2</v>
      </c>
      <c r="G48" s="2">
        <v>0.41835862965169701</v>
      </c>
      <c r="H48" s="2">
        <v>0.24727363223990478</v>
      </c>
      <c r="I48" s="2">
        <v>-0.13153525019585782</v>
      </c>
      <c r="J48" s="4">
        <v>5.2541702565033335E-2</v>
      </c>
      <c r="K48" s="2">
        <v>0.52879498177643702</v>
      </c>
      <c r="L48" s="2">
        <v>0.23422808890754498</v>
      </c>
      <c r="M48" s="2">
        <v>0.54274054743663935</v>
      </c>
      <c r="N48" s="2">
        <v>0.44214715255320886</v>
      </c>
      <c r="O48" s="2">
        <v>0.80387422647579854</v>
      </c>
    </row>
    <row r="49" spans="1:15" x14ac:dyDescent="0.3">
      <c r="B49" s="2"/>
      <c r="C49" s="2"/>
      <c r="D49" s="2"/>
      <c r="E49" s="4"/>
      <c r="F49" s="4"/>
      <c r="G49" s="4"/>
      <c r="H49" s="4"/>
      <c r="I49" s="2"/>
      <c r="J49" s="4"/>
      <c r="K49" s="2"/>
      <c r="L49" s="2"/>
      <c r="M49" s="4"/>
      <c r="N49" s="2"/>
      <c r="O49" s="2"/>
    </row>
    <row r="50" spans="1:15" x14ac:dyDescent="0.3">
      <c r="A50" t="s">
        <v>136</v>
      </c>
      <c r="B50" s="2">
        <v>0.66941724212162246</v>
      </c>
      <c r="C50" s="2">
        <v>0.72452106253844517</v>
      </c>
      <c r="D50" s="2">
        <v>0.52362730378420563</v>
      </c>
      <c r="E50" s="4">
        <v>5.0487222894360362E-2</v>
      </c>
      <c r="F50" s="4">
        <v>-0.1270704463345898</v>
      </c>
      <c r="G50" s="4">
        <v>3.425624496716867E-2</v>
      </c>
      <c r="H50" s="4">
        <v>1.6586339359547658E-2</v>
      </c>
      <c r="I50" s="2">
        <v>0.21311292117052361</v>
      </c>
      <c r="J50" s="4">
        <v>-4.5243778765851322E-3</v>
      </c>
      <c r="K50" s="2">
        <v>0.75916166490847092</v>
      </c>
      <c r="L50" s="2">
        <v>0.35125098698867324</v>
      </c>
      <c r="M50" s="2">
        <v>0.50503934938093775</v>
      </c>
      <c r="N50" s="2">
        <v>0.48589030056596683</v>
      </c>
      <c r="O50" s="2">
        <v>0.54853910612768941</v>
      </c>
    </row>
    <row r="51" spans="1:15" x14ac:dyDescent="0.3">
      <c r="A51" t="s">
        <v>139</v>
      </c>
      <c r="B51" s="2">
        <v>0.71491668297830269</v>
      </c>
      <c r="C51" s="2">
        <v>0.76793512724539492</v>
      </c>
      <c r="D51" s="2">
        <v>0.72423012112063623</v>
      </c>
      <c r="E51" s="2">
        <v>0.53731827659123144</v>
      </c>
      <c r="F51" s="4">
        <v>2.9324751031915341E-2</v>
      </c>
      <c r="G51" s="2">
        <v>0.6953440483155251</v>
      </c>
      <c r="H51" s="2">
        <v>0.61475557587713736</v>
      </c>
      <c r="I51" s="4">
        <v>-0.21089844681500999</v>
      </c>
      <c r="J51" s="2">
        <v>0.23931718296598925</v>
      </c>
      <c r="K51" s="2">
        <v>0.72969411227594139</v>
      </c>
      <c r="L51" s="2">
        <v>0.33256758828702598</v>
      </c>
      <c r="M51" s="2">
        <v>0.73073793164733369</v>
      </c>
      <c r="N51" s="2">
        <v>0.46575514852523564</v>
      </c>
      <c r="O51" s="2">
        <v>0.72270500218469036</v>
      </c>
    </row>
    <row r="52" spans="1:15" x14ac:dyDescent="0.3">
      <c r="B52" s="2"/>
      <c r="C52" s="2"/>
      <c r="D52" s="2"/>
      <c r="E52" s="4"/>
      <c r="F52" s="4"/>
      <c r="G52" s="4"/>
      <c r="H52" s="4"/>
      <c r="I52" s="2"/>
      <c r="J52" s="4"/>
      <c r="K52" s="2"/>
      <c r="L52" s="2"/>
      <c r="M52" s="2"/>
      <c r="N52" s="2"/>
      <c r="O52" s="2"/>
    </row>
    <row r="53" spans="1:15" x14ac:dyDescent="0.3">
      <c r="A53" t="s">
        <v>137</v>
      </c>
      <c r="B53" s="2">
        <v>0.704804035017353</v>
      </c>
      <c r="C53" s="2">
        <v>0.70017526849336087</v>
      </c>
      <c r="D53" s="2">
        <v>0.45507584940396473</v>
      </c>
      <c r="E53" s="2">
        <v>8.7966995382194935E-2</v>
      </c>
      <c r="F53" s="4">
        <v>-3.462119922233399E-2</v>
      </c>
      <c r="G53" s="4">
        <v>-3.5122873536455095E-2</v>
      </c>
      <c r="H53" s="4">
        <v>-6.3993728882340825E-2</v>
      </c>
      <c r="I53" s="4">
        <v>0.12290173564328773</v>
      </c>
      <c r="J53" s="4">
        <v>-1.7366325327950061E-2</v>
      </c>
      <c r="K53" s="2">
        <v>0.75973713130835097</v>
      </c>
      <c r="L53" s="2">
        <v>0.29663650473988801</v>
      </c>
      <c r="M53" s="2">
        <v>0.46099408006405718</v>
      </c>
      <c r="N53" s="2">
        <v>0.35322776931323902</v>
      </c>
      <c r="O53" s="2">
        <v>0.34877168657812785</v>
      </c>
    </row>
    <row r="54" spans="1:15" x14ac:dyDescent="0.3">
      <c r="A54" t="s">
        <v>140</v>
      </c>
      <c r="B54" s="2">
        <v>0.72652926047658806</v>
      </c>
      <c r="C54" s="2">
        <v>0.70810376224078087</v>
      </c>
      <c r="D54" s="2">
        <v>0.45507584940396473</v>
      </c>
      <c r="E54" s="2">
        <v>0.49113529576802534</v>
      </c>
      <c r="F54" s="2">
        <v>7.5081439127311994E-2</v>
      </c>
      <c r="G54" s="2">
        <v>0.51867301035131574</v>
      </c>
      <c r="H54" s="2">
        <v>0.34186476628988549</v>
      </c>
      <c r="I54" s="4">
        <v>-3.0931024396584571E-3</v>
      </c>
      <c r="J54" s="2">
        <v>0.29799291654235632</v>
      </c>
      <c r="K54" s="2">
        <v>0.71502421090433121</v>
      </c>
      <c r="L54" s="2">
        <v>0.46816509033964504</v>
      </c>
      <c r="M54" s="2">
        <v>0.65743761801637557</v>
      </c>
      <c r="N54" s="2">
        <v>0.40185679189835805</v>
      </c>
      <c r="O54" s="2">
        <v>0.55612206013513688</v>
      </c>
    </row>
    <row r="55" spans="1:15" x14ac:dyDescent="0.3">
      <c r="B55" s="2"/>
      <c r="C55" s="2"/>
      <c r="D55" s="2"/>
      <c r="E55" s="2"/>
      <c r="F55" s="4"/>
      <c r="G55" s="4"/>
      <c r="H55" s="4"/>
      <c r="I55" s="4"/>
      <c r="J55" s="4"/>
      <c r="K55" s="2"/>
      <c r="L55" s="2"/>
      <c r="M55" s="2"/>
      <c r="N55" s="2"/>
      <c r="O55" s="2"/>
    </row>
    <row r="56" spans="1:15" x14ac:dyDescent="0.3">
      <c r="A56" t="s">
        <v>138</v>
      </c>
      <c r="B56" s="2">
        <v>0.2005951745171155</v>
      </c>
      <c r="C56" s="2">
        <v>0.37739517975188003</v>
      </c>
      <c r="D56" s="2">
        <v>-8.3958905034873271E-2</v>
      </c>
      <c r="E56" s="2">
        <v>6.1100278082207027E-2</v>
      </c>
      <c r="F56" s="4">
        <v>9.9752248224163724E-3</v>
      </c>
      <c r="G56" s="2">
        <v>-8.0962417865190164E-2</v>
      </c>
      <c r="H56" s="4">
        <v>-7.6821454786277221E-2</v>
      </c>
      <c r="I56" s="4">
        <v>4.0217146861645049E-2</v>
      </c>
      <c r="J56" s="4">
        <v>-1.2319198960017506E-2</v>
      </c>
      <c r="K56" s="2">
        <v>0.42604901949871471</v>
      </c>
      <c r="L56" s="2">
        <v>6.80860394350217E-2</v>
      </c>
      <c r="M56" s="2">
        <v>0.1202711367196891</v>
      </c>
      <c r="N56" s="4">
        <v>-2.5578617534172749E-2</v>
      </c>
      <c r="O56" s="2">
        <v>7.63346082857215E-2</v>
      </c>
    </row>
    <row r="57" spans="1:15" x14ac:dyDescent="0.3">
      <c r="A57" t="s">
        <v>141</v>
      </c>
      <c r="B57" s="2">
        <v>0.31078886755008933</v>
      </c>
      <c r="C57" s="2">
        <v>0.48854766193102234</v>
      </c>
      <c r="D57" s="4">
        <v>0.47123350577112549</v>
      </c>
      <c r="E57" s="2">
        <v>0.13812329152851982</v>
      </c>
      <c r="F57" s="2">
        <v>-5.0981670245886658E-2</v>
      </c>
      <c r="G57" s="2">
        <v>0.26376806044038426</v>
      </c>
      <c r="H57" s="2">
        <v>0.11250319962357411</v>
      </c>
      <c r="I57" s="4">
        <v>4.1521185941786068E-2</v>
      </c>
      <c r="J57" s="4">
        <v>1.0780448169292581E-2</v>
      </c>
      <c r="K57" s="4">
        <v>0.38646849774303027</v>
      </c>
      <c r="L57" s="2">
        <v>0.21773137645042925</v>
      </c>
      <c r="M57" s="4">
        <v>-0.14344349788357791</v>
      </c>
      <c r="N57" s="2">
        <v>6.8148896747987006E-2</v>
      </c>
      <c r="O57" s="2">
        <v>0.21406587175141928</v>
      </c>
    </row>
    <row r="58" spans="1:15" x14ac:dyDescent="0.3">
      <c r="B58" s="2"/>
      <c r="C58" s="2"/>
      <c r="D58" s="2"/>
      <c r="E58" s="2"/>
      <c r="F58" s="4"/>
      <c r="G58" s="2"/>
      <c r="H58" s="4"/>
      <c r="I58" s="4"/>
      <c r="J58" s="4"/>
      <c r="K58" s="2"/>
      <c r="L58" s="2"/>
      <c r="M58" s="2"/>
      <c r="N58" s="4"/>
      <c r="O58" s="2"/>
    </row>
    <row r="62" spans="1:15" x14ac:dyDescent="0.3">
      <c r="B62" s="2"/>
      <c r="C62" s="2"/>
      <c r="D62" s="4"/>
      <c r="E62" s="2"/>
      <c r="F62" s="2"/>
      <c r="G62" s="2"/>
      <c r="H62" s="2"/>
      <c r="I62" s="4"/>
      <c r="J62" s="4"/>
      <c r="K62" s="4"/>
      <c r="L62" s="2"/>
      <c r="M62" s="4"/>
      <c r="N62" s="2"/>
      <c r="O62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1484-AACC-4103-A0CE-648791A2F8E3}">
  <dimension ref="E5:S62"/>
  <sheetViews>
    <sheetView topLeftCell="A34" workbookViewId="0">
      <selection activeCell="F7" sqref="F7:S7"/>
    </sheetView>
  </sheetViews>
  <sheetFormatPr defaultRowHeight="14.4" x14ac:dyDescent="0.3"/>
  <cols>
    <col min="5" max="5" width="16.33203125" customWidth="1"/>
  </cols>
  <sheetData>
    <row r="5" spans="5:19" x14ac:dyDescent="0.3">
      <c r="E5" t="s">
        <v>7</v>
      </c>
    </row>
    <row r="6" spans="5:19" x14ac:dyDescent="0.3">
      <c r="F6" s="2" t="s">
        <v>11</v>
      </c>
      <c r="G6" s="2" t="s">
        <v>13</v>
      </c>
      <c r="H6" s="2" t="s">
        <v>15</v>
      </c>
      <c r="I6" s="2" t="s">
        <v>17</v>
      </c>
      <c r="J6" s="2" t="s">
        <v>19</v>
      </c>
      <c r="K6" s="2" t="s">
        <v>22</v>
      </c>
      <c r="L6" s="2" t="s">
        <v>23</v>
      </c>
      <c r="M6" s="2" t="s">
        <v>25</v>
      </c>
      <c r="N6" s="2" t="s">
        <v>27</v>
      </c>
      <c r="O6" s="2" t="s">
        <v>29</v>
      </c>
      <c r="P6" s="2" t="s">
        <v>32</v>
      </c>
      <c r="Q6" s="2" t="s">
        <v>33</v>
      </c>
      <c r="R6" s="2" t="s">
        <v>35</v>
      </c>
      <c r="S6" s="2" t="s">
        <v>38</v>
      </c>
    </row>
    <row r="7" spans="5:19" x14ac:dyDescent="0.3">
      <c r="E7" t="s">
        <v>134</v>
      </c>
      <c r="F7" s="2">
        <v>0.37914504106061847</v>
      </c>
      <c r="G7" s="4">
        <v>-0.13446041871443448</v>
      </c>
      <c r="H7" s="4">
        <v>0.26965330926015629</v>
      </c>
      <c r="I7" s="4">
        <v>9.1465055336893489E-3</v>
      </c>
      <c r="J7" s="2">
        <v>0.18174011826315117</v>
      </c>
      <c r="K7" s="2">
        <v>-0.20136715192985269</v>
      </c>
      <c r="L7" s="4">
        <v>4.1255363646964124E-2</v>
      </c>
      <c r="M7" s="4">
        <v>-0.11976646210643907</v>
      </c>
      <c r="N7" s="4">
        <v>-1.0540948498046591E-2</v>
      </c>
      <c r="O7" s="4">
        <v>2.5262273095634596E-2</v>
      </c>
      <c r="P7" s="4">
        <v>0.17850992026298287</v>
      </c>
      <c r="Q7" s="2">
        <v>-0.85317149507433721</v>
      </c>
      <c r="R7" s="2">
        <v>0.41638879198837742</v>
      </c>
      <c r="S7" s="2">
        <v>0.55648024833819609</v>
      </c>
    </row>
    <row r="8" spans="5:19" x14ac:dyDescent="0.3">
      <c r="E8" t="s">
        <v>136</v>
      </c>
      <c r="F8" s="4">
        <v>-0.74728769705866471</v>
      </c>
      <c r="G8" s="2">
        <v>-1</v>
      </c>
      <c r="H8" s="2">
        <v>-0.85943312496757085</v>
      </c>
      <c r="I8" s="2">
        <v>0.25180026061268584</v>
      </c>
      <c r="J8" s="4">
        <v>0.11520527130289049</v>
      </c>
      <c r="K8" s="4">
        <v>0.27014515271212841</v>
      </c>
      <c r="L8" s="4">
        <v>3.3125656763878221E-2</v>
      </c>
      <c r="M8" s="2">
        <v>-0.32053092095563696</v>
      </c>
      <c r="N8" s="2">
        <v>-0.10058231636795392</v>
      </c>
      <c r="O8" s="4">
        <v>-4.551485048797712E-2</v>
      </c>
      <c r="P8" s="2">
        <v>0.45791975598601448</v>
      </c>
      <c r="Q8" s="4">
        <v>-1</v>
      </c>
      <c r="R8" s="2">
        <v>0.57658769966515</v>
      </c>
      <c r="S8" s="2">
        <v>0.80000911671995456</v>
      </c>
    </row>
    <row r="9" spans="5:19" x14ac:dyDescent="0.3">
      <c r="E9" t="s">
        <v>137</v>
      </c>
      <c r="F9" s="4">
        <v>-0.43154799391331977</v>
      </c>
      <c r="G9" s="2">
        <v>-0.60324214628193651</v>
      </c>
      <c r="H9" s="2">
        <v>-0.50004314002531836</v>
      </c>
      <c r="I9" s="4">
        <v>1.1287641841222173E-2</v>
      </c>
      <c r="J9" s="2">
        <v>0.1412875508705369</v>
      </c>
      <c r="K9" s="2">
        <v>0.41402155012977282</v>
      </c>
      <c r="L9" s="2">
        <v>9.4356263468983598E-2</v>
      </c>
      <c r="M9" s="4">
        <v>-6.6743182361937395E-2</v>
      </c>
      <c r="N9" s="4">
        <v>-0.12633758689669053</v>
      </c>
      <c r="O9" s="2">
        <v>0.20133205027278223</v>
      </c>
      <c r="P9" s="2">
        <v>0.59399197264715509</v>
      </c>
      <c r="Q9" s="4">
        <v>-0.5314366350334756</v>
      </c>
      <c r="R9" s="2">
        <v>0.5667008277659622</v>
      </c>
      <c r="S9" s="2">
        <v>0.81519252729951075</v>
      </c>
    </row>
    <row r="10" spans="5:19" x14ac:dyDescent="0.3">
      <c r="E10" t="s">
        <v>138</v>
      </c>
      <c r="F10" s="4">
        <v>0.34889392061569796</v>
      </c>
      <c r="G10" s="4">
        <v>2.6750150554813411E-2</v>
      </c>
      <c r="H10" s="4">
        <v>-7.2997407844806281E-2</v>
      </c>
      <c r="I10" s="4">
        <v>0.10105804750190861</v>
      </c>
      <c r="J10" s="4">
        <v>1.2881369778838647E-2</v>
      </c>
      <c r="K10" s="4">
        <v>-8.330154278708141E-3</v>
      </c>
      <c r="L10" s="4">
        <v>5.1488407248424871E-2</v>
      </c>
      <c r="M10" s="4">
        <v>-0.10449933767220296</v>
      </c>
      <c r="N10" s="4">
        <v>-8.7814594788410083E-2</v>
      </c>
      <c r="O10" s="2">
        <v>0.10675866495339066</v>
      </c>
      <c r="P10" s="4">
        <v>0.17850992026298287</v>
      </c>
      <c r="Q10" s="4">
        <v>0.38783102965443095</v>
      </c>
      <c r="R10" s="4">
        <v>9.6265883874943864E-2</v>
      </c>
      <c r="S10" s="2">
        <v>0.23800450294345288</v>
      </c>
    </row>
    <row r="11" spans="5:19" x14ac:dyDescent="0.3">
      <c r="E11" t="s">
        <v>135</v>
      </c>
      <c r="F11" s="4">
        <v>-0.40568201756352995</v>
      </c>
      <c r="G11" s="2">
        <v>-1</v>
      </c>
      <c r="H11" s="4">
        <v>-0.56847905017561595</v>
      </c>
      <c r="I11" s="2">
        <v>-1</v>
      </c>
      <c r="J11" s="4">
        <v>-0.22954025313969878</v>
      </c>
      <c r="K11" s="2">
        <v>-0.11278403603174318</v>
      </c>
      <c r="L11" s="4">
        <v>-0.1267286024074572</v>
      </c>
      <c r="M11" s="2">
        <v>-1</v>
      </c>
      <c r="N11" s="2">
        <v>-0.85537509610688711</v>
      </c>
      <c r="O11" s="4">
        <v>-0.12252395276093578</v>
      </c>
      <c r="P11" s="2">
        <v>-0.7843666762084508</v>
      </c>
      <c r="Q11" s="2">
        <v>-1</v>
      </c>
      <c r="R11" s="4">
        <v>-0.2577446301293787</v>
      </c>
      <c r="S11" s="4">
        <v>-0.47451292094283326</v>
      </c>
    </row>
    <row r="12" spans="5:19" x14ac:dyDescent="0.3">
      <c r="E12" t="s">
        <v>139</v>
      </c>
      <c r="F12" s="2">
        <v>-0.86407311656451447</v>
      </c>
      <c r="G12" s="2">
        <v>-1</v>
      </c>
      <c r="H12" s="2">
        <v>-1</v>
      </c>
      <c r="I12" s="2">
        <v>-1</v>
      </c>
      <c r="J12" s="2">
        <v>-1</v>
      </c>
      <c r="K12" s="2">
        <v>-1</v>
      </c>
      <c r="L12" s="2">
        <v>-0.32954993388302428</v>
      </c>
      <c r="M12" s="2">
        <v>-1</v>
      </c>
      <c r="N12" s="2">
        <v>-1</v>
      </c>
      <c r="O12" s="2">
        <v>-0.39910447308014074</v>
      </c>
      <c r="P12" s="2">
        <v>-1</v>
      </c>
      <c r="Q12" s="2">
        <v>-1</v>
      </c>
      <c r="R12" s="4">
        <v>-7.4205120868435046E-2</v>
      </c>
      <c r="S12" s="4">
        <v>-0.43225637218180663</v>
      </c>
    </row>
    <row r="13" spans="5:19" x14ac:dyDescent="0.3">
      <c r="E13" t="s">
        <v>140</v>
      </c>
      <c r="F13" s="2">
        <v>-1</v>
      </c>
      <c r="G13" s="2">
        <v>-1</v>
      </c>
      <c r="H13" s="2">
        <v>-0.79237657970439568</v>
      </c>
      <c r="I13" s="4">
        <v>2.0206285755829695E-2</v>
      </c>
      <c r="J13" s="4">
        <v>-7.4389279342412643E-2</v>
      </c>
      <c r="K13" s="4">
        <v>3.0040170967982543E-2</v>
      </c>
      <c r="L13" s="2">
        <v>-0.51168168183160201</v>
      </c>
      <c r="M13" s="2">
        <v>-0.97215456819732471</v>
      </c>
      <c r="N13" s="2">
        <v>-0.90758925303225746</v>
      </c>
      <c r="O13" s="2">
        <v>0.11650322096889265</v>
      </c>
      <c r="P13" s="4">
        <v>-0.11972026559929523</v>
      </c>
      <c r="Q13" s="2">
        <v>-1</v>
      </c>
      <c r="R13" s="4">
        <v>4.2713098583834083E-2</v>
      </c>
      <c r="S13" s="2">
        <v>-0.9399714907548925</v>
      </c>
    </row>
    <row r="14" spans="5:19" x14ac:dyDescent="0.3">
      <c r="E14" t="s">
        <v>141</v>
      </c>
      <c r="F14" s="4">
        <v>0.32152038695008195</v>
      </c>
      <c r="G14" s="4">
        <v>-0.22275639944650077</v>
      </c>
      <c r="H14" s="4">
        <v>-6.933772813002699E-2</v>
      </c>
      <c r="I14" s="2">
        <v>0.3596525925351674</v>
      </c>
      <c r="J14" s="2">
        <v>0.11621674892839833</v>
      </c>
      <c r="K14" s="4">
        <v>7.9474721043762214E-2</v>
      </c>
      <c r="L14" s="2">
        <v>-0.24480815287405125</v>
      </c>
      <c r="M14" s="2">
        <v>-0.25184128018448543</v>
      </c>
      <c r="N14" s="2">
        <v>-0.14322557548271203</v>
      </c>
      <c r="O14" s="2">
        <v>0.13171412795156723</v>
      </c>
      <c r="P14" s="2">
        <v>0.36727322397826812</v>
      </c>
      <c r="Q14" s="4">
        <v>-6.71150716334908E-2</v>
      </c>
      <c r="R14" s="4">
        <v>0.24193798910972339</v>
      </c>
      <c r="S14" s="4">
        <v>5.2982102283309906E-3</v>
      </c>
    </row>
    <row r="17" spans="5:19" x14ac:dyDescent="0.3">
      <c r="E17" t="s">
        <v>6</v>
      </c>
    </row>
    <row r="18" spans="5:19" x14ac:dyDescent="0.3">
      <c r="F18" s="2" t="s">
        <v>12</v>
      </c>
      <c r="G18" s="2" t="s">
        <v>14</v>
      </c>
      <c r="H18" s="2" t="s">
        <v>16</v>
      </c>
      <c r="I18" s="2" t="s">
        <v>18</v>
      </c>
      <c r="J18" s="2" t="s">
        <v>20</v>
      </c>
      <c r="K18" s="2" t="s">
        <v>21</v>
      </c>
      <c r="L18" s="2" t="s">
        <v>24</v>
      </c>
      <c r="M18" s="2" t="s">
        <v>26</v>
      </c>
      <c r="N18" s="2" t="s">
        <v>28</v>
      </c>
      <c r="O18" s="2" t="s">
        <v>30</v>
      </c>
      <c r="P18" s="2" t="s">
        <v>31</v>
      </c>
      <c r="Q18" s="2" t="s">
        <v>34</v>
      </c>
      <c r="R18" s="2" t="s">
        <v>36</v>
      </c>
      <c r="S18" s="2" t="s">
        <v>37</v>
      </c>
    </row>
    <row r="19" spans="5:19" x14ac:dyDescent="0.3">
      <c r="E19" t="s">
        <v>134</v>
      </c>
      <c r="F19" s="2">
        <v>0.26466862807525871</v>
      </c>
      <c r="G19" s="2">
        <v>0.55858105427080829</v>
      </c>
      <c r="H19" s="2">
        <v>0.23679845816652687</v>
      </c>
      <c r="I19" s="4">
        <v>2.9162778326072447E-2</v>
      </c>
      <c r="J19" s="4">
        <v>-1.825722137771953E-2</v>
      </c>
      <c r="K19" s="4">
        <v>-2.3171952058375245E-2</v>
      </c>
      <c r="L19" s="4">
        <v>6.0342567479529097E-3</v>
      </c>
      <c r="M19" s="2">
        <v>0.15420109218286876</v>
      </c>
      <c r="N19" s="4">
        <v>2.2227259515989299E-2</v>
      </c>
      <c r="O19" s="2">
        <v>0.51716607007201998</v>
      </c>
      <c r="P19" s="2">
        <v>0.17010537437080264</v>
      </c>
      <c r="Q19" s="4">
        <v>0.13032717646948258</v>
      </c>
      <c r="R19" s="2">
        <v>0.24622050036909879</v>
      </c>
      <c r="S19" s="2">
        <v>0.34835779871580186</v>
      </c>
    </row>
    <row r="20" spans="5:19" x14ac:dyDescent="0.3">
      <c r="E20" t="s">
        <v>136</v>
      </c>
      <c r="F20" s="2">
        <v>0.66941724212162246</v>
      </c>
      <c r="G20" s="2">
        <v>0.72452106253844517</v>
      </c>
      <c r="H20" s="2">
        <v>0.52362730378420563</v>
      </c>
      <c r="I20" s="4">
        <v>5.0487222894360362E-2</v>
      </c>
      <c r="J20" s="4">
        <v>-0.1270704463345898</v>
      </c>
      <c r="K20" s="4">
        <v>3.425624496716867E-2</v>
      </c>
      <c r="L20" s="4">
        <v>1.6586339359547658E-2</v>
      </c>
      <c r="M20" s="2">
        <v>0.21311292117052361</v>
      </c>
      <c r="N20" s="4">
        <v>-4.5243778765851322E-3</v>
      </c>
      <c r="O20" s="2">
        <v>0.75916166490847092</v>
      </c>
      <c r="P20" s="2">
        <v>0.35125098698867324</v>
      </c>
      <c r="Q20" s="2">
        <v>0.50503934938093775</v>
      </c>
      <c r="R20" s="2">
        <v>0.48589030056596683</v>
      </c>
      <c r="S20" s="2">
        <v>0.54853910612768941</v>
      </c>
    </row>
    <row r="21" spans="5:19" x14ac:dyDescent="0.3">
      <c r="E21" t="s">
        <v>137</v>
      </c>
      <c r="F21" s="2">
        <v>0.704804035017353</v>
      </c>
      <c r="G21" s="2">
        <v>0.70017526849336087</v>
      </c>
      <c r="H21" s="2">
        <v>0.45507584940396473</v>
      </c>
      <c r="I21" s="2">
        <v>8.7966995382194935E-2</v>
      </c>
      <c r="J21" s="4">
        <v>-3.462119922233399E-2</v>
      </c>
      <c r="K21" s="4">
        <v>-3.5122873536455095E-2</v>
      </c>
      <c r="L21" s="4">
        <v>-6.3993728882340825E-2</v>
      </c>
      <c r="M21" s="4">
        <v>0.12290173564328773</v>
      </c>
      <c r="N21" s="4">
        <v>-1.7366325327950061E-2</v>
      </c>
      <c r="O21" s="2">
        <v>0.75973713130835097</v>
      </c>
      <c r="P21" s="2">
        <v>0.29663650473988801</v>
      </c>
      <c r="Q21" s="2">
        <v>0.46099408006405718</v>
      </c>
      <c r="R21" s="2">
        <v>0.35322776931323902</v>
      </c>
      <c r="S21" s="2">
        <v>0.34877168657812785</v>
      </c>
    </row>
    <row r="22" spans="5:19" x14ac:dyDescent="0.3">
      <c r="E22" t="s">
        <v>138</v>
      </c>
      <c r="F22" s="2">
        <v>0.2005951745171155</v>
      </c>
      <c r="G22" s="2">
        <v>0.37739517975188003</v>
      </c>
      <c r="H22" s="2">
        <v>-8.3958905034873271E-2</v>
      </c>
      <c r="I22" s="2">
        <v>6.1100278082207027E-2</v>
      </c>
      <c r="J22" s="4">
        <v>9.9752248224163724E-3</v>
      </c>
      <c r="K22" s="2">
        <v>-8.0962417865190164E-2</v>
      </c>
      <c r="L22" s="4">
        <v>-7.6821454786277221E-2</v>
      </c>
      <c r="M22" s="4">
        <v>4.0217146861645049E-2</v>
      </c>
      <c r="N22" s="4">
        <v>-1.2319198960017506E-2</v>
      </c>
      <c r="O22" s="2">
        <v>0.42604901949871471</v>
      </c>
      <c r="P22" s="2">
        <v>6.80860394350217E-2</v>
      </c>
      <c r="Q22" s="2">
        <v>0.1202711367196891</v>
      </c>
      <c r="R22" s="4">
        <v>-2.5578617534172749E-2</v>
      </c>
      <c r="S22" s="2">
        <v>7.63346082857215E-2</v>
      </c>
    </row>
    <row r="23" spans="5:19" x14ac:dyDescent="0.3">
      <c r="E23" t="s">
        <v>135</v>
      </c>
      <c r="F23" s="2">
        <v>0.54625188171686645</v>
      </c>
      <c r="G23" s="2">
        <v>0.58492094738157729</v>
      </c>
      <c r="H23" s="2">
        <v>0.34895995803252611</v>
      </c>
      <c r="I23" s="2">
        <v>0.30727031153053053</v>
      </c>
      <c r="J23" s="2">
        <v>5.2685193312672338E-2</v>
      </c>
      <c r="K23" s="2">
        <v>0.41835862965169701</v>
      </c>
      <c r="L23" s="2">
        <v>0.24727363223990478</v>
      </c>
      <c r="M23" s="2">
        <v>-0.13153525019585782</v>
      </c>
      <c r="N23" s="4">
        <v>5.2541702565033335E-2</v>
      </c>
      <c r="O23" s="2">
        <v>0.52879498177643702</v>
      </c>
      <c r="P23" s="2">
        <v>0.23422808890754498</v>
      </c>
      <c r="Q23" s="2">
        <v>0.54274054743663935</v>
      </c>
      <c r="R23" s="2">
        <v>0.44214715255320886</v>
      </c>
      <c r="S23" s="2">
        <v>0.80387422647579854</v>
      </c>
    </row>
    <row r="24" spans="5:19" x14ac:dyDescent="0.3">
      <c r="E24" t="s">
        <v>139</v>
      </c>
      <c r="F24" s="2">
        <v>0.71491668297830269</v>
      </c>
      <c r="G24" s="2">
        <v>0.76793512724539492</v>
      </c>
      <c r="H24" s="2">
        <v>0.72423012112063623</v>
      </c>
      <c r="I24" s="2">
        <v>0.53731827659123144</v>
      </c>
      <c r="J24" s="4">
        <v>2.9324751031915341E-2</v>
      </c>
      <c r="K24" s="2">
        <v>0.6953440483155251</v>
      </c>
      <c r="L24" s="2">
        <v>0.61475557587713736</v>
      </c>
      <c r="M24" s="4">
        <v>-0.21089844681500999</v>
      </c>
      <c r="N24" s="2">
        <v>0.23931718296598925</v>
      </c>
      <c r="O24" s="2">
        <v>0.72969411227594139</v>
      </c>
      <c r="P24" s="2">
        <v>0.33256758828702598</v>
      </c>
      <c r="Q24" s="2">
        <v>0.73073793164733369</v>
      </c>
      <c r="R24" s="2">
        <v>0.46575514852523564</v>
      </c>
      <c r="S24" s="2">
        <v>0.72270500218469036</v>
      </c>
    </row>
    <row r="25" spans="5:19" x14ac:dyDescent="0.3">
      <c r="E25" t="s">
        <v>140</v>
      </c>
      <c r="F25" s="2">
        <v>0.72652926047658806</v>
      </c>
      <c r="G25" s="2">
        <v>0.70810376224078087</v>
      </c>
      <c r="H25" s="2">
        <v>0.45507584940396473</v>
      </c>
      <c r="I25" s="2">
        <v>0.49113529576802534</v>
      </c>
      <c r="J25" s="2">
        <v>7.5081439127311994E-2</v>
      </c>
      <c r="K25" s="2">
        <v>0.51867301035131574</v>
      </c>
      <c r="L25" s="2">
        <v>0.34186476628988549</v>
      </c>
      <c r="M25" s="4">
        <v>-3.0931024396584571E-3</v>
      </c>
      <c r="N25" s="2">
        <v>0.29799291654235632</v>
      </c>
      <c r="O25" s="2">
        <v>0.71502421090433121</v>
      </c>
      <c r="P25" s="2">
        <v>0.46816509033964504</v>
      </c>
      <c r="Q25" s="2">
        <v>0.65743761801637557</v>
      </c>
      <c r="R25" s="2">
        <v>0.40185679189835805</v>
      </c>
      <c r="S25" s="2">
        <v>0.55612206013513688</v>
      </c>
    </row>
    <row r="26" spans="5:19" x14ac:dyDescent="0.3">
      <c r="E26" t="s">
        <v>141</v>
      </c>
      <c r="F26" s="2">
        <v>0.31078886755008933</v>
      </c>
      <c r="G26" s="2">
        <v>0.48854766193102234</v>
      </c>
      <c r="H26" s="4">
        <v>0.47123350577112549</v>
      </c>
      <c r="I26" s="2">
        <v>0.13812329152851982</v>
      </c>
      <c r="J26" s="2">
        <v>-5.0981670245886658E-2</v>
      </c>
      <c r="K26" s="2">
        <v>0.26376806044038426</v>
      </c>
      <c r="L26" s="2">
        <v>0.11250319962357411</v>
      </c>
      <c r="M26" s="4">
        <v>4.1521185941786068E-2</v>
      </c>
      <c r="N26" s="4">
        <v>1.0780448169292581E-2</v>
      </c>
      <c r="O26" s="4">
        <v>0.38646849774303027</v>
      </c>
      <c r="P26" s="2">
        <v>0.21773137645042925</v>
      </c>
      <c r="Q26" s="4">
        <v>-0.14344349788357791</v>
      </c>
      <c r="R26" s="2">
        <v>6.8148896747987006E-2</v>
      </c>
      <c r="S26" s="2">
        <v>0.21406587175141928</v>
      </c>
    </row>
    <row r="27" spans="5:19" x14ac:dyDescent="0.3">
      <c r="F27" s="2"/>
      <c r="G27" s="2"/>
      <c r="H27" s="2"/>
    </row>
    <row r="28" spans="5:19" x14ac:dyDescent="0.3">
      <c r="F28" s="2"/>
      <c r="G28" s="2"/>
      <c r="H28" s="2"/>
    </row>
    <row r="29" spans="5:19" x14ac:dyDescent="0.3">
      <c r="F29" s="2"/>
      <c r="G29" s="2"/>
      <c r="H29" s="2"/>
    </row>
    <row r="30" spans="5:19" x14ac:dyDescent="0.3">
      <c r="E30" s="1" t="s">
        <v>7</v>
      </c>
    </row>
    <row r="31" spans="5:19" x14ac:dyDescent="0.3">
      <c r="F31" s="2" t="s">
        <v>11</v>
      </c>
      <c r="G31" s="2" t="s">
        <v>13</v>
      </c>
      <c r="H31" s="2" t="s">
        <v>15</v>
      </c>
      <c r="I31" s="2" t="s">
        <v>17</v>
      </c>
      <c r="J31" s="2" t="s">
        <v>19</v>
      </c>
      <c r="K31" s="2" t="s">
        <v>22</v>
      </c>
      <c r="L31" s="2" t="s">
        <v>23</v>
      </c>
      <c r="M31" s="2" t="s">
        <v>25</v>
      </c>
      <c r="N31" s="2" t="s">
        <v>27</v>
      </c>
      <c r="O31" s="2" t="s">
        <v>29</v>
      </c>
      <c r="P31" s="2" t="s">
        <v>32</v>
      </c>
      <c r="Q31" s="2" t="s">
        <v>33</v>
      </c>
      <c r="R31" s="2" t="s">
        <v>35</v>
      </c>
      <c r="S31" s="2" t="s">
        <v>38</v>
      </c>
    </row>
    <row r="32" spans="5:19" x14ac:dyDescent="0.3">
      <c r="E32" t="s">
        <v>134</v>
      </c>
      <c r="F32" s="2">
        <v>0.37914504106061847</v>
      </c>
      <c r="G32" s="4">
        <v>-0.13446041871443448</v>
      </c>
      <c r="H32" s="4">
        <v>0.26965330926015629</v>
      </c>
      <c r="I32" s="4">
        <v>9.1465055336893489E-3</v>
      </c>
      <c r="J32" s="2">
        <v>0.18174011826315117</v>
      </c>
      <c r="K32" s="2">
        <v>-0.20136715192985269</v>
      </c>
      <c r="L32" s="4">
        <v>4.1255363646964124E-2</v>
      </c>
      <c r="M32" s="4">
        <v>-0.11976646210643907</v>
      </c>
      <c r="N32" s="4">
        <v>-1.0540948498046591E-2</v>
      </c>
      <c r="O32" s="4">
        <v>2.5262273095634596E-2</v>
      </c>
      <c r="P32" s="4">
        <v>0.17850992026298287</v>
      </c>
      <c r="Q32" s="2">
        <v>-0.85317149507433721</v>
      </c>
      <c r="R32" s="2">
        <v>0.41638879198837742</v>
      </c>
      <c r="S32" s="2">
        <v>0.55648024833819609</v>
      </c>
    </row>
    <row r="33" spans="5:19" x14ac:dyDescent="0.3">
      <c r="E33" t="s">
        <v>135</v>
      </c>
      <c r="F33" s="4">
        <v>-0.40568201756352995</v>
      </c>
      <c r="G33" s="2">
        <v>-1</v>
      </c>
      <c r="H33" s="4">
        <v>-0.56847905017561595</v>
      </c>
      <c r="I33" s="2">
        <v>-1</v>
      </c>
      <c r="J33" s="4">
        <v>-0.22954025313969878</v>
      </c>
      <c r="K33" s="2">
        <v>-0.11278403603174318</v>
      </c>
      <c r="L33" s="4">
        <v>-0.1267286024074572</v>
      </c>
      <c r="M33" s="2">
        <v>-1</v>
      </c>
      <c r="N33" s="2">
        <v>-0.85537509610688711</v>
      </c>
      <c r="O33" s="4">
        <v>-0.12252395276093578</v>
      </c>
      <c r="P33" s="2">
        <v>-0.7843666762084508</v>
      </c>
      <c r="Q33" s="2">
        <v>-1</v>
      </c>
      <c r="R33" s="4">
        <v>-0.2577446301293787</v>
      </c>
      <c r="S33" s="4">
        <v>-0.47451292094283326</v>
      </c>
    </row>
    <row r="34" spans="5:19" x14ac:dyDescent="0.3">
      <c r="F34" s="2"/>
      <c r="G34" s="4"/>
      <c r="H34" s="4"/>
      <c r="I34" s="4"/>
      <c r="J34" s="2"/>
      <c r="K34" s="2"/>
      <c r="L34" s="4"/>
      <c r="M34" s="4"/>
      <c r="N34" s="4"/>
      <c r="O34" s="4"/>
      <c r="P34" s="4"/>
      <c r="Q34" s="2"/>
      <c r="R34" s="2"/>
      <c r="S34" s="2"/>
    </row>
    <row r="35" spans="5:19" x14ac:dyDescent="0.3">
      <c r="E35" t="s">
        <v>136</v>
      </c>
      <c r="F35" s="4">
        <v>-0.74728769705866471</v>
      </c>
      <c r="G35" s="2">
        <v>-1</v>
      </c>
      <c r="H35" s="2">
        <v>-0.85943312496757085</v>
      </c>
      <c r="I35" s="2">
        <v>0.25180026061268584</v>
      </c>
      <c r="J35" s="4">
        <v>0.11520527130289049</v>
      </c>
      <c r="K35" s="4">
        <v>0.27014515271212841</v>
      </c>
      <c r="L35" s="4">
        <v>3.3125656763878221E-2</v>
      </c>
      <c r="M35" s="2">
        <v>-0.32053092095563696</v>
      </c>
      <c r="N35" s="2">
        <v>-0.10058231636795392</v>
      </c>
      <c r="O35" s="4">
        <v>-4.551485048797712E-2</v>
      </c>
      <c r="P35" s="2">
        <v>0.45791975598601448</v>
      </c>
      <c r="Q35" s="4">
        <v>-1</v>
      </c>
      <c r="R35" s="2">
        <v>0.57658769966515</v>
      </c>
      <c r="S35" s="2">
        <v>0.80000911671995456</v>
      </c>
    </row>
    <row r="36" spans="5:19" x14ac:dyDescent="0.3">
      <c r="E36" t="s">
        <v>139</v>
      </c>
      <c r="F36" s="2">
        <v>-0.86407311656451447</v>
      </c>
      <c r="G36" s="2">
        <v>-1</v>
      </c>
      <c r="H36" s="2">
        <v>-1</v>
      </c>
      <c r="I36" s="2">
        <v>-1</v>
      </c>
      <c r="J36" s="2">
        <v>-1</v>
      </c>
      <c r="K36" s="2">
        <v>-1</v>
      </c>
      <c r="L36" s="2">
        <v>-0.32954993388302428</v>
      </c>
      <c r="M36" s="2">
        <v>-1</v>
      </c>
      <c r="N36" s="2">
        <v>-1</v>
      </c>
      <c r="O36" s="2">
        <v>-0.39910447308014074</v>
      </c>
      <c r="P36" s="2">
        <v>-1</v>
      </c>
      <c r="Q36" s="2">
        <v>-1</v>
      </c>
      <c r="R36" s="4">
        <v>-7.4205120868435046E-2</v>
      </c>
      <c r="S36" s="4">
        <v>-0.43225637218180663</v>
      </c>
    </row>
    <row r="37" spans="5:19" x14ac:dyDescent="0.3">
      <c r="F37" s="4"/>
      <c r="G37" s="2"/>
      <c r="H37" s="2"/>
      <c r="I37" s="2"/>
      <c r="J37" s="4"/>
      <c r="K37" s="4"/>
      <c r="L37" s="4"/>
      <c r="M37" s="2"/>
      <c r="N37" s="2"/>
      <c r="O37" s="4"/>
      <c r="P37" s="2"/>
      <c r="Q37" s="4"/>
      <c r="R37" s="2"/>
      <c r="S37" s="2"/>
    </row>
    <row r="38" spans="5:19" x14ac:dyDescent="0.3">
      <c r="E38" t="s">
        <v>137</v>
      </c>
      <c r="F38" s="4">
        <v>-0.43154799391331977</v>
      </c>
      <c r="G38" s="2">
        <v>-0.60324214628193651</v>
      </c>
      <c r="H38" s="2">
        <v>-0.50004314002531836</v>
      </c>
      <c r="I38" s="4">
        <v>1.1287641841222173E-2</v>
      </c>
      <c r="J38" s="2">
        <v>0.1412875508705369</v>
      </c>
      <c r="K38" s="2">
        <v>0.41402155012977282</v>
      </c>
      <c r="L38" s="2">
        <v>9.4356263468983598E-2</v>
      </c>
      <c r="M38" s="4">
        <v>-6.6743182361937395E-2</v>
      </c>
      <c r="N38" s="4">
        <v>-0.12633758689669053</v>
      </c>
      <c r="O38" s="2">
        <v>0.20133205027278223</v>
      </c>
      <c r="P38" s="2">
        <v>0.59399197264715509</v>
      </c>
      <c r="Q38" s="4">
        <v>-0.5314366350334756</v>
      </c>
      <c r="R38" s="2">
        <v>0.5667008277659622</v>
      </c>
      <c r="S38" s="2">
        <v>0.81519252729951075</v>
      </c>
    </row>
    <row r="39" spans="5:19" x14ac:dyDescent="0.3">
      <c r="E39" t="s">
        <v>140</v>
      </c>
      <c r="F39" s="2">
        <v>-1</v>
      </c>
      <c r="G39" s="2">
        <v>-1</v>
      </c>
      <c r="H39" s="2">
        <v>-0.79237657970439568</v>
      </c>
      <c r="I39" s="4">
        <v>2.0206285755829695E-2</v>
      </c>
      <c r="J39" s="4">
        <v>-7.4389279342412643E-2</v>
      </c>
      <c r="K39" s="4">
        <v>3.0040170967982543E-2</v>
      </c>
      <c r="L39" s="2">
        <v>-0.51168168183160201</v>
      </c>
      <c r="M39" s="2">
        <v>-0.97215456819732471</v>
      </c>
      <c r="N39" s="2">
        <v>-0.90758925303225746</v>
      </c>
      <c r="O39" s="2">
        <v>0.11650322096889265</v>
      </c>
      <c r="P39" s="4">
        <v>-0.11972026559929523</v>
      </c>
      <c r="Q39" s="2">
        <v>-1</v>
      </c>
      <c r="R39" s="4">
        <v>4.2713098583834083E-2</v>
      </c>
      <c r="S39" s="2">
        <v>-0.9399714907548925</v>
      </c>
    </row>
    <row r="40" spans="5:19" x14ac:dyDescent="0.3">
      <c r="F40" s="4"/>
      <c r="G40" s="2"/>
      <c r="H40" s="2"/>
      <c r="I40" s="4"/>
      <c r="J40" s="2"/>
      <c r="K40" s="2"/>
      <c r="L40" s="2"/>
      <c r="M40" s="4"/>
      <c r="N40" s="4"/>
      <c r="O40" s="2"/>
      <c r="P40" s="2"/>
      <c r="Q40" s="4"/>
      <c r="R40" s="2"/>
      <c r="S40" s="2"/>
    </row>
    <row r="41" spans="5:19" x14ac:dyDescent="0.3">
      <c r="E41" t="s">
        <v>138</v>
      </c>
      <c r="F41" s="4">
        <v>0.34889392061569796</v>
      </c>
      <c r="G41" s="4">
        <v>2.6750150554813411E-2</v>
      </c>
      <c r="H41" s="4">
        <v>-7.2997407844806281E-2</v>
      </c>
      <c r="I41" s="4">
        <v>0.10105804750190861</v>
      </c>
      <c r="J41" s="4">
        <v>1.2881369778838647E-2</v>
      </c>
      <c r="K41" s="4">
        <v>-8.330154278708141E-3</v>
      </c>
      <c r="L41" s="4">
        <v>5.1488407248424871E-2</v>
      </c>
      <c r="M41" s="4">
        <v>-0.10449933767220296</v>
      </c>
      <c r="N41" s="4">
        <v>-8.7814594788410083E-2</v>
      </c>
      <c r="O41" s="2">
        <v>0.10675866495339066</v>
      </c>
      <c r="P41" s="4">
        <v>0.17850992026298287</v>
      </c>
      <c r="Q41" s="4">
        <v>0.38783102965443095</v>
      </c>
      <c r="R41" s="4">
        <v>9.6265883874943864E-2</v>
      </c>
      <c r="S41" s="2">
        <v>0.23800450294345288</v>
      </c>
    </row>
    <row r="42" spans="5:19" x14ac:dyDescent="0.3">
      <c r="E42" t="s">
        <v>141</v>
      </c>
      <c r="F42" s="4">
        <v>0.32152038695008195</v>
      </c>
      <c r="G42" s="4">
        <v>-0.22275639944650077</v>
      </c>
      <c r="H42" s="4">
        <v>-6.933772813002699E-2</v>
      </c>
      <c r="I42" s="2">
        <v>0.3596525925351674</v>
      </c>
      <c r="J42" s="2">
        <v>0.11621674892839833</v>
      </c>
      <c r="K42" s="4">
        <v>7.9474721043762214E-2</v>
      </c>
      <c r="L42" s="2">
        <v>-0.24480815287405125</v>
      </c>
      <c r="M42" s="2">
        <v>-0.25184128018448543</v>
      </c>
      <c r="N42" s="2">
        <v>-0.14322557548271203</v>
      </c>
      <c r="O42" s="2">
        <v>0.13171412795156723</v>
      </c>
      <c r="P42" s="2">
        <v>0.36727322397826812</v>
      </c>
      <c r="Q42" s="4">
        <v>-6.71150716334908E-2</v>
      </c>
      <c r="R42" s="4">
        <v>0.24193798910972339</v>
      </c>
      <c r="S42" s="4">
        <v>5.2982102283309906E-3</v>
      </c>
    </row>
    <row r="43" spans="5:19" x14ac:dyDescent="0.3">
      <c r="F43" s="4"/>
      <c r="G43" s="4"/>
      <c r="H43" s="4"/>
      <c r="I43" s="4"/>
      <c r="J43" s="4"/>
      <c r="K43" s="4"/>
      <c r="L43" s="4"/>
      <c r="M43" s="4"/>
      <c r="N43" s="4"/>
      <c r="O43" s="2"/>
      <c r="P43" s="4"/>
      <c r="Q43" s="4"/>
      <c r="R43" s="4"/>
      <c r="S43" s="2"/>
    </row>
    <row r="45" spans="5:19" x14ac:dyDescent="0.3">
      <c r="E45" s="1" t="s">
        <v>6</v>
      </c>
    </row>
    <row r="46" spans="5:19" x14ac:dyDescent="0.3">
      <c r="F46" s="2" t="s">
        <v>12</v>
      </c>
      <c r="G46" s="2" t="s">
        <v>14</v>
      </c>
      <c r="H46" s="2" t="s">
        <v>16</v>
      </c>
      <c r="I46" s="2" t="s">
        <v>18</v>
      </c>
      <c r="J46" s="2" t="s">
        <v>20</v>
      </c>
      <c r="K46" s="2" t="s">
        <v>21</v>
      </c>
      <c r="L46" s="2" t="s">
        <v>24</v>
      </c>
      <c r="M46" s="2" t="s">
        <v>26</v>
      </c>
      <c r="N46" s="2" t="s">
        <v>28</v>
      </c>
      <c r="O46" s="2" t="s">
        <v>30</v>
      </c>
      <c r="P46" s="2" t="s">
        <v>31</v>
      </c>
      <c r="Q46" s="2" t="s">
        <v>34</v>
      </c>
      <c r="R46" s="2" t="s">
        <v>36</v>
      </c>
      <c r="S46" s="2" t="s">
        <v>37</v>
      </c>
    </row>
    <row r="47" spans="5:19" x14ac:dyDescent="0.3">
      <c r="E47" t="s">
        <v>134</v>
      </c>
      <c r="F47" s="2">
        <v>0.26466862807525871</v>
      </c>
      <c r="G47" s="2">
        <v>0.55858105427080829</v>
      </c>
      <c r="H47" s="2">
        <v>0.23679845816652687</v>
      </c>
      <c r="I47" s="4">
        <v>2.9162778326072447E-2</v>
      </c>
      <c r="J47" s="4">
        <v>-1.825722137771953E-2</v>
      </c>
      <c r="K47" s="4">
        <v>-2.3171952058375245E-2</v>
      </c>
      <c r="L47" s="4">
        <v>6.0342567479529097E-3</v>
      </c>
      <c r="M47" s="2">
        <v>0.15420109218286876</v>
      </c>
      <c r="N47" s="4">
        <v>2.2227259515989299E-2</v>
      </c>
      <c r="O47" s="2">
        <v>0.51716607007201998</v>
      </c>
      <c r="P47" s="2">
        <v>0.17010537437080264</v>
      </c>
      <c r="Q47" s="4">
        <v>0.13032717646948258</v>
      </c>
      <c r="R47" s="2">
        <v>0.24622050036909879</v>
      </c>
      <c r="S47" s="2">
        <v>0.34835779871580186</v>
      </c>
    </row>
    <row r="48" spans="5:19" x14ac:dyDescent="0.3">
      <c r="E48" t="s">
        <v>135</v>
      </c>
      <c r="F48" s="2">
        <v>0.54625188171686645</v>
      </c>
      <c r="G48" s="2">
        <v>0.58492094738157729</v>
      </c>
      <c r="H48" s="2">
        <v>0.34895995803252611</v>
      </c>
      <c r="I48" s="2">
        <v>0.30727031153053053</v>
      </c>
      <c r="J48" s="2">
        <v>5.2685193312672338E-2</v>
      </c>
      <c r="K48" s="2">
        <v>0.41835862965169701</v>
      </c>
      <c r="L48" s="2">
        <v>0.24727363223990478</v>
      </c>
      <c r="M48" s="2">
        <v>-0.13153525019585782</v>
      </c>
      <c r="N48" s="4">
        <v>5.2541702565033335E-2</v>
      </c>
      <c r="O48" s="2">
        <v>0.52879498177643702</v>
      </c>
      <c r="P48" s="2">
        <v>0.23422808890754498</v>
      </c>
      <c r="Q48" s="2">
        <v>0.54274054743663935</v>
      </c>
      <c r="R48" s="2">
        <v>0.44214715255320886</v>
      </c>
      <c r="S48" s="2">
        <v>0.80387422647579854</v>
      </c>
    </row>
    <row r="49" spans="5:19" x14ac:dyDescent="0.3">
      <c r="F49" s="2"/>
      <c r="G49" s="2"/>
      <c r="H49" s="2"/>
      <c r="I49" s="4"/>
      <c r="J49" s="4"/>
      <c r="K49" s="4"/>
      <c r="L49" s="4"/>
      <c r="M49" s="2"/>
      <c r="N49" s="4"/>
      <c r="O49" s="2"/>
      <c r="P49" s="2"/>
      <c r="Q49" s="4"/>
      <c r="R49" s="2"/>
      <c r="S49" s="2"/>
    </row>
    <row r="50" spans="5:19" x14ac:dyDescent="0.3">
      <c r="E50" t="s">
        <v>136</v>
      </c>
      <c r="F50" s="2">
        <v>0.66941724212162246</v>
      </c>
      <c r="G50" s="2">
        <v>0.72452106253844517</v>
      </c>
      <c r="H50" s="2">
        <v>0.52362730378420563</v>
      </c>
      <c r="I50" s="4">
        <v>5.0487222894360362E-2</v>
      </c>
      <c r="J50" s="4">
        <v>-0.1270704463345898</v>
      </c>
      <c r="K50" s="4">
        <v>3.425624496716867E-2</v>
      </c>
      <c r="L50" s="4">
        <v>1.6586339359547658E-2</v>
      </c>
      <c r="M50" s="2">
        <v>0.21311292117052361</v>
      </c>
      <c r="N50" s="4">
        <v>-4.5243778765851322E-3</v>
      </c>
      <c r="O50" s="2">
        <v>0.75916166490847092</v>
      </c>
      <c r="P50" s="2">
        <v>0.35125098698867324</v>
      </c>
      <c r="Q50" s="2">
        <v>0.50503934938093775</v>
      </c>
      <c r="R50" s="2">
        <v>0.48589030056596683</v>
      </c>
      <c r="S50" s="2">
        <v>0.54853910612768941</v>
      </c>
    </row>
    <row r="51" spans="5:19" x14ac:dyDescent="0.3">
      <c r="E51" t="s">
        <v>139</v>
      </c>
      <c r="F51" s="2">
        <v>0.71491668297830269</v>
      </c>
      <c r="G51" s="2">
        <v>0.76793512724539492</v>
      </c>
      <c r="H51" s="2">
        <v>0.72423012112063623</v>
      </c>
      <c r="I51" s="2">
        <v>0.53731827659123144</v>
      </c>
      <c r="J51" s="4">
        <v>2.9324751031915341E-2</v>
      </c>
      <c r="K51" s="2">
        <v>0.6953440483155251</v>
      </c>
      <c r="L51" s="2">
        <v>0.61475557587713736</v>
      </c>
      <c r="M51" s="4">
        <v>-0.21089844681500999</v>
      </c>
      <c r="N51" s="2">
        <v>0.23931718296598925</v>
      </c>
      <c r="O51" s="2">
        <v>0.72969411227594139</v>
      </c>
      <c r="P51" s="2">
        <v>0.33256758828702598</v>
      </c>
      <c r="Q51" s="2">
        <v>0.73073793164733369</v>
      </c>
      <c r="R51" s="2">
        <v>0.46575514852523564</v>
      </c>
      <c r="S51" s="2">
        <v>0.72270500218469036</v>
      </c>
    </row>
    <row r="52" spans="5:19" x14ac:dyDescent="0.3">
      <c r="F52" s="2"/>
      <c r="G52" s="2"/>
      <c r="H52" s="2"/>
      <c r="I52" s="4"/>
      <c r="J52" s="4"/>
      <c r="K52" s="4"/>
      <c r="L52" s="4"/>
      <c r="M52" s="2"/>
      <c r="N52" s="4"/>
      <c r="O52" s="2"/>
      <c r="P52" s="2"/>
      <c r="Q52" s="2"/>
      <c r="R52" s="2"/>
      <c r="S52" s="2"/>
    </row>
    <row r="53" spans="5:19" x14ac:dyDescent="0.3">
      <c r="E53" t="s">
        <v>137</v>
      </c>
      <c r="F53" s="2">
        <v>0.704804035017353</v>
      </c>
      <c r="G53" s="2">
        <v>0.70017526849336087</v>
      </c>
      <c r="H53" s="2">
        <v>0.45507584940396473</v>
      </c>
      <c r="I53" s="2">
        <v>8.7966995382194935E-2</v>
      </c>
      <c r="J53" s="4">
        <v>-3.462119922233399E-2</v>
      </c>
      <c r="K53" s="4">
        <v>-3.5122873536455095E-2</v>
      </c>
      <c r="L53" s="4">
        <v>-6.3993728882340825E-2</v>
      </c>
      <c r="M53" s="4">
        <v>0.12290173564328773</v>
      </c>
      <c r="N53" s="4">
        <v>-1.7366325327950061E-2</v>
      </c>
      <c r="O53" s="2">
        <v>0.75973713130835097</v>
      </c>
      <c r="P53" s="2">
        <v>0.29663650473988801</v>
      </c>
      <c r="Q53" s="2">
        <v>0.46099408006405718</v>
      </c>
      <c r="R53" s="2">
        <v>0.35322776931323902</v>
      </c>
      <c r="S53" s="2">
        <v>0.34877168657812785</v>
      </c>
    </row>
    <row r="54" spans="5:19" x14ac:dyDescent="0.3">
      <c r="E54" t="s">
        <v>140</v>
      </c>
      <c r="F54" s="2">
        <v>0.72652926047658806</v>
      </c>
      <c r="G54" s="2">
        <v>0.70810376224078087</v>
      </c>
      <c r="H54" s="2">
        <v>0.45507584940396473</v>
      </c>
      <c r="I54" s="2">
        <v>0.49113529576802534</v>
      </c>
      <c r="J54" s="2">
        <v>7.5081439127311994E-2</v>
      </c>
      <c r="K54" s="2">
        <v>0.51867301035131574</v>
      </c>
      <c r="L54" s="2">
        <v>0.34186476628988549</v>
      </c>
      <c r="M54" s="4">
        <v>-3.0931024396584571E-3</v>
      </c>
      <c r="N54" s="2">
        <v>0.29799291654235632</v>
      </c>
      <c r="O54" s="2">
        <v>0.71502421090433121</v>
      </c>
      <c r="P54" s="2">
        <v>0.46816509033964504</v>
      </c>
      <c r="Q54" s="2">
        <v>0.65743761801637557</v>
      </c>
      <c r="R54" s="2">
        <v>0.40185679189835805</v>
      </c>
      <c r="S54" s="2">
        <v>0.55612206013513688</v>
      </c>
    </row>
    <row r="55" spans="5:19" x14ac:dyDescent="0.3">
      <c r="F55" s="2"/>
      <c r="G55" s="2"/>
      <c r="H55" s="2"/>
      <c r="I55" s="2"/>
      <c r="J55" s="4"/>
      <c r="K55" s="4"/>
      <c r="L55" s="4"/>
      <c r="M55" s="4"/>
      <c r="N55" s="4"/>
      <c r="O55" s="2"/>
      <c r="P55" s="2"/>
      <c r="Q55" s="2"/>
      <c r="R55" s="2"/>
      <c r="S55" s="2"/>
    </row>
    <row r="56" spans="5:19" x14ac:dyDescent="0.3">
      <c r="E56" t="s">
        <v>138</v>
      </c>
      <c r="F56" s="2">
        <v>0.2005951745171155</v>
      </c>
      <c r="G56" s="2">
        <v>0.37739517975188003</v>
      </c>
      <c r="H56" s="2">
        <v>-8.3958905034873271E-2</v>
      </c>
      <c r="I56" s="2">
        <v>6.1100278082207027E-2</v>
      </c>
      <c r="J56" s="4">
        <v>9.9752248224163724E-3</v>
      </c>
      <c r="K56" s="2">
        <v>-8.0962417865190164E-2</v>
      </c>
      <c r="L56" s="4">
        <v>-7.6821454786277221E-2</v>
      </c>
      <c r="M56" s="4">
        <v>4.0217146861645049E-2</v>
      </c>
      <c r="N56" s="4">
        <v>-1.2319198960017506E-2</v>
      </c>
      <c r="O56" s="2">
        <v>0.42604901949871471</v>
      </c>
      <c r="P56" s="2">
        <v>6.80860394350217E-2</v>
      </c>
      <c r="Q56" s="2">
        <v>0.1202711367196891</v>
      </c>
      <c r="R56" s="4">
        <v>-2.5578617534172749E-2</v>
      </c>
      <c r="S56" s="2">
        <v>7.63346082857215E-2</v>
      </c>
    </row>
    <row r="57" spans="5:19" x14ac:dyDescent="0.3">
      <c r="E57" t="s">
        <v>141</v>
      </c>
      <c r="F57" s="2">
        <v>0.31078886755008933</v>
      </c>
      <c r="G57" s="2">
        <v>0.48854766193102234</v>
      </c>
      <c r="H57" s="4">
        <v>0.47123350577112549</v>
      </c>
      <c r="I57" s="2">
        <v>0.13812329152851982</v>
      </c>
      <c r="J57" s="2">
        <v>-5.0981670245886658E-2</v>
      </c>
      <c r="K57" s="2">
        <v>0.26376806044038426</v>
      </c>
      <c r="L57" s="2">
        <v>0.11250319962357411</v>
      </c>
      <c r="M57" s="4">
        <v>4.1521185941786068E-2</v>
      </c>
      <c r="N57" s="4">
        <v>1.0780448169292581E-2</v>
      </c>
      <c r="O57" s="4">
        <v>0.38646849774303027</v>
      </c>
      <c r="P57" s="2">
        <v>0.21773137645042925</v>
      </c>
      <c r="Q57" s="4">
        <v>-0.14344349788357791</v>
      </c>
      <c r="R57" s="2">
        <v>6.8148896747987006E-2</v>
      </c>
      <c r="S57" s="2">
        <v>0.21406587175141928</v>
      </c>
    </row>
    <row r="58" spans="5:19" x14ac:dyDescent="0.3">
      <c r="F58" s="2"/>
      <c r="G58" s="2"/>
      <c r="H58" s="2"/>
      <c r="I58" s="2"/>
      <c r="J58" s="4"/>
      <c r="K58" s="2"/>
      <c r="L58" s="4"/>
      <c r="M58" s="4"/>
      <c r="N58" s="4"/>
      <c r="O58" s="2"/>
      <c r="P58" s="2"/>
      <c r="Q58" s="2"/>
      <c r="R58" s="4"/>
      <c r="S58" s="2"/>
    </row>
    <row r="62" spans="5:19" x14ac:dyDescent="0.3">
      <c r="F62" s="2"/>
      <c r="G62" s="2"/>
      <c r="H62" s="4"/>
      <c r="I62" s="2"/>
      <c r="J62" s="2"/>
      <c r="K62" s="2"/>
      <c r="L62" s="2"/>
      <c r="M62" s="4"/>
      <c r="N62" s="4"/>
      <c r="O62" s="4"/>
      <c r="P62" s="2"/>
      <c r="Q62" s="4"/>
      <c r="R62" s="2"/>
      <c r="S62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CF40-4C58-4E17-ABF4-39BA474E877A}">
  <dimension ref="A1:V499"/>
  <sheetViews>
    <sheetView workbookViewId="0">
      <selection activeCell="R19" sqref="R19"/>
    </sheetView>
  </sheetViews>
  <sheetFormatPr defaultRowHeight="14.4" x14ac:dyDescent="0.3"/>
  <sheetData>
    <row r="1" spans="1:22" x14ac:dyDescent="0.3">
      <c r="A1" s="11" t="s">
        <v>153</v>
      </c>
      <c r="B1" s="11" t="s">
        <v>154</v>
      </c>
      <c r="C1" s="11" t="s">
        <v>155</v>
      </c>
      <c r="D1" s="11" t="s">
        <v>5</v>
      </c>
      <c r="E1" s="11" t="s">
        <v>156</v>
      </c>
      <c r="F1" s="11" t="s">
        <v>157</v>
      </c>
      <c r="G1" s="11" t="s">
        <v>158</v>
      </c>
      <c r="H1" s="11" t="s">
        <v>145</v>
      </c>
      <c r="I1" s="11" t="s">
        <v>159</v>
      </c>
      <c r="J1" s="11" t="s">
        <v>160</v>
      </c>
      <c r="K1" s="11" t="s">
        <v>161</v>
      </c>
      <c r="L1" s="11" t="s">
        <v>162</v>
      </c>
      <c r="M1" s="11" t="s">
        <v>163</v>
      </c>
      <c r="N1" s="11" t="s">
        <v>164</v>
      </c>
      <c r="O1" s="11" t="s">
        <v>165</v>
      </c>
      <c r="P1" s="11" t="s">
        <v>166</v>
      </c>
      <c r="Q1" s="11"/>
      <c r="R1" s="11"/>
      <c r="S1" s="11"/>
      <c r="T1" s="11"/>
      <c r="U1" s="11"/>
      <c r="V1" s="11"/>
    </row>
    <row r="2" spans="1:22" x14ac:dyDescent="0.3">
      <c r="A2" t="s">
        <v>167</v>
      </c>
      <c r="B2" t="s">
        <v>168</v>
      </c>
      <c r="C2" t="s">
        <v>169</v>
      </c>
      <c r="D2" t="s">
        <v>6</v>
      </c>
      <c r="E2">
        <v>3.3000000000000002E-2</v>
      </c>
      <c r="F2">
        <v>1</v>
      </c>
      <c r="G2">
        <v>3.3000000000000002E-2</v>
      </c>
      <c r="H2">
        <v>50</v>
      </c>
      <c r="I2">
        <v>0.2</v>
      </c>
      <c r="J2">
        <v>13.1</v>
      </c>
      <c r="K2">
        <v>25.555599999999998</v>
      </c>
      <c r="L2">
        <v>11.9</v>
      </c>
      <c r="M2">
        <v>0.32221980773807674</v>
      </c>
      <c r="O2" t="s">
        <v>170</v>
      </c>
    </row>
    <row r="3" spans="1:22" x14ac:dyDescent="0.3">
      <c r="A3" t="s">
        <v>171</v>
      </c>
      <c r="B3" t="s">
        <v>168</v>
      </c>
      <c r="C3" t="s">
        <v>169</v>
      </c>
      <c r="D3" t="s">
        <v>6</v>
      </c>
      <c r="E3">
        <v>3.3000000000000002E-2</v>
      </c>
      <c r="F3">
        <v>2.5</v>
      </c>
      <c r="G3">
        <v>8.2500000000000004E-2</v>
      </c>
      <c r="H3">
        <v>50</v>
      </c>
      <c r="I3">
        <v>0.2</v>
      </c>
      <c r="J3">
        <v>12.2</v>
      </c>
      <c r="K3">
        <v>42.222299999999997</v>
      </c>
      <c r="L3">
        <v>11.3</v>
      </c>
      <c r="M3">
        <v>0.55165437697414477</v>
      </c>
    </row>
    <row r="4" spans="1:22" x14ac:dyDescent="0.3">
      <c r="A4" t="s">
        <v>172</v>
      </c>
      <c r="B4" t="s">
        <v>168</v>
      </c>
      <c r="C4" t="s">
        <v>169</v>
      </c>
      <c r="D4" t="s">
        <v>6</v>
      </c>
      <c r="E4">
        <v>3.3000000000000002E-2</v>
      </c>
      <c r="F4">
        <v>1</v>
      </c>
      <c r="G4">
        <v>3.3000000000000002E-2</v>
      </c>
      <c r="H4">
        <v>175</v>
      </c>
      <c r="I4">
        <v>0.2</v>
      </c>
      <c r="J4">
        <v>12.1</v>
      </c>
      <c r="K4">
        <v>76.180300000000003</v>
      </c>
      <c r="L4">
        <v>9.6</v>
      </c>
      <c r="M4">
        <v>0.72587315629874405</v>
      </c>
    </row>
    <row r="5" spans="1:22" x14ac:dyDescent="0.3">
      <c r="A5" t="s">
        <v>173</v>
      </c>
      <c r="B5" t="s">
        <v>168</v>
      </c>
      <c r="C5" t="s">
        <v>169</v>
      </c>
      <c r="D5" t="s">
        <v>6</v>
      </c>
      <c r="E5">
        <v>3.3000000000000002E-2</v>
      </c>
      <c r="F5">
        <v>2.5</v>
      </c>
      <c r="G5">
        <v>8.2500000000000004E-2</v>
      </c>
      <c r="H5">
        <v>175</v>
      </c>
      <c r="I5">
        <v>0.2</v>
      </c>
      <c r="J5">
        <v>12.6</v>
      </c>
      <c r="K5">
        <v>79.268699999999995</v>
      </c>
      <c r="L5">
        <v>9.1999999999999993</v>
      </c>
      <c r="M5">
        <v>0.72569547626122943</v>
      </c>
    </row>
    <row r="6" spans="1:22" x14ac:dyDescent="0.3">
      <c r="A6" t="s">
        <v>174</v>
      </c>
      <c r="B6" t="s">
        <v>168</v>
      </c>
      <c r="C6" t="s">
        <v>169</v>
      </c>
      <c r="D6" t="s">
        <v>6</v>
      </c>
      <c r="E6">
        <v>3.3000000000000002E-2</v>
      </c>
      <c r="F6">
        <v>1</v>
      </c>
      <c r="G6">
        <v>3.3000000000000002E-2</v>
      </c>
      <c r="H6">
        <v>150</v>
      </c>
      <c r="I6">
        <v>0.2</v>
      </c>
      <c r="J6">
        <v>12</v>
      </c>
      <c r="K6">
        <v>76.513499999999993</v>
      </c>
      <c r="L6">
        <v>8.9</v>
      </c>
      <c r="M6">
        <v>0.72885492043586575</v>
      </c>
    </row>
    <row r="7" spans="1:22" x14ac:dyDescent="0.3">
      <c r="A7" t="s">
        <v>175</v>
      </c>
      <c r="B7" t="s">
        <v>168</v>
      </c>
      <c r="C7" t="s">
        <v>169</v>
      </c>
      <c r="D7" t="s">
        <v>6</v>
      </c>
      <c r="E7">
        <v>3.3000000000000002E-2</v>
      </c>
      <c r="F7">
        <v>2.5</v>
      </c>
      <c r="G7">
        <v>8.2500000000000004E-2</v>
      </c>
      <c r="H7">
        <v>150</v>
      </c>
      <c r="I7">
        <v>0.2</v>
      </c>
      <c r="J7">
        <v>11.4</v>
      </c>
      <c r="K7">
        <v>92.022999999999996</v>
      </c>
      <c r="L7">
        <v>11.5</v>
      </c>
      <c r="M7">
        <v>0.77954613577250698</v>
      </c>
    </row>
    <row r="8" spans="1:22" x14ac:dyDescent="0.3">
      <c r="A8" t="s">
        <v>176</v>
      </c>
      <c r="B8" t="s">
        <v>168</v>
      </c>
      <c r="C8" t="s">
        <v>169</v>
      </c>
      <c r="D8" t="s">
        <v>6</v>
      </c>
      <c r="E8">
        <v>3.3000000000000002E-2</v>
      </c>
      <c r="F8">
        <v>1</v>
      </c>
      <c r="G8">
        <v>3.3000000000000002E-2</v>
      </c>
      <c r="H8">
        <v>100</v>
      </c>
      <c r="I8">
        <v>1</v>
      </c>
      <c r="J8">
        <v>12.1</v>
      </c>
      <c r="K8">
        <v>69.899000000000001</v>
      </c>
      <c r="L8">
        <v>5.4</v>
      </c>
      <c r="M8">
        <v>0.70487444968841084</v>
      </c>
    </row>
    <row r="9" spans="1:22" x14ac:dyDescent="0.3">
      <c r="A9" t="s">
        <v>177</v>
      </c>
      <c r="B9" t="s">
        <v>168</v>
      </c>
      <c r="C9" t="s">
        <v>169</v>
      </c>
      <c r="D9" t="s">
        <v>6</v>
      </c>
      <c r="E9">
        <v>3.3000000000000002E-2</v>
      </c>
      <c r="F9">
        <v>2.5</v>
      </c>
      <c r="G9">
        <v>8.2500000000000004E-2</v>
      </c>
      <c r="H9">
        <v>100</v>
      </c>
      <c r="I9">
        <v>1</v>
      </c>
      <c r="J9">
        <v>13.4</v>
      </c>
      <c r="K9">
        <v>84.040400000000005</v>
      </c>
      <c r="L9">
        <v>6.5</v>
      </c>
      <c r="M9">
        <v>0.7249600781605986</v>
      </c>
    </row>
    <row r="10" spans="1:22" x14ac:dyDescent="0.3">
      <c r="A10" t="s">
        <v>178</v>
      </c>
      <c r="B10" t="s">
        <v>168</v>
      </c>
      <c r="C10" t="s">
        <v>169</v>
      </c>
      <c r="D10" t="s">
        <v>6</v>
      </c>
      <c r="E10">
        <v>3.3000000000000002E-2</v>
      </c>
      <c r="F10">
        <v>1</v>
      </c>
      <c r="G10">
        <v>3.3000000000000002E-2</v>
      </c>
      <c r="H10">
        <v>175</v>
      </c>
      <c r="I10">
        <v>10</v>
      </c>
      <c r="J10">
        <v>13.4</v>
      </c>
      <c r="K10">
        <v>20.212599999999998</v>
      </c>
      <c r="L10">
        <v>9.1</v>
      </c>
      <c r="M10">
        <v>0.20267994740067707</v>
      </c>
    </row>
    <row r="11" spans="1:22" x14ac:dyDescent="0.3">
      <c r="A11" t="s">
        <v>179</v>
      </c>
      <c r="B11" t="s">
        <v>168</v>
      </c>
      <c r="C11" t="s">
        <v>169</v>
      </c>
      <c r="D11" t="s">
        <v>6</v>
      </c>
      <c r="E11">
        <v>3.3000000000000002E-2</v>
      </c>
      <c r="F11">
        <v>2.5</v>
      </c>
      <c r="G11">
        <v>8.2500000000000004E-2</v>
      </c>
      <c r="H11">
        <v>175</v>
      </c>
      <c r="I11">
        <v>10</v>
      </c>
      <c r="J11">
        <v>11.2</v>
      </c>
      <c r="K11">
        <v>20.1525</v>
      </c>
      <c r="L11">
        <v>6.9</v>
      </c>
      <c r="M11">
        <v>0.28554341759030383</v>
      </c>
    </row>
    <row r="12" spans="1:22" x14ac:dyDescent="0.3">
      <c r="A12" t="s">
        <v>180</v>
      </c>
      <c r="B12" t="s">
        <v>168</v>
      </c>
      <c r="C12" t="s">
        <v>169</v>
      </c>
      <c r="D12" t="s">
        <v>7</v>
      </c>
      <c r="E12">
        <v>3.3000000000000002E-2</v>
      </c>
      <c r="F12">
        <v>1</v>
      </c>
      <c r="G12">
        <v>3.3000000000000002E-2</v>
      </c>
      <c r="H12">
        <v>50</v>
      </c>
      <c r="I12">
        <v>0.2</v>
      </c>
      <c r="J12">
        <v>6.1</v>
      </c>
      <c r="K12">
        <v>15.5556</v>
      </c>
      <c r="L12">
        <v>6.9</v>
      </c>
      <c r="M12">
        <v>0.43663532758270379</v>
      </c>
    </row>
    <row r="13" spans="1:22" x14ac:dyDescent="0.3">
      <c r="A13" t="s">
        <v>181</v>
      </c>
      <c r="B13" t="s">
        <v>168</v>
      </c>
      <c r="C13" t="s">
        <v>169</v>
      </c>
      <c r="D13" t="s">
        <v>7</v>
      </c>
      <c r="E13">
        <v>3.3000000000000002E-2</v>
      </c>
      <c r="F13">
        <v>2.5</v>
      </c>
      <c r="G13">
        <v>8.2500000000000004E-2</v>
      </c>
      <c r="H13">
        <v>50</v>
      </c>
      <c r="I13">
        <v>0.2</v>
      </c>
      <c r="J13">
        <v>4.5999999999999996</v>
      </c>
      <c r="K13">
        <v>4.4444499999999998</v>
      </c>
      <c r="L13">
        <v>6.2</v>
      </c>
      <c r="M13">
        <v>-1.7198392384279847E-2</v>
      </c>
      <c r="O13" t="s">
        <v>182</v>
      </c>
    </row>
    <row r="14" spans="1:22" x14ac:dyDescent="0.3">
      <c r="A14" t="s">
        <v>183</v>
      </c>
      <c r="B14" t="s">
        <v>168</v>
      </c>
      <c r="C14" t="s">
        <v>169</v>
      </c>
      <c r="D14" t="s">
        <v>7</v>
      </c>
      <c r="E14">
        <v>3.3000000000000002E-2</v>
      </c>
      <c r="F14">
        <v>1</v>
      </c>
      <c r="G14">
        <v>3.3000000000000002E-2</v>
      </c>
      <c r="H14">
        <v>175</v>
      </c>
      <c r="I14">
        <v>0.2</v>
      </c>
      <c r="J14">
        <v>4.4000000000000004</v>
      </c>
      <c r="K14">
        <v>1.02946</v>
      </c>
      <c r="L14">
        <v>4.2</v>
      </c>
      <c r="M14">
        <v>-0.62078733428370403</v>
      </c>
    </row>
    <row r="15" spans="1:22" x14ac:dyDescent="0.3">
      <c r="A15" t="s">
        <v>184</v>
      </c>
      <c r="B15" t="s">
        <v>168</v>
      </c>
      <c r="C15" t="s">
        <v>169</v>
      </c>
      <c r="D15" t="s">
        <v>7</v>
      </c>
      <c r="E15">
        <v>3.3000000000000002E-2</v>
      </c>
      <c r="F15">
        <v>2.5</v>
      </c>
      <c r="G15">
        <v>8.2500000000000004E-2</v>
      </c>
      <c r="H15">
        <v>175</v>
      </c>
      <c r="I15">
        <v>0.2</v>
      </c>
      <c r="J15">
        <v>6.3</v>
      </c>
      <c r="K15">
        <v>1.02946</v>
      </c>
      <c r="L15">
        <v>7.5</v>
      </c>
      <c r="M15">
        <v>-0.71908981016336804</v>
      </c>
    </row>
    <row r="16" spans="1:22" x14ac:dyDescent="0.3">
      <c r="A16" t="s">
        <v>185</v>
      </c>
      <c r="B16" t="s">
        <v>168</v>
      </c>
      <c r="C16" t="s">
        <v>169</v>
      </c>
      <c r="D16" t="s">
        <v>7</v>
      </c>
      <c r="E16">
        <v>3.3000000000000002E-2</v>
      </c>
      <c r="F16">
        <v>1</v>
      </c>
      <c r="G16">
        <v>3.3000000000000002E-2</v>
      </c>
      <c r="H16">
        <v>150</v>
      </c>
      <c r="I16">
        <v>0.2</v>
      </c>
      <c r="J16">
        <v>6.2</v>
      </c>
      <c r="K16">
        <v>0</v>
      </c>
      <c r="L16">
        <v>4.2</v>
      </c>
      <c r="M16">
        <v>-1</v>
      </c>
    </row>
    <row r="17" spans="1:15" x14ac:dyDescent="0.3">
      <c r="A17" t="s">
        <v>186</v>
      </c>
      <c r="B17" t="s">
        <v>168</v>
      </c>
      <c r="C17" t="s">
        <v>169</v>
      </c>
      <c r="D17" t="s">
        <v>7</v>
      </c>
      <c r="E17">
        <v>3.3000000000000002E-2</v>
      </c>
      <c r="F17">
        <v>2.5</v>
      </c>
      <c r="G17">
        <v>8.2500000000000004E-2</v>
      </c>
      <c r="H17">
        <v>150</v>
      </c>
      <c r="I17">
        <v>0.2</v>
      </c>
      <c r="J17">
        <v>4.8</v>
      </c>
      <c r="K17">
        <v>0</v>
      </c>
      <c r="L17">
        <v>2.7</v>
      </c>
      <c r="M17">
        <v>-1</v>
      </c>
    </row>
    <row r="18" spans="1:15" x14ac:dyDescent="0.3">
      <c r="A18" t="s">
        <v>187</v>
      </c>
      <c r="B18" t="s">
        <v>168</v>
      </c>
      <c r="C18" t="s">
        <v>169</v>
      </c>
      <c r="D18" t="s">
        <v>7</v>
      </c>
      <c r="E18">
        <v>3.3000000000000002E-2</v>
      </c>
      <c r="F18">
        <v>1</v>
      </c>
      <c r="G18">
        <v>3.3000000000000002E-2</v>
      </c>
      <c r="H18">
        <v>100</v>
      </c>
      <c r="I18">
        <v>1</v>
      </c>
      <c r="J18">
        <v>5.5</v>
      </c>
      <c r="K18">
        <v>4.6464699999999999</v>
      </c>
      <c r="L18">
        <v>5.7</v>
      </c>
      <c r="M18">
        <v>-8.412088144941049E-2</v>
      </c>
    </row>
    <row r="19" spans="1:15" x14ac:dyDescent="0.3">
      <c r="A19" t="s">
        <v>188</v>
      </c>
      <c r="B19" t="s">
        <v>168</v>
      </c>
      <c r="C19" t="s">
        <v>169</v>
      </c>
      <c r="D19" t="s">
        <v>7</v>
      </c>
      <c r="E19">
        <v>3.3000000000000002E-2</v>
      </c>
      <c r="F19">
        <v>2.5</v>
      </c>
      <c r="G19">
        <v>8.2500000000000004E-2</v>
      </c>
      <c r="H19">
        <v>100</v>
      </c>
      <c r="I19">
        <v>1</v>
      </c>
      <c r="J19">
        <v>7.8</v>
      </c>
      <c r="K19">
        <v>0</v>
      </c>
      <c r="L19">
        <v>12.5</v>
      </c>
      <c r="M19">
        <v>-1</v>
      </c>
    </row>
    <row r="20" spans="1:15" x14ac:dyDescent="0.3">
      <c r="A20" t="s">
        <v>189</v>
      </c>
      <c r="B20" t="s">
        <v>168</v>
      </c>
      <c r="C20" t="s">
        <v>169</v>
      </c>
      <c r="D20" t="s">
        <v>7</v>
      </c>
      <c r="E20">
        <v>3.3000000000000002E-2</v>
      </c>
      <c r="F20">
        <v>1</v>
      </c>
      <c r="G20">
        <v>3.3000000000000002E-2</v>
      </c>
      <c r="H20">
        <v>175</v>
      </c>
      <c r="I20">
        <v>10</v>
      </c>
      <c r="J20">
        <v>5.9</v>
      </c>
      <c r="K20">
        <v>8.5052800000000008</v>
      </c>
      <c r="L20">
        <v>0.1</v>
      </c>
      <c r="M20">
        <v>0.18085590838914622</v>
      </c>
    </row>
    <row r="21" spans="1:15" x14ac:dyDescent="0.3">
      <c r="A21" t="s">
        <v>190</v>
      </c>
      <c r="B21" t="s">
        <v>168</v>
      </c>
      <c r="C21" t="s">
        <v>169</v>
      </c>
      <c r="D21" t="s">
        <v>7</v>
      </c>
      <c r="E21">
        <v>3.3000000000000002E-2</v>
      </c>
      <c r="F21">
        <v>2.5</v>
      </c>
      <c r="G21">
        <v>8.2500000000000004E-2</v>
      </c>
      <c r="H21">
        <v>175</v>
      </c>
      <c r="I21">
        <v>10</v>
      </c>
      <c r="J21">
        <v>3.4</v>
      </c>
      <c r="K21">
        <v>1.26078</v>
      </c>
      <c r="L21">
        <v>14.2</v>
      </c>
      <c r="M21">
        <v>-0.45898326031265152</v>
      </c>
    </row>
    <row r="22" spans="1:15" x14ac:dyDescent="0.3">
      <c r="A22" t="s">
        <v>191</v>
      </c>
      <c r="B22" t="s">
        <v>168</v>
      </c>
      <c r="C22" t="s">
        <v>192</v>
      </c>
      <c r="D22" t="s">
        <v>6</v>
      </c>
      <c r="E22">
        <v>3.3000000000000002E-2</v>
      </c>
      <c r="F22">
        <v>1</v>
      </c>
      <c r="G22">
        <v>3.3000000000000002E-2</v>
      </c>
      <c r="H22">
        <v>50</v>
      </c>
      <c r="I22">
        <v>0.2</v>
      </c>
      <c r="J22">
        <v>11.6</v>
      </c>
      <c r="K22">
        <v>41.111199999999997</v>
      </c>
      <c r="L22">
        <v>11.3</v>
      </c>
      <c r="M22">
        <v>0.55986583496486508</v>
      </c>
      <c r="N22" t="s">
        <v>193</v>
      </c>
    </row>
    <row r="23" spans="1:15" x14ac:dyDescent="0.3">
      <c r="A23" t="s">
        <v>194</v>
      </c>
      <c r="B23" t="s">
        <v>168</v>
      </c>
      <c r="C23" t="s">
        <v>192</v>
      </c>
      <c r="D23" t="s">
        <v>6</v>
      </c>
      <c r="E23">
        <v>3.3000000000000002E-2</v>
      </c>
      <c r="F23">
        <v>2.5</v>
      </c>
      <c r="G23">
        <v>8.2500000000000004E-2</v>
      </c>
      <c r="H23">
        <v>50</v>
      </c>
      <c r="I23">
        <v>0.2</v>
      </c>
      <c r="J23">
        <v>13.1</v>
      </c>
      <c r="K23">
        <v>50</v>
      </c>
      <c r="L23">
        <v>12.3</v>
      </c>
      <c r="M23">
        <v>0.58478605388272575</v>
      </c>
      <c r="N23" t="s">
        <v>195</v>
      </c>
    </row>
    <row r="24" spans="1:15" x14ac:dyDescent="0.3">
      <c r="A24" t="s">
        <v>196</v>
      </c>
      <c r="B24" t="s">
        <v>168</v>
      </c>
      <c r="C24" t="s">
        <v>192</v>
      </c>
      <c r="D24" t="s">
        <v>6</v>
      </c>
      <c r="E24">
        <v>3.3000000000000002E-2</v>
      </c>
      <c r="F24">
        <v>1</v>
      </c>
      <c r="G24">
        <v>3.3000000000000002E-2</v>
      </c>
      <c r="H24">
        <v>175</v>
      </c>
      <c r="I24">
        <v>0.2</v>
      </c>
      <c r="J24">
        <v>13.3</v>
      </c>
      <c r="K24">
        <v>83.386600000000001</v>
      </c>
      <c r="L24">
        <v>19.3</v>
      </c>
      <c r="M24">
        <v>0.72488431695808941</v>
      </c>
      <c r="N24" t="s">
        <v>193</v>
      </c>
    </row>
    <row r="25" spans="1:15" x14ac:dyDescent="0.3">
      <c r="A25" t="s">
        <v>197</v>
      </c>
      <c r="B25" t="s">
        <v>168</v>
      </c>
      <c r="C25" t="s">
        <v>192</v>
      </c>
      <c r="D25" t="s">
        <v>6</v>
      </c>
      <c r="E25">
        <v>3.3000000000000002E-2</v>
      </c>
      <c r="F25">
        <v>2.5</v>
      </c>
      <c r="G25">
        <v>8.2500000000000004E-2</v>
      </c>
      <c r="H25">
        <v>175</v>
      </c>
      <c r="I25">
        <v>0.2</v>
      </c>
      <c r="J25">
        <v>14.7</v>
      </c>
      <c r="K25">
        <v>113.241</v>
      </c>
      <c r="L25">
        <v>24.3</v>
      </c>
      <c r="M25">
        <v>0.77020657959528216</v>
      </c>
      <c r="N25" s="12" t="s">
        <v>198</v>
      </c>
    </row>
    <row r="26" spans="1:15" x14ac:dyDescent="0.3">
      <c r="A26" t="s">
        <v>199</v>
      </c>
      <c r="B26" t="s">
        <v>168</v>
      </c>
      <c r="C26" t="s">
        <v>192</v>
      </c>
      <c r="D26" t="s">
        <v>6</v>
      </c>
      <c r="E26">
        <v>3.3000000000000002E-2</v>
      </c>
      <c r="F26">
        <v>1</v>
      </c>
      <c r="G26">
        <v>3.3000000000000002E-2</v>
      </c>
      <c r="H26">
        <v>150</v>
      </c>
      <c r="I26">
        <v>0.2</v>
      </c>
      <c r="J26">
        <v>14.5</v>
      </c>
      <c r="K26">
        <v>102.363</v>
      </c>
      <c r="L26">
        <v>28.1</v>
      </c>
      <c r="M26">
        <v>0.75184617885900584</v>
      </c>
      <c r="N26" t="s">
        <v>193</v>
      </c>
    </row>
    <row r="27" spans="1:15" x14ac:dyDescent="0.3">
      <c r="A27" t="s">
        <v>200</v>
      </c>
      <c r="B27" t="s">
        <v>168</v>
      </c>
      <c r="C27" t="s">
        <v>192</v>
      </c>
      <c r="D27" t="s">
        <v>6</v>
      </c>
      <c r="E27">
        <v>3.3000000000000002E-2</v>
      </c>
      <c r="F27">
        <v>2.5</v>
      </c>
      <c r="G27">
        <v>8.2500000000000004E-2</v>
      </c>
      <c r="H27">
        <v>150</v>
      </c>
      <c r="I27">
        <v>0.2</v>
      </c>
      <c r="J27">
        <v>15.6</v>
      </c>
      <c r="K27">
        <v>122.008</v>
      </c>
      <c r="L27">
        <v>27.9</v>
      </c>
      <c r="M27">
        <v>0.77326899598860532</v>
      </c>
      <c r="N27" t="s">
        <v>201</v>
      </c>
    </row>
    <row r="28" spans="1:15" x14ac:dyDescent="0.3">
      <c r="A28" t="s">
        <v>202</v>
      </c>
      <c r="B28" t="s">
        <v>168</v>
      </c>
      <c r="C28" t="s">
        <v>192</v>
      </c>
      <c r="D28" t="s">
        <v>6</v>
      </c>
      <c r="E28">
        <v>3.3000000000000002E-2</v>
      </c>
      <c r="F28">
        <v>1</v>
      </c>
      <c r="G28">
        <v>3.3000000000000002E-2</v>
      </c>
      <c r="H28">
        <v>100</v>
      </c>
      <c r="I28">
        <v>1</v>
      </c>
      <c r="J28">
        <v>15.4</v>
      </c>
      <c r="K28">
        <v>88.080799999999996</v>
      </c>
      <c r="L28">
        <v>12.5</v>
      </c>
      <c r="M28">
        <v>0.70236024460576252</v>
      </c>
      <c r="N28" t="s">
        <v>203</v>
      </c>
    </row>
    <row r="29" spans="1:15" x14ac:dyDescent="0.3">
      <c r="A29" t="s">
        <v>204</v>
      </c>
      <c r="B29" t="s">
        <v>168</v>
      </c>
      <c r="C29" t="s">
        <v>192</v>
      </c>
      <c r="D29" t="s">
        <v>6</v>
      </c>
      <c r="E29">
        <v>3.3000000000000002E-2</v>
      </c>
      <c r="F29">
        <v>2.5</v>
      </c>
      <c r="G29">
        <v>8.2500000000000004E-2</v>
      </c>
      <c r="H29">
        <v>100</v>
      </c>
      <c r="I29">
        <v>1</v>
      </c>
      <c r="J29">
        <v>17.399999999999999</v>
      </c>
      <c r="K29">
        <v>97.171700000000001</v>
      </c>
      <c r="L29">
        <v>13.6</v>
      </c>
      <c r="M29">
        <v>0.69626007120432021</v>
      </c>
      <c r="N29" t="s">
        <v>195</v>
      </c>
    </row>
    <row r="30" spans="1:15" x14ac:dyDescent="0.3">
      <c r="A30" t="s">
        <v>205</v>
      </c>
      <c r="B30" t="s">
        <v>168</v>
      </c>
      <c r="C30" t="s">
        <v>192</v>
      </c>
      <c r="D30" t="s">
        <v>6</v>
      </c>
      <c r="E30">
        <v>3.3000000000000002E-2</v>
      </c>
      <c r="F30">
        <v>1</v>
      </c>
      <c r="G30">
        <v>3.3000000000000002E-2</v>
      </c>
      <c r="H30">
        <v>175</v>
      </c>
      <c r="I30">
        <v>10</v>
      </c>
      <c r="J30">
        <v>22.8</v>
      </c>
      <c r="K30">
        <v>50.471400000000003</v>
      </c>
      <c r="L30">
        <v>14.8</v>
      </c>
      <c r="M30">
        <v>0.37765622057173742</v>
      </c>
      <c r="N30" t="s">
        <v>193</v>
      </c>
    </row>
    <row r="31" spans="1:15" x14ac:dyDescent="0.3">
      <c r="A31" t="s">
        <v>206</v>
      </c>
      <c r="B31" t="s">
        <v>168</v>
      </c>
      <c r="C31" t="s">
        <v>192</v>
      </c>
      <c r="D31" t="s">
        <v>6</v>
      </c>
      <c r="E31">
        <v>3.3000000000000002E-2</v>
      </c>
      <c r="F31">
        <v>2.5</v>
      </c>
      <c r="G31">
        <v>8.2500000000000004E-2</v>
      </c>
      <c r="H31">
        <v>175</v>
      </c>
      <c r="I31">
        <v>10</v>
      </c>
      <c r="J31">
        <v>17.100000000000001</v>
      </c>
      <c r="K31">
        <v>54.1937</v>
      </c>
      <c r="L31">
        <v>12.6</v>
      </c>
      <c r="M31">
        <v>0.52029421954534549</v>
      </c>
      <c r="N31" t="s">
        <v>207</v>
      </c>
      <c r="O31" t="s">
        <v>208</v>
      </c>
    </row>
    <row r="32" spans="1:15" x14ac:dyDescent="0.3">
      <c r="A32" t="s">
        <v>209</v>
      </c>
      <c r="B32" t="s">
        <v>168</v>
      </c>
      <c r="C32" t="s">
        <v>169</v>
      </c>
      <c r="D32" t="s">
        <v>7</v>
      </c>
      <c r="E32">
        <v>3.3000000000000002E-2</v>
      </c>
      <c r="F32">
        <v>1</v>
      </c>
      <c r="G32">
        <v>3.3000000000000002E-2</v>
      </c>
      <c r="H32">
        <v>50</v>
      </c>
      <c r="I32">
        <v>0.2</v>
      </c>
      <c r="J32">
        <v>9.9</v>
      </c>
      <c r="K32">
        <v>7.7777900000000004</v>
      </c>
      <c r="L32">
        <v>9.9</v>
      </c>
      <c r="M32">
        <v>-0.12004950845099979</v>
      </c>
    </row>
    <row r="33" spans="1:15" x14ac:dyDescent="0.3">
      <c r="A33" t="s">
        <v>210</v>
      </c>
      <c r="B33" t="s">
        <v>168</v>
      </c>
      <c r="C33" t="s">
        <v>169</v>
      </c>
      <c r="D33" t="s">
        <v>7</v>
      </c>
      <c r="E33">
        <v>3.3000000000000002E-2</v>
      </c>
      <c r="F33">
        <v>2.5</v>
      </c>
      <c r="G33">
        <v>8.2500000000000004E-2</v>
      </c>
      <c r="H33">
        <v>50</v>
      </c>
      <c r="I33">
        <v>0.2</v>
      </c>
      <c r="J33">
        <v>6.1</v>
      </c>
      <c r="K33">
        <v>0</v>
      </c>
      <c r="L33">
        <v>6.4</v>
      </c>
      <c r="M33">
        <v>-1</v>
      </c>
    </row>
    <row r="34" spans="1:15" x14ac:dyDescent="0.3">
      <c r="A34" t="s">
        <v>211</v>
      </c>
      <c r="B34" t="s">
        <v>168</v>
      </c>
      <c r="C34" t="s">
        <v>169</v>
      </c>
      <c r="D34" t="s">
        <v>7</v>
      </c>
      <c r="E34">
        <v>3.3000000000000002E-2</v>
      </c>
      <c r="F34">
        <v>1</v>
      </c>
      <c r="G34">
        <v>3.3000000000000002E-2</v>
      </c>
      <c r="H34">
        <v>175</v>
      </c>
      <c r="I34">
        <v>0.2</v>
      </c>
      <c r="J34">
        <v>5.3</v>
      </c>
      <c r="K34">
        <v>0</v>
      </c>
      <c r="L34">
        <v>4.7</v>
      </c>
      <c r="M34">
        <v>-1</v>
      </c>
    </row>
    <row r="35" spans="1:15" x14ac:dyDescent="0.3">
      <c r="A35" t="s">
        <v>212</v>
      </c>
      <c r="B35" t="s">
        <v>168</v>
      </c>
      <c r="C35" t="s">
        <v>169</v>
      </c>
      <c r="D35" t="s">
        <v>7</v>
      </c>
      <c r="E35">
        <v>3.3000000000000002E-2</v>
      </c>
      <c r="F35">
        <v>2.5</v>
      </c>
      <c r="G35">
        <v>8.2500000000000004E-2</v>
      </c>
      <c r="H35">
        <v>175</v>
      </c>
      <c r="I35">
        <v>0.2</v>
      </c>
      <c r="J35">
        <v>5.3</v>
      </c>
      <c r="K35">
        <v>0</v>
      </c>
      <c r="L35">
        <v>4.7</v>
      </c>
      <c r="M35">
        <v>-1</v>
      </c>
      <c r="O35" t="s">
        <v>213</v>
      </c>
    </row>
    <row r="36" spans="1:15" x14ac:dyDescent="0.3">
      <c r="A36" t="s">
        <v>214</v>
      </c>
      <c r="B36" t="s">
        <v>168</v>
      </c>
      <c r="C36" t="s">
        <v>169</v>
      </c>
      <c r="D36" t="s">
        <v>7</v>
      </c>
      <c r="E36">
        <v>3.3000000000000002E-2</v>
      </c>
      <c r="F36">
        <v>1</v>
      </c>
      <c r="G36">
        <v>3.3000000000000002E-2</v>
      </c>
      <c r="H36">
        <v>150</v>
      </c>
      <c r="I36">
        <v>0.2</v>
      </c>
      <c r="J36">
        <v>4.7</v>
      </c>
      <c r="K36">
        <v>1.0339700000000001</v>
      </c>
      <c r="L36">
        <v>4.5</v>
      </c>
      <c r="M36">
        <v>-0.63935283930679787</v>
      </c>
    </row>
    <row r="37" spans="1:15" x14ac:dyDescent="0.3">
      <c r="A37" t="s">
        <v>215</v>
      </c>
      <c r="B37" t="s">
        <v>168</v>
      </c>
      <c r="C37" t="s">
        <v>169</v>
      </c>
      <c r="D37" t="s">
        <v>7</v>
      </c>
      <c r="E37">
        <v>3.3000000000000002E-2</v>
      </c>
      <c r="F37">
        <v>2.5</v>
      </c>
      <c r="G37">
        <v>8.2500000000000004E-2</v>
      </c>
      <c r="H37">
        <v>150</v>
      </c>
      <c r="I37">
        <v>0.2</v>
      </c>
      <c r="J37">
        <v>3.7</v>
      </c>
      <c r="K37">
        <v>0</v>
      </c>
      <c r="L37">
        <v>3.9</v>
      </c>
      <c r="M37">
        <v>-1</v>
      </c>
    </row>
    <row r="38" spans="1:15" x14ac:dyDescent="0.3">
      <c r="A38" t="s">
        <v>216</v>
      </c>
      <c r="B38" t="s">
        <v>168</v>
      </c>
      <c r="C38" t="s">
        <v>169</v>
      </c>
      <c r="D38" t="s">
        <v>7</v>
      </c>
      <c r="E38">
        <v>3.3000000000000002E-2</v>
      </c>
      <c r="F38">
        <v>1</v>
      </c>
      <c r="G38">
        <v>3.3000000000000002E-2</v>
      </c>
      <c r="H38">
        <v>100</v>
      </c>
      <c r="I38">
        <v>1</v>
      </c>
      <c r="J38">
        <v>2.8</v>
      </c>
      <c r="K38">
        <v>0.80808100000000005</v>
      </c>
      <c r="L38">
        <v>3.9</v>
      </c>
      <c r="M38">
        <v>-0.55207158597603545</v>
      </c>
    </row>
    <row r="39" spans="1:15" x14ac:dyDescent="0.3">
      <c r="A39" t="s">
        <v>217</v>
      </c>
      <c r="B39" t="s">
        <v>168</v>
      </c>
      <c r="C39" t="s">
        <v>169</v>
      </c>
      <c r="D39" t="s">
        <v>7</v>
      </c>
      <c r="E39">
        <v>3.3000000000000002E-2</v>
      </c>
      <c r="F39">
        <v>2.5</v>
      </c>
      <c r="G39">
        <v>8.2500000000000004E-2</v>
      </c>
      <c r="H39">
        <v>100</v>
      </c>
      <c r="I39">
        <v>1</v>
      </c>
      <c r="J39">
        <v>4.2</v>
      </c>
      <c r="K39">
        <v>0</v>
      </c>
      <c r="L39">
        <v>3.3</v>
      </c>
      <c r="M39">
        <v>-1</v>
      </c>
    </row>
    <row r="40" spans="1:15" x14ac:dyDescent="0.3">
      <c r="A40" t="s">
        <v>218</v>
      </c>
      <c r="B40" t="s">
        <v>168</v>
      </c>
      <c r="C40" t="s">
        <v>169</v>
      </c>
      <c r="D40" t="s">
        <v>7</v>
      </c>
      <c r="E40">
        <v>3.3000000000000002E-2</v>
      </c>
      <c r="F40">
        <v>1</v>
      </c>
      <c r="G40">
        <v>3.3000000000000002E-2</v>
      </c>
      <c r="H40">
        <v>175</v>
      </c>
      <c r="I40">
        <v>10</v>
      </c>
      <c r="J40">
        <v>2.7</v>
      </c>
      <c r="K40">
        <v>2.6216300000000001</v>
      </c>
      <c r="L40">
        <v>2.9</v>
      </c>
      <c r="M40">
        <v>-1.4726690882304865E-2</v>
      </c>
    </row>
    <row r="41" spans="1:15" x14ac:dyDescent="0.3">
      <c r="A41" t="s">
        <v>219</v>
      </c>
      <c r="B41" t="s">
        <v>168</v>
      </c>
      <c r="C41" t="s">
        <v>169</v>
      </c>
      <c r="D41" t="s">
        <v>7</v>
      </c>
      <c r="E41">
        <v>3.3000000000000002E-2</v>
      </c>
      <c r="F41">
        <v>2.5</v>
      </c>
      <c r="G41">
        <v>8.2500000000000004E-2</v>
      </c>
      <c r="H41">
        <v>175</v>
      </c>
      <c r="I41">
        <v>10</v>
      </c>
      <c r="J41">
        <v>2.8</v>
      </c>
      <c r="K41">
        <v>1.8211299999999999</v>
      </c>
      <c r="L41">
        <v>5.2</v>
      </c>
      <c r="M41">
        <v>-0.2118248134114383</v>
      </c>
    </row>
    <row r="42" spans="1:15" x14ac:dyDescent="0.3">
      <c r="A42" t="s">
        <v>220</v>
      </c>
      <c r="B42" t="s">
        <v>168</v>
      </c>
      <c r="C42" t="s">
        <v>169</v>
      </c>
      <c r="D42" t="s">
        <v>7</v>
      </c>
      <c r="E42">
        <v>6.2E-2</v>
      </c>
      <c r="F42">
        <v>1</v>
      </c>
      <c r="G42">
        <v>6.2E-2</v>
      </c>
      <c r="H42">
        <v>50</v>
      </c>
      <c r="I42">
        <v>0.2</v>
      </c>
      <c r="J42">
        <v>5.8</v>
      </c>
      <c r="K42">
        <v>11.1111</v>
      </c>
      <c r="L42">
        <v>7.5</v>
      </c>
      <c r="M42">
        <v>0.31405999609723795</v>
      </c>
      <c r="N42" t="s">
        <v>193</v>
      </c>
    </row>
    <row r="43" spans="1:15" x14ac:dyDescent="0.3">
      <c r="A43" t="s">
        <v>221</v>
      </c>
      <c r="B43" t="s">
        <v>168</v>
      </c>
      <c r="C43" t="s">
        <v>169</v>
      </c>
      <c r="D43" t="s">
        <v>7</v>
      </c>
      <c r="E43">
        <v>6.2E-2</v>
      </c>
      <c r="F43">
        <v>2.5</v>
      </c>
      <c r="G43">
        <v>0.155</v>
      </c>
      <c r="H43">
        <v>50</v>
      </c>
      <c r="I43">
        <v>0.2</v>
      </c>
      <c r="J43">
        <v>5.7</v>
      </c>
      <c r="K43">
        <v>2.2222200000000001</v>
      </c>
      <c r="L43">
        <v>8.8000000000000007</v>
      </c>
      <c r="M43">
        <v>-0.43899058597211388</v>
      </c>
    </row>
    <row r="44" spans="1:15" x14ac:dyDescent="0.3">
      <c r="A44" t="s">
        <v>222</v>
      </c>
      <c r="B44" t="s">
        <v>168</v>
      </c>
      <c r="C44" t="s">
        <v>169</v>
      </c>
      <c r="D44" t="s">
        <v>7</v>
      </c>
      <c r="E44">
        <v>6.2E-2</v>
      </c>
      <c r="F44">
        <v>1</v>
      </c>
      <c r="G44">
        <v>6.2E-2</v>
      </c>
      <c r="H44">
        <v>175</v>
      </c>
      <c r="I44">
        <v>0.2</v>
      </c>
      <c r="J44">
        <v>9.1999999999999993</v>
      </c>
      <c r="K44">
        <v>2.0589300000000001</v>
      </c>
      <c r="L44">
        <v>7.5</v>
      </c>
      <c r="M44">
        <v>-0.63425831761988039</v>
      </c>
    </row>
    <row r="45" spans="1:15" x14ac:dyDescent="0.3">
      <c r="A45" t="s">
        <v>223</v>
      </c>
      <c r="B45" t="s">
        <v>168</v>
      </c>
      <c r="C45" t="s">
        <v>169</v>
      </c>
      <c r="D45" t="s">
        <v>7</v>
      </c>
      <c r="E45">
        <v>6.2E-2</v>
      </c>
      <c r="F45">
        <v>2.5</v>
      </c>
      <c r="G45">
        <v>0.155</v>
      </c>
      <c r="H45">
        <v>175</v>
      </c>
      <c r="I45">
        <v>0.2</v>
      </c>
      <c r="J45">
        <v>14.3</v>
      </c>
      <c r="K45">
        <v>0</v>
      </c>
      <c r="L45">
        <v>9.6999999999999993</v>
      </c>
      <c r="M45">
        <v>-1</v>
      </c>
    </row>
    <row r="46" spans="1:15" x14ac:dyDescent="0.3">
      <c r="A46" t="s">
        <v>224</v>
      </c>
      <c r="B46" t="s">
        <v>168</v>
      </c>
      <c r="C46" t="s">
        <v>169</v>
      </c>
      <c r="D46" t="s">
        <v>7</v>
      </c>
      <c r="E46">
        <v>6.2E-2</v>
      </c>
      <c r="F46">
        <v>1</v>
      </c>
      <c r="G46">
        <v>6.2E-2</v>
      </c>
      <c r="H46">
        <v>150</v>
      </c>
      <c r="I46">
        <v>0.2</v>
      </c>
      <c r="J46">
        <v>15.5</v>
      </c>
      <c r="K46">
        <v>3.1019000000000001</v>
      </c>
      <c r="L46">
        <v>15.4</v>
      </c>
      <c r="M46">
        <v>-0.66649643316005347</v>
      </c>
    </row>
    <row r="47" spans="1:15" x14ac:dyDescent="0.3">
      <c r="A47" t="s">
        <v>225</v>
      </c>
      <c r="B47" t="s">
        <v>168</v>
      </c>
      <c r="C47" t="s">
        <v>169</v>
      </c>
      <c r="D47" t="s">
        <v>7</v>
      </c>
      <c r="E47">
        <v>6.2E-2</v>
      </c>
      <c r="F47">
        <v>2.5</v>
      </c>
      <c r="G47">
        <v>0.155</v>
      </c>
      <c r="H47">
        <v>150</v>
      </c>
      <c r="I47">
        <v>0.2</v>
      </c>
      <c r="J47">
        <v>18.399999999999999</v>
      </c>
      <c r="K47">
        <v>0</v>
      </c>
      <c r="L47">
        <v>15.3</v>
      </c>
      <c r="M47">
        <v>-1</v>
      </c>
    </row>
    <row r="48" spans="1:15" x14ac:dyDescent="0.3">
      <c r="A48" t="s">
        <v>226</v>
      </c>
      <c r="B48" t="s">
        <v>168</v>
      </c>
      <c r="C48" t="s">
        <v>169</v>
      </c>
      <c r="D48" t="s">
        <v>7</v>
      </c>
      <c r="E48">
        <v>6.2E-2</v>
      </c>
      <c r="F48">
        <v>1</v>
      </c>
      <c r="G48">
        <v>6.2E-2</v>
      </c>
      <c r="H48">
        <v>100</v>
      </c>
      <c r="I48">
        <v>1</v>
      </c>
      <c r="J48">
        <v>19</v>
      </c>
      <c r="K48">
        <v>7.4747500000000002</v>
      </c>
      <c r="L48">
        <v>14.7</v>
      </c>
      <c r="M48">
        <v>-0.43532988980065912</v>
      </c>
    </row>
    <row r="49" spans="1:15" x14ac:dyDescent="0.3">
      <c r="A49" t="s">
        <v>227</v>
      </c>
      <c r="B49" t="s">
        <v>168</v>
      </c>
      <c r="C49" t="s">
        <v>169</v>
      </c>
      <c r="D49" t="s">
        <v>7</v>
      </c>
      <c r="E49">
        <v>6.2E-2</v>
      </c>
      <c r="F49">
        <v>2.5</v>
      </c>
      <c r="G49">
        <v>0.155</v>
      </c>
      <c r="H49">
        <v>100</v>
      </c>
      <c r="I49">
        <v>1</v>
      </c>
      <c r="J49">
        <v>22.5</v>
      </c>
      <c r="K49">
        <v>3.2323200000000001</v>
      </c>
      <c r="L49">
        <v>24.9</v>
      </c>
      <c r="M49">
        <v>-0.74877352683318088</v>
      </c>
    </row>
    <row r="50" spans="1:15" x14ac:dyDescent="0.3">
      <c r="A50" t="s">
        <v>228</v>
      </c>
      <c r="B50" t="s">
        <v>168</v>
      </c>
      <c r="C50" t="s">
        <v>169</v>
      </c>
      <c r="D50" t="s">
        <v>7</v>
      </c>
      <c r="E50">
        <v>6.2E-2</v>
      </c>
      <c r="F50">
        <v>1</v>
      </c>
      <c r="G50">
        <v>6.2E-2</v>
      </c>
      <c r="H50">
        <v>175</v>
      </c>
      <c r="I50">
        <v>10</v>
      </c>
      <c r="J50">
        <v>25.7</v>
      </c>
      <c r="K50">
        <v>23.074300000000001</v>
      </c>
      <c r="L50">
        <v>23.9</v>
      </c>
      <c r="M50">
        <v>-5.3833678802156025E-2</v>
      </c>
      <c r="O50" t="s">
        <v>229</v>
      </c>
    </row>
    <row r="51" spans="1:15" x14ac:dyDescent="0.3">
      <c r="A51" t="s">
        <v>230</v>
      </c>
      <c r="B51" t="s">
        <v>168</v>
      </c>
      <c r="C51" t="s">
        <v>169</v>
      </c>
      <c r="D51" t="s">
        <v>7</v>
      </c>
      <c r="E51">
        <v>6.2E-2</v>
      </c>
      <c r="F51">
        <v>2.5</v>
      </c>
      <c r="G51">
        <v>0.155</v>
      </c>
      <c r="H51">
        <v>175</v>
      </c>
      <c r="I51">
        <v>10</v>
      </c>
      <c r="J51">
        <v>32.299999999999997</v>
      </c>
      <c r="K51">
        <v>30.098700000000001</v>
      </c>
      <c r="L51">
        <v>33</v>
      </c>
      <c r="M51">
        <v>-3.5277978547629943E-2</v>
      </c>
      <c r="O51" t="s">
        <v>229</v>
      </c>
    </row>
    <row r="52" spans="1:15" x14ac:dyDescent="0.3">
      <c r="A52" t="s">
        <v>231</v>
      </c>
      <c r="B52" t="s">
        <v>168</v>
      </c>
      <c r="C52" t="s">
        <v>169</v>
      </c>
      <c r="D52" t="s">
        <v>6</v>
      </c>
      <c r="E52">
        <v>6.2E-2</v>
      </c>
      <c r="F52">
        <v>1</v>
      </c>
      <c r="G52">
        <v>6.2E-2</v>
      </c>
      <c r="H52">
        <v>50</v>
      </c>
      <c r="I52">
        <v>0.2</v>
      </c>
      <c r="J52">
        <v>29.4</v>
      </c>
      <c r="K52">
        <v>48.8889</v>
      </c>
      <c r="L52">
        <v>30.8</v>
      </c>
      <c r="M52">
        <v>0.24893567287316595</v>
      </c>
      <c r="N52" t="s">
        <v>193</v>
      </c>
    </row>
    <row r="53" spans="1:15" x14ac:dyDescent="0.3">
      <c r="A53" t="s">
        <v>232</v>
      </c>
      <c r="B53" t="s">
        <v>168</v>
      </c>
      <c r="C53" t="s">
        <v>169</v>
      </c>
      <c r="D53" t="s">
        <v>6</v>
      </c>
      <c r="E53">
        <v>6.2E-2</v>
      </c>
      <c r="F53">
        <v>2.5</v>
      </c>
      <c r="G53">
        <v>0.155</v>
      </c>
      <c r="H53">
        <v>50</v>
      </c>
      <c r="I53">
        <v>0.2</v>
      </c>
      <c r="J53">
        <v>24</v>
      </c>
      <c r="K53">
        <v>52.222299999999997</v>
      </c>
      <c r="L53">
        <v>22.8</v>
      </c>
      <c r="M53">
        <v>0.37026303325929549</v>
      </c>
      <c r="N53" t="s">
        <v>195</v>
      </c>
    </row>
    <row r="54" spans="1:15" x14ac:dyDescent="0.3">
      <c r="A54" t="s">
        <v>233</v>
      </c>
      <c r="B54" t="s">
        <v>168</v>
      </c>
      <c r="C54" t="s">
        <v>169</v>
      </c>
      <c r="D54" t="s">
        <v>6</v>
      </c>
      <c r="E54">
        <v>6.2E-2</v>
      </c>
      <c r="F54">
        <v>1</v>
      </c>
      <c r="G54">
        <v>6.2E-2</v>
      </c>
      <c r="H54">
        <v>175</v>
      </c>
      <c r="I54">
        <v>0.2</v>
      </c>
      <c r="J54">
        <v>23.4</v>
      </c>
      <c r="K54">
        <v>79.268699999999995</v>
      </c>
      <c r="L54">
        <v>19.100000000000001</v>
      </c>
      <c r="M54">
        <v>0.54416487205935204</v>
      </c>
      <c r="N54" t="s">
        <v>193</v>
      </c>
    </row>
    <row r="55" spans="1:15" x14ac:dyDescent="0.3">
      <c r="A55" t="s">
        <v>234</v>
      </c>
      <c r="B55" t="s">
        <v>168</v>
      </c>
      <c r="C55" t="s">
        <v>169</v>
      </c>
      <c r="D55" t="s">
        <v>6</v>
      </c>
      <c r="E55">
        <v>6.2E-2</v>
      </c>
      <c r="F55">
        <v>2.5</v>
      </c>
      <c r="G55">
        <v>0.155</v>
      </c>
      <c r="H55">
        <v>175</v>
      </c>
      <c r="I55">
        <v>0.2</v>
      </c>
      <c r="J55">
        <v>28</v>
      </c>
      <c r="K55">
        <v>175.00899999999999</v>
      </c>
      <c r="L55">
        <v>24.6</v>
      </c>
      <c r="M55">
        <v>0.72415016083030803</v>
      </c>
      <c r="N55" t="s">
        <v>195</v>
      </c>
    </row>
    <row r="56" spans="1:15" x14ac:dyDescent="0.3">
      <c r="A56" t="s">
        <v>235</v>
      </c>
      <c r="B56" t="s">
        <v>168</v>
      </c>
      <c r="C56" t="s">
        <v>169</v>
      </c>
      <c r="D56" t="s">
        <v>6</v>
      </c>
      <c r="E56">
        <v>6.2E-2</v>
      </c>
      <c r="F56">
        <v>1</v>
      </c>
      <c r="G56">
        <v>6.2E-2</v>
      </c>
      <c r="H56">
        <v>150</v>
      </c>
      <c r="I56">
        <v>0.2</v>
      </c>
      <c r="J56">
        <v>27.3</v>
      </c>
      <c r="K56">
        <v>96.158799999999999</v>
      </c>
      <c r="L56">
        <v>25.3</v>
      </c>
      <c r="M56">
        <v>0.55774719987558607</v>
      </c>
      <c r="N56" t="s">
        <v>193</v>
      </c>
    </row>
    <row r="57" spans="1:15" x14ac:dyDescent="0.3">
      <c r="A57" t="s">
        <v>236</v>
      </c>
      <c r="B57" t="s">
        <v>168</v>
      </c>
      <c r="C57" t="s">
        <v>169</v>
      </c>
      <c r="D57" t="s">
        <v>6</v>
      </c>
      <c r="E57">
        <v>6.2E-2</v>
      </c>
      <c r="F57">
        <v>2.5</v>
      </c>
      <c r="G57">
        <v>0.155</v>
      </c>
      <c r="H57">
        <v>150</v>
      </c>
      <c r="I57">
        <v>0.2</v>
      </c>
      <c r="J57">
        <v>35</v>
      </c>
      <c r="K57">
        <v>149.92500000000001</v>
      </c>
      <c r="L57">
        <v>31.4</v>
      </c>
      <c r="M57">
        <v>0.62146816276868999</v>
      </c>
      <c r="N57" t="s">
        <v>195</v>
      </c>
    </row>
    <row r="58" spans="1:15" x14ac:dyDescent="0.3">
      <c r="A58" t="s">
        <v>237</v>
      </c>
      <c r="B58" t="s">
        <v>168</v>
      </c>
      <c r="C58" t="s">
        <v>169</v>
      </c>
      <c r="D58" t="s">
        <v>6</v>
      </c>
      <c r="E58">
        <v>6.2E-2</v>
      </c>
      <c r="F58">
        <v>1</v>
      </c>
      <c r="G58">
        <v>6.2E-2</v>
      </c>
      <c r="H58">
        <v>100</v>
      </c>
      <c r="I58">
        <v>1</v>
      </c>
      <c r="J58">
        <v>26.8</v>
      </c>
      <c r="K58">
        <v>72.525300000000001</v>
      </c>
      <c r="L58">
        <v>23.7</v>
      </c>
      <c r="M58">
        <v>0.46035904245947412</v>
      </c>
      <c r="N58" t="s">
        <v>238</v>
      </c>
    </row>
    <row r="59" spans="1:15" x14ac:dyDescent="0.3">
      <c r="A59" t="s">
        <v>239</v>
      </c>
      <c r="B59" t="s">
        <v>168</v>
      </c>
      <c r="C59" t="s">
        <v>169</v>
      </c>
      <c r="D59" t="s">
        <v>6</v>
      </c>
      <c r="E59">
        <v>6.2E-2</v>
      </c>
      <c r="F59">
        <v>2.5</v>
      </c>
      <c r="G59">
        <v>0.155</v>
      </c>
      <c r="H59">
        <v>100</v>
      </c>
      <c r="I59">
        <v>1</v>
      </c>
      <c r="J59">
        <v>35.9</v>
      </c>
      <c r="K59">
        <v>100.404</v>
      </c>
      <c r="L59">
        <v>27.9</v>
      </c>
      <c r="M59">
        <v>0.47323629533982853</v>
      </c>
      <c r="N59" t="s">
        <v>195</v>
      </c>
    </row>
    <row r="60" spans="1:15" x14ac:dyDescent="0.3">
      <c r="A60" t="s">
        <v>240</v>
      </c>
      <c r="B60" t="s">
        <v>168</v>
      </c>
      <c r="C60" t="s">
        <v>169</v>
      </c>
      <c r="D60" t="s">
        <v>6</v>
      </c>
      <c r="E60">
        <v>6.2E-2</v>
      </c>
      <c r="F60">
        <v>1</v>
      </c>
      <c r="G60">
        <v>6.2E-2</v>
      </c>
      <c r="H60">
        <v>175</v>
      </c>
      <c r="I60">
        <v>10</v>
      </c>
      <c r="J60">
        <v>38</v>
      </c>
      <c r="K60">
        <v>35.261899999999997</v>
      </c>
      <c r="L60">
        <v>34</v>
      </c>
      <c r="M60">
        <v>-3.7374133075991793E-2</v>
      </c>
      <c r="N60" t="s">
        <v>193</v>
      </c>
      <c r="O60" t="s">
        <v>241</v>
      </c>
    </row>
    <row r="61" spans="1:15" x14ac:dyDescent="0.3">
      <c r="A61" t="s">
        <v>242</v>
      </c>
      <c r="B61" t="s">
        <v>168</v>
      </c>
      <c r="C61" t="s">
        <v>169</v>
      </c>
      <c r="D61" t="s">
        <v>6</v>
      </c>
      <c r="E61">
        <v>6.2E-2</v>
      </c>
      <c r="F61">
        <v>2.5</v>
      </c>
      <c r="G61">
        <v>0.155</v>
      </c>
      <c r="H61">
        <v>175</v>
      </c>
      <c r="I61">
        <v>10</v>
      </c>
      <c r="J61">
        <v>35.5</v>
      </c>
      <c r="K61">
        <v>99.361699999999999</v>
      </c>
      <c r="L61">
        <v>43</v>
      </c>
      <c r="M61">
        <v>0.47353473966292881</v>
      </c>
      <c r="N61" t="s">
        <v>195</v>
      </c>
      <c r="O61" t="s">
        <v>243</v>
      </c>
    </row>
    <row r="62" spans="1:15" x14ac:dyDescent="0.3">
      <c r="A62" t="s">
        <v>244</v>
      </c>
      <c r="B62" t="s">
        <v>168</v>
      </c>
      <c r="C62" t="s">
        <v>169</v>
      </c>
      <c r="D62" t="s">
        <v>6</v>
      </c>
      <c r="E62">
        <v>6.2E-2</v>
      </c>
      <c r="F62">
        <v>1</v>
      </c>
      <c r="G62">
        <v>6.2E-2</v>
      </c>
      <c r="H62">
        <v>50</v>
      </c>
      <c r="I62">
        <v>0.2</v>
      </c>
      <c r="J62">
        <v>28.2</v>
      </c>
      <c r="K62">
        <v>30</v>
      </c>
      <c r="L62">
        <v>27.1</v>
      </c>
      <c r="M62">
        <v>3.0927835051546403E-2</v>
      </c>
      <c r="N62" t="s">
        <v>193</v>
      </c>
    </row>
    <row r="63" spans="1:15" x14ac:dyDescent="0.3">
      <c r="A63" t="s">
        <v>245</v>
      </c>
      <c r="B63" t="s">
        <v>168</v>
      </c>
      <c r="C63" t="s">
        <v>169</v>
      </c>
      <c r="D63" t="s">
        <v>6</v>
      </c>
      <c r="E63">
        <v>6.2E-2</v>
      </c>
      <c r="F63">
        <v>2.5</v>
      </c>
      <c r="G63">
        <v>0.155</v>
      </c>
      <c r="H63">
        <v>50</v>
      </c>
      <c r="I63">
        <v>0.2</v>
      </c>
      <c r="J63">
        <v>22.3</v>
      </c>
      <c r="K63">
        <v>43.333399999999997</v>
      </c>
      <c r="L63">
        <v>21.4</v>
      </c>
      <c r="M63">
        <v>0.32046793248559419</v>
      </c>
      <c r="N63" t="s">
        <v>193</v>
      </c>
    </row>
    <row r="64" spans="1:15" x14ac:dyDescent="0.3">
      <c r="A64" t="s">
        <v>246</v>
      </c>
      <c r="B64" t="s">
        <v>168</v>
      </c>
      <c r="C64" t="s">
        <v>169</v>
      </c>
      <c r="D64" t="s">
        <v>6</v>
      </c>
      <c r="E64">
        <v>6.2E-2</v>
      </c>
      <c r="F64">
        <v>1</v>
      </c>
      <c r="G64">
        <v>6.2E-2</v>
      </c>
      <c r="H64">
        <v>175</v>
      </c>
      <c r="I64">
        <v>0.2</v>
      </c>
      <c r="J64">
        <v>19.3</v>
      </c>
      <c r="K64">
        <v>22.648199999999999</v>
      </c>
      <c r="L64">
        <v>18.399999999999999</v>
      </c>
      <c r="M64">
        <v>7.9817489189047408E-2</v>
      </c>
      <c r="N64" t="s">
        <v>193</v>
      </c>
    </row>
    <row r="65" spans="1:14" x14ac:dyDescent="0.3">
      <c r="A65" t="s">
        <v>247</v>
      </c>
      <c r="B65" t="s">
        <v>168</v>
      </c>
      <c r="C65" t="s">
        <v>169</v>
      </c>
      <c r="D65" t="s">
        <v>6</v>
      </c>
      <c r="E65">
        <v>6.2E-2</v>
      </c>
      <c r="F65">
        <v>2.5</v>
      </c>
      <c r="G65">
        <v>0.155</v>
      </c>
      <c r="H65">
        <v>175</v>
      </c>
      <c r="I65">
        <v>0.2</v>
      </c>
      <c r="J65">
        <v>16.7</v>
      </c>
      <c r="K65">
        <v>55.591099999999997</v>
      </c>
      <c r="L65">
        <v>16.5</v>
      </c>
      <c r="M65">
        <v>0.5379790873288689</v>
      </c>
      <c r="N65" t="s">
        <v>193</v>
      </c>
    </row>
    <row r="66" spans="1:14" x14ac:dyDescent="0.3">
      <c r="A66" t="s">
        <v>248</v>
      </c>
      <c r="B66" t="s">
        <v>168</v>
      </c>
      <c r="C66" t="s">
        <v>169</v>
      </c>
      <c r="D66" t="s">
        <v>6</v>
      </c>
      <c r="E66">
        <v>6.2E-2</v>
      </c>
      <c r="F66">
        <v>1</v>
      </c>
      <c r="G66">
        <v>6.2E-2</v>
      </c>
      <c r="H66">
        <v>150</v>
      </c>
      <c r="I66">
        <v>0.2</v>
      </c>
      <c r="J66">
        <v>15.4</v>
      </c>
      <c r="K66">
        <v>20.679300000000001</v>
      </c>
      <c r="L66">
        <v>14.4</v>
      </c>
      <c r="M66">
        <v>0.14632490098200354</v>
      </c>
      <c r="N66" t="s">
        <v>193</v>
      </c>
    </row>
    <row r="67" spans="1:14" x14ac:dyDescent="0.3">
      <c r="A67" t="s">
        <v>249</v>
      </c>
      <c r="B67" t="s">
        <v>168</v>
      </c>
      <c r="C67" t="s">
        <v>169</v>
      </c>
      <c r="D67" t="s">
        <v>6</v>
      </c>
      <c r="E67">
        <v>6.2E-2</v>
      </c>
      <c r="F67">
        <v>2.5</v>
      </c>
      <c r="G67">
        <v>0.155</v>
      </c>
      <c r="H67">
        <v>150</v>
      </c>
      <c r="I67">
        <v>0.2</v>
      </c>
      <c r="J67">
        <v>14.3</v>
      </c>
      <c r="K67">
        <v>52.732300000000002</v>
      </c>
      <c r="L67">
        <v>13.6</v>
      </c>
      <c r="M67">
        <v>0.57334001667852652</v>
      </c>
      <c r="N67" t="s">
        <v>193</v>
      </c>
    </row>
    <row r="68" spans="1:14" x14ac:dyDescent="0.3">
      <c r="A68" t="s">
        <v>250</v>
      </c>
      <c r="B68" t="s">
        <v>168</v>
      </c>
      <c r="C68" t="s">
        <v>169</v>
      </c>
      <c r="D68" t="s">
        <v>6</v>
      </c>
      <c r="E68">
        <v>6.2E-2</v>
      </c>
      <c r="F68">
        <v>1</v>
      </c>
      <c r="G68">
        <v>6.2E-2</v>
      </c>
      <c r="H68">
        <v>100</v>
      </c>
      <c r="I68">
        <v>1</v>
      </c>
      <c r="J68">
        <v>14.2</v>
      </c>
      <c r="K68">
        <v>17.575800000000001</v>
      </c>
      <c r="L68">
        <v>12.3</v>
      </c>
      <c r="M68">
        <v>0.10623808055186656</v>
      </c>
      <c r="N68" t="s">
        <v>193</v>
      </c>
    </row>
    <row r="69" spans="1:14" x14ac:dyDescent="0.3">
      <c r="A69" t="s">
        <v>251</v>
      </c>
      <c r="B69" t="s">
        <v>168</v>
      </c>
      <c r="C69" t="s">
        <v>169</v>
      </c>
      <c r="D69" t="s">
        <v>6</v>
      </c>
      <c r="E69">
        <v>6.2E-2</v>
      </c>
      <c r="F69">
        <v>2.5</v>
      </c>
      <c r="G69">
        <v>0.155</v>
      </c>
      <c r="H69">
        <v>100</v>
      </c>
      <c r="I69">
        <v>1</v>
      </c>
      <c r="J69">
        <v>12.9</v>
      </c>
      <c r="K69">
        <v>37.777799999999999</v>
      </c>
      <c r="L69">
        <v>8.9</v>
      </c>
      <c r="M69">
        <v>0.49090134141576791</v>
      </c>
      <c r="N69" t="s">
        <v>193</v>
      </c>
    </row>
    <row r="70" spans="1:14" x14ac:dyDescent="0.3">
      <c r="A70" t="s">
        <v>252</v>
      </c>
      <c r="B70" t="s">
        <v>168</v>
      </c>
      <c r="C70" t="s">
        <v>169</v>
      </c>
      <c r="D70" t="s">
        <v>6</v>
      </c>
      <c r="E70">
        <v>6.2E-2</v>
      </c>
      <c r="F70">
        <v>1</v>
      </c>
      <c r="G70">
        <v>6.2E-2</v>
      </c>
      <c r="H70">
        <v>175</v>
      </c>
      <c r="I70">
        <v>10</v>
      </c>
      <c r="J70">
        <v>13</v>
      </c>
      <c r="K70">
        <v>15.0093</v>
      </c>
      <c r="L70">
        <v>13.1</v>
      </c>
      <c r="M70">
        <v>7.1736887390973697E-2</v>
      </c>
      <c r="N70" t="s">
        <v>193</v>
      </c>
    </row>
    <row r="71" spans="1:14" x14ac:dyDescent="0.3">
      <c r="A71" t="s">
        <v>253</v>
      </c>
      <c r="B71" t="s">
        <v>168</v>
      </c>
      <c r="C71" t="s">
        <v>169</v>
      </c>
      <c r="D71" t="s">
        <v>6</v>
      </c>
      <c r="E71">
        <v>6.2E-2</v>
      </c>
      <c r="F71">
        <v>2.5</v>
      </c>
      <c r="G71">
        <v>0.155</v>
      </c>
      <c r="H71">
        <v>175</v>
      </c>
      <c r="I71">
        <v>10</v>
      </c>
      <c r="J71">
        <v>15.5</v>
      </c>
      <c r="K71">
        <v>20.692900000000002</v>
      </c>
      <c r="L71">
        <v>13.5</v>
      </c>
      <c r="M71">
        <v>0.14347841703759581</v>
      </c>
      <c r="N71" t="s">
        <v>193</v>
      </c>
    </row>
    <row r="72" spans="1:14" x14ac:dyDescent="0.3">
      <c r="A72" t="s">
        <v>254</v>
      </c>
      <c r="B72" t="s">
        <v>168</v>
      </c>
      <c r="C72" t="s">
        <v>169</v>
      </c>
      <c r="D72" t="s">
        <v>7</v>
      </c>
      <c r="E72">
        <v>6.2E-2</v>
      </c>
      <c r="F72">
        <v>1</v>
      </c>
      <c r="G72">
        <v>6.2E-2</v>
      </c>
      <c r="H72">
        <v>50</v>
      </c>
      <c r="I72">
        <v>0.2</v>
      </c>
      <c r="J72">
        <v>14.1</v>
      </c>
      <c r="K72">
        <v>14.4445</v>
      </c>
      <c r="L72">
        <v>13.6</v>
      </c>
      <c r="M72">
        <v>1.2068874914607019E-2</v>
      </c>
      <c r="N72" t="s">
        <v>193</v>
      </c>
    </row>
    <row r="73" spans="1:14" x14ac:dyDescent="0.3">
      <c r="A73" t="s">
        <v>255</v>
      </c>
      <c r="B73" t="s">
        <v>168</v>
      </c>
      <c r="C73" t="s">
        <v>169</v>
      </c>
      <c r="D73" t="s">
        <v>7</v>
      </c>
      <c r="E73">
        <v>6.2E-2</v>
      </c>
      <c r="F73">
        <v>2.5</v>
      </c>
      <c r="G73">
        <v>0.155</v>
      </c>
      <c r="H73">
        <v>50</v>
      </c>
      <c r="I73">
        <v>0.2</v>
      </c>
      <c r="J73">
        <v>8.4</v>
      </c>
      <c r="K73">
        <v>0</v>
      </c>
      <c r="L73">
        <v>7.9</v>
      </c>
      <c r="M73">
        <v>-1</v>
      </c>
      <c r="N73" t="s">
        <v>193</v>
      </c>
    </row>
    <row r="74" spans="1:14" x14ac:dyDescent="0.3">
      <c r="A74" t="s">
        <v>256</v>
      </c>
      <c r="B74" t="s">
        <v>168</v>
      </c>
      <c r="C74" t="s">
        <v>169</v>
      </c>
      <c r="D74" t="s">
        <v>7</v>
      </c>
      <c r="E74">
        <v>6.2E-2</v>
      </c>
      <c r="F74">
        <v>1</v>
      </c>
      <c r="G74">
        <v>6.2E-2</v>
      </c>
      <c r="H74">
        <v>175</v>
      </c>
      <c r="I74">
        <v>0.2</v>
      </c>
      <c r="J74">
        <v>5.4</v>
      </c>
      <c r="K74">
        <v>11.3241</v>
      </c>
      <c r="L74">
        <v>5.3</v>
      </c>
      <c r="M74">
        <v>0.35422533948015134</v>
      </c>
      <c r="N74" t="s">
        <v>193</v>
      </c>
    </row>
    <row r="75" spans="1:14" x14ac:dyDescent="0.3">
      <c r="A75" t="s">
        <v>257</v>
      </c>
      <c r="B75" t="s">
        <v>168</v>
      </c>
      <c r="C75" t="s">
        <v>169</v>
      </c>
      <c r="D75" t="s">
        <v>7</v>
      </c>
      <c r="E75">
        <v>6.2E-2</v>
      </c>
      <c r="F75">
        <v>2.5</v>
      </c>
      <c r="G75">
        <v>0.155</v>
      </c>
      <c r="H75">
        <v>175</v>
      </c>
      <c r="I75">
        <v>0.2</v>
      </c>
      <c r="J75">
        <v>4.0999999999999996</v>
      </c>
      <c r="K75">
        <v>0</v>
      </c>
      <c r="L75">
        <v>3.7</v>
      </c>
      <c r="M75">
        <v>-1</v>
      </c>
      <c r="N75" t="s">
        <v>193</v>
      </c>
    </row>
    <row r="76" spans="1:14" x14ac:dyDescent="0.3">
      <c r="A76" t="s">
        <v>258</v>
      </c>
      <c r="B76" t="s">
        <v>168</v>
      </c>
      <c r="C76" t="s">
        <v>169</v>
      </c>
      <c r="D76" t="s">
        <v>7</v>
      </c>
      <c r="E76">
        <v>6.2E-2</v>
      </c>
      <c r="F76">
        <v>1</v>
      </c>
      <c r="G76">
        <v>6.2E-2</v>
      </c>
      <c r="H76">
        <v>150</v>
      </c>
      <c r="I76">
        <v>0.2</v>
      </c>
      <c r="J76">
        <v>3.2</v>
      </c>
      <c r="K76">
        <v>4.1358600000000001</v>
      </c>
      <c r="L76">
        <v>3.5</v>
      </c>
      <c r="M76">
        <v>0.12757331792046192</v>
      </c>
      <c r="N76" t="s">
        <v>193</v>
      </c>
    </row>
    <row r="77" spans="1:14" x14ac:dyDescent="0.3">
      <c r="A77" t="s">
        <v>259</v>
      </c>
      <c r="B77" t="s">
        <v>168</v>
      </c>
      <c r="C77" t="s">
        <v>169</v>
      </c>
      <c r="D77" t="s">
        <v>7</v>
      </c>
      <c r="E77">
        <v>6.2E-2</v>
      </c>
      <c r="F77">
        <v>2.5</v>
      </c>
      <c r="G77">
        <v>0.155</v>
      </c>
      <c r="H77">
        <v>150</v>
      </c>
      <c r="I77">
        <v>0.2</v>
      </c>
      <c r="J77">
        <v>2.5</v>
      </c>
      <c r="K77">
        <v>0</v>
      </c>
      <c r="L77">
        <v>3.1</v>
      </c>
      <c r="M77">
        <v>-1</v>
      </c>
      <c r="N77" t="s">
        <v>193</v>
      </c>
    </row>
    <row r="78" spans="1:14" x14ac:dyDescent="0.3">
      <c r="A78" t="s">
        <v>260</v>
      </c>
      <c r="B78" t="s">
        <v>168</v>
      </c>
      <c r="C78" t="s">
        <v>169</v>
      </c>
      <c r="D78" t="s">
        <v>7</v>
      </c>
      <c r="E78">
        <v>6.2E-2</v>
      </c>
      <c r="F78">
        <v>1</v>
      </c>
      <c r="G78">
        <v>6.2E-2</v>
      </c>
      <c r="H78">
        <v>100</v>
      </c>
      <c r="I78">
        <v>1</v>
      </c>
      <c r="J78">
        <v>2.8</v>
      </c>
      <c r="K78">
        <v>3.2323200000000001</v>
      </c>
      <c r="L78">
        <v>1.8</v>
      </c>
      <c r="M78">
        <v>7.1667285555142998E-2</v>
      </c>
      <c r="N78" t="s">
        <v>193</v>
      </c>
    </row>
    <row r="79" spans="1:14" x14ac:dyDescent="0.3">
      <c r="A79" t="s">
        <v>261</v>
      </c>
      <c r="B79" t="s">
        <v>168</v>
      </c>
      <c r="C79" t="s">
        <v>169</v>
      </c>
      <c r="D79" t="s">
        <v>7</v>
      </c>
      <c r="E79">
        <v>6.2E-2</v>
      </c>
      <c r="F79">
        <v>2.5</v>
      </c>
      <c r="G79">
        <v>0.155</v>
      </c>
      <c r="H79">
        <v>100</v>
      </c>
      <c r="I79">
        <v>1</v>
      </c>
      <c r="J79">
        <v>2</v>
      </c>
      <c r="K79">
        <v>3.0303</v>
      </c>
      <c r="L79">
        <v>2</v>
      </c>
      <c r="M79">
        <v>0.20481879808361328</v>
      </c>
      <c r="N79" t="s">
        <v>193</v>
      </c>
    </row>
    <row r="80" spans="1:14" x14ac:dyDescent="0.3">
      <c r="A80" t="s">
        <v>262</v>
      </c>
      <c r="B80" t="s">
        <v>168</v>
      </c>
      <c r="C80" t="s">
        <v>169</v>
      </c>
      <c r="D80" t="s">
        <v>7</v>
      </c>
      <c r="E80">
        <v>6.2E-2</v>
      </c>
      <c r="F80">
        <v>1</v>
      </c>
      <c r="G80">
        <v>6.2E-2</v>
      </c>
      <c r="H80">
        <v>175</v>
      </c>
      <c r="I80">
        <v>10</v>
      </c>
      <c r="J80">
        <v>1.6</v>
      </c>
      <c r="K80">
        <v>1.9011800000000001</v>
      </c>
      <c r="L80">
        <v>2.2999999999999998</v>
      </c>
      <c r="M80">
        <v>8.602242672470424E-2</v>
      </c>
      <c r="N80" t="s">
        <v>193</v>
      </c>
    </row>
    <row r="81" spans="1:15" x14ac:dyDescent="0.3">
      <c r="A81" t="s">
        <v>263</v>
      </c>
      <c r="B81" t="s">
        <v>168</v>
      </c>
      <c r="C81" t="s">
        <v>169</v>
      </c>
      <c r="D81" t="s">
        <v>7</v>
      </c>
      <c r="E81">
        <v>6.2E-2</v>
      </c>
      <c r="F81">
        <v>2.5</v>
      </c>
      <c r="G81">
        <v>0.155</v>
      </c>
      <c r="H81">
        <v>175</v>
      </c>
      <c r="I81">
        <v>10</v>
      </c>
      <c r="J81">
        <v>1.6</v>
      </c>
      <c r="K81">
        <v>3.6422599999999998</v>
      </c>
      <c r="L81">
        <v>2.5</v>
      </c>
      <c r="M81">
        <v>0.38957625146406316</v>
      </c>
      <c r="N81" t="s">
        <v>193</v>
      </c>
      <c r="O81" t="s">
        <v>229</v>
      </c>
    </row>
    <row r="82" spans="1:15" x14ac:dyDescent="0.3">
      <c r="A82" t="s">
        <v>264</v>
      </c>
      <c r="B82" t="s">
        <v>168</v>
      </c>
      <c r="C82" t="s">
        <v>169</v>
      </c>
      <c r="D82" t="s">
        <v>7</v>
      </c>
      <c r="E82">
        <v>2.8299999999999999E-2</v>
      </c>
      <c r="F82">
        <v>1</v>
      </c>
      <c r="G82">
        <v>2.8299999999999999E-2</v>
      </c>
      <c r="H82">
        <v>50</v>
      </c>
      <c r="I82">
        <v>0.2</v>
      </c>
      <c r="J82">
        <v>9.8000000000000007</v>
      </c>
      <c r="K82">
        <v>14.4445</v>
      </c>
      <c r="L82">
        <v>9.1999999999999993</v>
      </c>
      <c r="M82">
        <v>0.19156922188537601</v>
      </c>
      <c r="N82" t="s">
        <v>193</v>
      </c>
      <c r="O82" t="s">
        <v>265</v>
      </c>
    </row>
    <row r="83" spans="1:15" x14ac:dyDescent="0.3">
      <c r="A83" t="s">
        <v>266</v>
      </c>
      <c r="B83" t="s">
        <v>168</v>
      </c>
      <c r="C83" t="s">
        <v>169</v>
      </c>
      <c r="D83" t="s">
        <v>7</v>
      </c>
      <c r="E83">
        <v>2.8299999999999999E-2</v>
      </c>
      <c r="F83">
        <v>2.5</v>
      </c>
      <c r="G83">
        <v>7.0800000000000002E-2</v>
      </c>
      <c r="H83">
        <v>50</v>
      </c>
      <c r="I83">
        <v>0.2</v>
      </c>
      <c r="J83">
        <v>8.5</v>
      </c>
      <c r="K83">
        <v>6.6666699999999999</v>
      </c>
      <c r="L83">
        <v>8.8000000000000007</v>
      </c>
      <c r="M83">
        <v>-0.1208788745321155</v>
      </c>
      <c r="N83" t="s">
        <v>193</v>
      </c>
      <c r="O83" t="s">
        <v>265</v>
      </c>
    </row>
    <row r="84" spans="1:15" x14ac:dyDescent="0.3">
      <c r="A84" t="s">
        <v>267</v>
      </c>
      <c r="B84" t="s">
        <v>168</v>
      </c>
      <c r="C84" t="s">
        <v>169</v>
      </c>
      <c r="D84" t="s">
        <v>7</v>
      </c>
      <c r="E84">
        <v>2.8299999999999999E-2</v>
      </c>
      <c r="F84">
        <v>1</v>
      </c>
      <c r="G84">
        <v>2.8299999999999999E-2</v>
      </c>
      <c r="H84">
        <v>175</v>
      </c>
      <c r="I84">
        <v>0.2</v>
      </c>
      <c r="J84">
        <v>7.1</v>
      </c>
      <c r="K84">
        <v>10.294600000000001</v>
      </c>
      <c r="L84">
        <v>6.6</v>
      </c>
      <c r="M84">
        <v>0.18365469743483617</v>
      </c>
      <c r="N84" t="s">
        <v>193</v>
      </c>
      <c r="O84" t="s">
        <v>265</v>
      </c>
    </row>
    <row r="85" spans="1:15" x14ac:dyDescent="0.3">
      <c r="A85" t="s">
        <v>268</v>
      </c>
      <c r="B85" t="s">
        <v>168</v>
      </c>
      <c r="C85" t="s">
        <v>169</v>
      </c>
      <c r="D85" t="s">
        <v>7</v>
      </c>
      <c r="E85">
        <v>2.8299999999999999E-2</v>
      </c>
      <c r="F85">
        <v>2.5</v>
      </c>
      <c r="G85">
        <v>7.0800000000000002E-2</v>
      </c>
      <c r="H85">
        <v>175</v>
      </c>
      <c r="I85">
        <v>0.2</v>
      </c>
      <c r="J85">
        <v>6.7</v>
      </c>
      <c r="K85">
        <v>2.0589300000000001</v>
      </c>
      <c r="L85">
        <v>6.4</v>
      </c>
      <c r="M85">
        <v>-0.52986723264142999</v>
      </c>
      <c r="N85" t="s">
        <v>193</v>
      </c>
      <c r="O85" t="s">
        <v>265</v>
      </c>
    </row>
    <row r="86" spans="1:15" x14ac:dyDescent="0.3">
      <c r="A86" t="s">
        <v>269</v>
      </c>
      <c r="B86" t="s">
        <v>168</v>
      </c>
      <c r="C86" t="s">
        <v>169</v>
      </c>
      <c r="D86" t="s">
        <v>7</v>
      </c>
      <c r="E86">
        <v>2.8299999999999999E-2</v>
      </c>
      <c r="F86">
        <v>1</v>
      </c>
      <c r="G86">
        <v>2.8299999999999999E-2</v>
      </c>
      <c r="H86">
        <v>150</v>
      </c>
      <c r="I86">
        <v>0.2</v>
      </c>
      <c r="J86">
        <v>6.3</v>
      </c>
      <c r="K86">
        <v>12.4076</v>
      </c>
      <c r="L86">
        <v>5.8</v>
      </c>
      <c r="M86">
        <v>0.32647693985332171</v>
      </c>
      <c r="N86" t="s">
        <v>193</v>
      </c>
      <c r="O86" t="s">
        <v>265</v>
      </c>
    </row>
    <row r="87" spans="1:15" x14ac:dyDescent="0.3">
      <c r="A87" t="s">
        <v>270</v>
      </c>
      <c r="B87" t="s">
        <v>168</v>
      </c>
      <c r="C87" t="s">
        <v>169</v>
      </c>
      <c r="D87" t="s">
        <v>7</v>
      </c>
      <c r="E87">
        <v>2.8299999999999999E-2</v>
      </c>
      <c r="F87">
        <v>2.5</v>
      </c>
      <c r="G87">
        <v>7.0800000000000002E-2</v>
      </c>
      <c r="H87">
        <v>150</v>
      </c>
      <c r="I87">
        <v>0.2</v>
      </c>
      <c r="J87">
        <v>5.6</v>
      </c>
      <c r="K87">
        <v>1.0339700000000001</v>
      </c>
      <c r="L87">
        <v>5.8</v>
      </c>
      <c r="M87">
        <v>-0.68828017009422715</v>
      </c>
      <c r="N87" t="s">
        <v>193</v>
      </c>
      <c r="O87" t="s">
        <v>265</v>
      </c>
    </row>
    <row r="88" spans="1:15" x14ac:dyDescent="0.3">
      <c r="A88" t="s">
        <v>271</v>
      </c>
      <c r="B88" t="s">
        <v>168</v>
      </c>
      <c r="C88" t="s">
        <v>169</v>
      </c>
      <c r="D88" t="s">
        <v>7</v>
      </c>
      <c r="E88">
        <v>2.8299999999999999E-2</v>
      </c>
      <c r="F88">
        <v>1</v>
      </c>
      <c r="G88">
        <v>2.8299999999999999E-2</v>
      </c>
      <c r="H88">
        <v>100</v>
      </c>
      <c r="I88">
        <v>1</v>
      </c>
      <c r="J88">
        <v>5.6</v>
      </c>
      <c r="K88">
        <v>8.0808099999999996</v>
      </c>
      <c r="L88">
        <v>4.3</v>
      </c>
      <c r="M88">
        <v>0.18133502329174955</v>
      </c>
      <c r="N88" t="s">
        <v>193</v>
      </c>
      <c r="O88" t="s">
        <v>265</v>
      </c>
    </row>
    <row r="89" spans="1:15" x14ac:dyDescent="0.3">
      <c r="A89" t="s">
        <v>272</v>
      </c>
      <c r="B89" t="s">
        <v>168</v>
      </c>
      <c r="C89" t="s">
        <v>169</v>
      </c>
      <c r="D89" t="s">
        <v>7</v>
      </c>
      <c r="E89">
        <v>2.8299999999999999E-2</v>
      </c>
      <c r="F89">
        <v>2.5</v>
      </c>
      <c r="G89">
        <v>7.0800000000000002E-2</v>
      </c>
      <c r="H89">
        <v>100</v>
      </c>
      <c r="I89">
        <v>1</v>
      </c>
      <c r="J89">
        <v>6.9</v>
      </c>
      <c r="K89">
        <v>7.2727300000000001</v>
      </c>
      <c r="L89">
        <v>6.7</v>
      </c>
      <c r="M89">
        <v>2.62990969276914E-2</v>
      </c>
      <c r="N89" t="s">
        <v>193</v>
      </c>
      <c r="O89" t="s">
        <v>265</v>
      </c>
    </row>
    <row r="90" spans="1:15" x14ac:dyDescent="0.3">
      <c r="A90" t="s">
        <v>273</v>
      </c>
      <c r="B90" t="s">
        <v>168</v>
      </c>
      <c r="C90" t="s">
        <v>169</v>
      </c>
      <c r="D90" t="s">
        <v>7</v>
      </c>
      <c r="E90">
        <v>2.8299999999999999E-2</v>
      </c>
      <c r="F90">
        <v>1</v>
      </c>
      <c r="G90">
        <v>2.8299999999999999E-2</v>
      </c>
      <c r="H90">
        <v>175</v>
      </c>
      <c r="I90">
        <v>10</v>
      </c>
      <c r="J90">
        <v>5.6</v>
      </c>
      <c r="K90">
        <v>5.8036099999999999</v>
      </c>
      <c r="L90">
        <v>5.5</v>
      </c>
      <c r="M90">
        <v>1.7854872272903079E-2</v>
      </c>
      <c r="N90" t="s">
        <v>193</v>
      </c>
      <c r="O90" t="s">
        <v>265</v>
      </c>
    </row>
    <row r="91" spans="1:15" x14ac:dyDescent="0.3">
      <c r="A91" t="s">
        <v>274</v>
      </c>
      <c r="B91" t="s">
        <v>168</v>
      </c>
      <c r="C91" t="s">
        <v>169</v>
      </c>
      <c r="D91" t="s">
        <v>7</v>
      </c>
      <c r="E91">
        <v>2.8299999999999999E-2</v>
      </c>
      <c r="F91">
        <v>2.5</v>
      </c>
      <c r="G91">
        <v>7.0800000000000002E-2</v>
      </c>
      <c r="H91">
        <v>175</v>
      </c>
      <c r="I91">
        <v>10</v>
      </c>
      <c r="J91">
        <v>5.4</v>
      </c>
      <c r="K91">
        <v>6.5240499999999999</v>
      </c>
      <c r="L91">
        <v>6.7</v>
      </c>
      <c r="M91">
        <v>9.4267467848591663E-2</v>
      </c>
      <c r="N91" t="s">
        <v>193</v>
      </c>
      <c r="O91" t="s">
        <v>265</v>
      </c>
    </row>
    <row r="92" spans="1:15" x14ac:dyDescent="0.3">
      <c r="A92" t="s">
        <v>275</v>
      </c>
      <c r="B92" t="s">
        <v>168</v>
      </c>
      <c r="C92" t="s">
        <v>169</v>
      </c>
      <c r="D92" t="s">
        <v>6</v>
      </c>
      <c r="E92">
        <v>2.8299999999999999E-2</v>
      </c>
      <c r="F92">
        <v>1</v>
      </c>
      <c r="G92">
        <v>2.8299999999999999E-2</v>
      </c>
      <c r="H92">
        <v>50</v>
      </c>
      <c r="I92">
        <v>0.2</v>
      </c>
      <c r="J92">
        <v>46</v>
      </c>
      <c r="K92">
        <v>45.555599999999998</v>
      </c>
      <c r="L92">
        <v>47.3</v>
      </c>
      <c r="M92">
        <v>-4.8538811388926691E-3</v>
      </c>
      <c r="N92" t="s">
        <v>193</v>
      </c>
    </row>
    <row r="93" spans="1:15" x14ac:dyDescent="0.3">
      <c r="A93" t="s">
        <v>276</v>
      </c>
      <c r="B93" t="s">
        <v>168</v>
      </c>
      <c r="C93" t="s">
        <v>169</v>
      </c>
      <c r="D93" t="s">
        <v>6</v>
      </c>
      <c r="E93">
        <v>2.8299999999999999E-2</v>
      </c>
      <c r="F93">
        <v>2.5</v>
      </c>
      <c r="G93">
        <v>7.0800000000000002E-2</v>
      </c>
      <c r="H93">
        <v>50</v>
      </c>
      <c r="I93">
        <v>0.2</v>
      </c>
      <c r="J93">
        <v>42</v>
      </c>
      <c r="K93">
        <v>46.666699999999999</v>
      </c>
      <c r="L93">
        <v>41.8</v>
      </c>
      <c r="M93">
        <v>5.2631935100776267E-2</v>
      </c>
      <c r="N93" t="s">
        <v>193</v>
      </c>
    </row>
    <row r="94" spans="1:15" x14ac:dyDescent="0.3">
      <c r="A94" t="s">
        <v>277</v>
      </c>
      <c r="B94" t="s">
        <v>168</v>
      </c>
      <c r="C94" t="s">
        <v>169</v>
      </c>
      <c r="D94" t="s">
        <v>6</v>
      </c>
      <c r="E94">
        <v>2.8299999999999999E-2</v>
      </c>
      <c r="F94">
        <v>1</v>
      </c>
      <c r="G94">
        <v>2.8299999999999999E-2</v>
      </c>
      <c r="H94">
        <v>175</v>
      </c>
      <c r="I94">
        <v>0.2</v>
      </c>
      <c r="J94">
        <v>43.6</v>
      </c>
      <c r="K94">
        <v>39.119599999999998</v>
      </c>
      <c r="L94">
        <v>42.2</v>
      </c>
      <c r="M94">
        <v>-5.4163704853505135E-2</v>
      </c>
      <c r="N94" t="s">
        <v>193</v>
      </c>
    </row>
    <row r="95" spans="1:15" x14ac:dyDescent="0.3">
      <c r="A95" t="s">
        <v>278</v>
      </c>
      <c r="B95" t="s">
        <v>168</v>
      </c>
      <c r="C95" t="s">
        <v>169</v>
      </c>
      <c r="D95" t="s">
        <v>6</v>
      </c>
      <c r="E95">
        <v>2.8299999999999999E-2</v>
      </c>
      <c r="F95">
        <v>2.5</v>
      </c>
      <c r="G95">
        <v>7.0800000000000002E-2</v>
      </c>
      <c r="H95">
        <v>175</v>
      </c>
      <c r="I95">
        <v>0.2</v>
      </c>
      <c r="J95">
        <v>41.7</v>
      </c>
      <c r="K95">
        <v>51.473199999999999</v>
      </c>
      <c r="L95">
        <v>39.5</v>
      </c>
      <c r="M95">
        <v>0.10489282325819006</v>
      </c>
      <c r="N95" t="s">
        <v>193</v>
      </c>
    </row>
    <row r="96" spans="1:15" x14ac:dyDescent="0.3">
      <c r="A96" t="s">
        <v>279</v>
      </c>
      <c r="B96" t="s">
        <v>168</v>
      </c>
      <c r="C96" t="s">
        <v>169</v>
      </c>
      <c r="D96" t="s">
        <v>6</v>
      </c>
      <c r="E96">
        <v>2.8299999999999999E-2</v>
      </c>
      <c r="F96">
        <v>1</v>
      </c>
      <c r="G96">
        <v>2.8299999999999999E-2</v>
      </c>
      <c r="H96">
        <v>150</v>
      </c>
      <c r="I96">
        <v>0.2</v>
      </c>
      <c r="J96">
        <v>37.333300000000001</v>
      </c>
      <c r="K96">
        <v>37.505099999999999</v>
      </c>
      <c r="L96">
        <v>37.166699999999999</v>
      </c>
      <c r="M96">
        <v>2.2956129473638868E-3</v>
      </c>
      <c r="N96" t="s">
        <v>193</v>
      </c>
    </row>
    <row r="97" spans="1:14" x14ac:dyDescent="0.3">
      <c r="A97" t="s">
        <v>280</v>
      </c>
      <c r="B97" t="s">
        <v>168</v>
      </c>
      <c r="C97" t="s">
        <v>169</v>
      </c>
      <c r="D97" t="s">
        <v>6</v>
      </c>
      <c r="E97">
        <v>2.8299999999999999E-2</v>
      </c>
      <c r="F97">
        <v>2.5</v>
      </c>
      <c r="G97">
        <v>7.0800000000000002E-2</v>
      </c>
      <c r="H97">
        <v>150</v>
      </c>
      <c r="I97">
        <v>0.2</v>
      </c>
      <c r="J97">
        <v>36.5</v>
      </c>
      <c r="K97">
        <v>49.630400000000002</v>
      </c>
      <c r="L97">
        <v>37.299999999999997</v>
      </c>
      <c r="M97">
        <v>0.15244791618290407</v>
      </c>
      <c r="N97" t="s">
        <v>193</v>
      </c>
    </row>
    <row r="98" spans="1:14" x14ac:dyDescent="0.3">
      <c r="A98" t="s">
        <v>281</v>
      </c>
      <c r="B98" t="s">
        <v>168</v>
      </c>
      <c r="C98" t="s">
        <v>169</v>
      </c>
      <c r="D98" t="s">
        <v>6</v>
      </c>
      <c r="E98">
        <v>2.8299999999999999E-2</v>
      </c>
      <c r="F98">
        <v>1</v>
      </c>
      <c r="G98">
        <v>2.8299999999999999E-2</v>
      </c>
      <c r="H98">
        <v>100</v>
      </c>
      <c r="I98">
        <v>1</v>
      </c>
      <c r="J98">
        <v>36.4</v>
      </c>
      <c r="K98">
        <v>36.1616</v>
      </c>
      <c r="L98">
        <v>36.1</v>
      </c>
      <c r="M98">
        <v>-3.285484333311264E-3</v>
      </c>
      <c r="N98" t="s">
        <v>193</v>
      </c>
    </row>
    <row r="99" spans="1:14" x14ac:dyDescent="0.3">
      <c r="A99" t="s">
        <v>282</v>
      </c>
      <c r="B99" t="s">
        <v>168</v>
      </c>
      <c r="C99" t="s">
        <v>169</v>
      </c>
      <c r="D99" t="s">
        <v>6</v>
      </c>
      <c r="E99">
        <v>2.8299999999999999E-2</v>
      </c>
      <c r="F99">
        <v>2.5</v>
      </c>
      <c r="G99">
        <v>7.0800000000000002E-2</v>
      </c>
      <c r="H99">
        <v>100</v>
      </c>
      <c r="I99">
        <v>1</v>
      </c>
      <c r="J99">
        <v>33.299999999999997</v>
      </c>
      <c r="K99">
        <v>41.010100000000001</v>
      </c>
      <c r="L99">
        <v>32</v>
      </c>
      <c r="M99">
        <v>0.10375574787276566</v>
      </c>
      <c r="N99" t="s">
        <v>193</v>
      </c>
    </row>
    <row r="100" spans="1:14" x14ac:dyDescent="0.3">
      <c r="A100" t="s">
        <v>283</v>
      </c>
      <c r="B100" t="s">
        <v>168</v>
      </c>
      <c r="C100" t="s">
        <v>169</v>
      </c>
      <c r="D100" t="s">
        <v>6</v>
      </c>
      <c r="E100">
        <v>2.8299999999999999E-2</v>
      </c>
      <c r="F100">
        <v>1</v>
      </c>
      <c r="G100">
        <v>2.8299999999999999E-2</v>
      </c>
      <c r="H100">
        <v>175</v>
      </c>
      <c r="I100">
        <v>10</v>
      </c>
      <c r="J100">
        <v>35.5</v>
      </c>
      <c r="K100">
        <v>38.7241</v>
      </c>
      <c r="L100">
        <v>36.1</v>
      </c>
      <c r="M100">
        <v>4.3437374114337533E-2</v>
      </c>
      <c r="N100" t="s">
        <v>193</v>
      </c>
    </row>
    <row r="101" spans="1:14" x14ac:dyDescent="0.3">
      <c r="A101" t="s">
        <v>284</v>
      </c>
      <c r="B101" t="s">
        <v>168</v>
      </c>
      <c r="C101" t="s">
        <v>169</v>
      </c>
      <c r="D101" t="s">
        <v>6</v>
      </c>
      <c r="E101">
        <v>2.8299999999999999E-2</v>
      </c>
      <c r="F101">
        <v>2.5</v>
      </c>
      <c r="G101">
        <v>7.0800000000000002E-2</v>
      </c>
      <c r="H101">
        <v>175</v>
      </c>
      <c r="I101">
        <v>10</v>
      </c>
      <c r="J101">
        <v>37.6</v>
      </c>
      <c r="K101">
        <v>37.243099999999998</v>
      </c>
      <c r="L101">
        <v>35.700000000000003</v>
      </c>
      <c r="M101">
        <v>-4.7686426671263368E-3</v>
      </c>
      <c r="N101" t="s">
        <v>193</v>
      </c>
    </row>
    <row r="102" spans="1:14" x14ac:dyDescent="0.3">
      <c r="A102" t="s">
        <v>285</v>
      </c>
      <c r="B102" t="s">
        <v>168</v>
      </c>
      <c r="C102" t="s">
        <v>169</v>
      </c>
      <c r="D102" t="s">
        <v>7</v>
      </c>
      <c r="E102">
        <v>2.8299999999999999E-2</v>
      </c>
      <c r="F102">
        <v>1</v>
      </c>
      <c r="G102">
        <v>2.8299999999999999E-2</v>
      </c>
      <c r="H102">
        <v>50</v>
      </c>
      <c r="I102">
        <v>0.2</v>
      </c>
      <c r="J102">
        <v>11.2</v>
      </c>
      <c r="K102">
        <v>10</v>
      </c>
      <c r="L102">
        <v>10.6</v>
      </c>
      <c r="M102">
        <v>-5.6603773584905627E-2</v>
      </c>
      <c r="N102" t="s">
        <v>193</v>
      </c>
    </row>
    <row r="103" spans="1:14" x14ac:dyDescent="0.3">
      <c r="A103" t="s">
        <v>286</v>
      </c>
      <c r="B103" t="s">
        <v>168</v>
      </c>
      <c r="C103" t="s">
        <v>169</v>
      </c>
      <c r="D103" t="s">
        <v>7</v>
      </c>
      <c r="E103">
        <v>2.8299999999999999E-2</v>
      </c>
      <c r="F103">
        <v>2.5</v>
      </c>
      <c r="G103">
        <v>7.0800000000000002E-2</v>
      </c>
      <c r="H103">
        <v>50</v>
      </c>
      <c r="I103">
        <v>0.2</v>
      </c>
      <c r="J103">
        <v>7</v>
      </c>
      <c r="K103">
        <v>5.5555599999999998</v>
      </c>
      <c r="L103">
        <v>6.8</v>
      </c>
      <c r="M103">
        <v>-0.11504385308182194</v>
      </c>
      <c r="N103" t="s">
        <v>193</v>
      </c>
    </row>
    <row r="104" spans="1:14" x14ac:dyDescent="0.3">
      <c r="A104" t="s">
        <v>287</v>
      </c>
      <c r="B104" t="s">
        <v>168</v>
      </c>
      <c r="C104" t="s">
        <v>169</v>
      </c>
      <c r="D104" t="s">
        <v>7</v>
      </c>
      <c r="E104">
        <v>2.8299999999999999E-2</v>
      </c>
      <c r="F104">
        <v>1</v>
      </c>
      <c r="G104">
        <v>2.8299999999999999E-2</v>
      </c>
      <c r="H104">
        <v>175</v>
      </c>
      <c r="I104">
        <v>0.2</v>
      </c>
      <c r="J104">
        <v>4.7</v>
      </c>
      <c r="K104">
        <v>12.3536</v>
      </c>
      <c r="L104">
        <v>4</v>
      </c>
      <c r="M104">
        <v>0.44879673500023459</v>
      </c>
      <c r="N104" t="s">
        <v>193</v>
      </c>
    </row>
    <row r="105" spans="1:14" x14ac:dyDescent="0.3">
      <c r="A105" t="s">
        <v>288</v>
      </c>
      <c r="B105" t="s">
        <v>168</v>
      </c>
      <c r="C105" t="s">
        <v>169</v>
      </c>
      <c r="D105" t="s">
        <v>7</v>
      </c>
      <c r="E105">
        <v>2.8299999999999999E-2</v>
      </c>
      <c r="F105">
        <v>2.5</v>
      </c>
      <c r="G105">
        <v>7.0800000000000002E-2</v>
      </c>
      <c r="H105">
        <v>175</v>
      </c>
      <c r="I105">
        <v>0.2</v>
      </c>
      <c r="J105">
        <v>3.8</v>
      </c>
      <c r="K105">
        <v>0</v>
      </c>
      <c r="L105">
        <v>4.0999999999999996</v>
      </c>
      <c r="M105">
        <v>-1</v>
      </c>
      <c r="N105" t="s">
        <v>193</v>
      </c>
    </row>
    <row r="106" spans="1:14" x14ac:dyDescent="0.3">
      <c r="A106" t="s">
        <v>289</v>
      </c>
      <c r="B106" t="s">
        <v>168</v>
      </c>
      <c r="C106" t="s">
        <v>169</v>
      </c>
      <c r="D106" t="s">
        <v>7</v>
      </c>
      <c r="E106">
        <v>2.8299999999999999E-2</v>
      </c>
      <c r="F106">
        <v>1</v>
      </c>
      <c r="G106">
        <v>2.8299999999999999E-2</v>
      </c>
      <c r="H106">
        <v>150</v>
      </c>
      <c r="I106">
        <v>0.2</v>
      </c>
      <c r="J106">
        <v>3.2</v>
      </c>
      <c r="K106">
        <v>10.339700000000001</v>
      </c>
      <c r="L106">
        <v>2.4</v>
      </c>
      <c r="M106">
        <v>0.52731596711891704</v>
      </c>
      <c r="N106" t="s">
        <v>193</v>
      </c>
    </row>
    <row r="107" spans="1:14" x14ac:dyDescent="0.3">
      <c r="A107" t="s">
        <v>290</v>
      </c>
      <c r="B107" t="s">
        <v>168</v>
      </c>
      <c r="C107" t="s">
        <v>169</v>
      </c>
      <c r="D107" t="s">
        <v>7</v>
      </c>
      <c r="E107">
        <v>2.8299999999999999E-2</v>
      </c>
      <c r="F107">
        <v>2.5</v>
      </c>
      <c r="G107">
        <v>7.0800000000000002E-2</v>
      </c>
      <c r="H107">
        <v>150</v>
      </c>
      <c r="I107">
        <v>0.2</v>
      </c>
      <c r="J107">
        <v>2.4</v>
      </c>
      <c r="K107">
        <v>0</v>
      </c>
      <c r="L107">
        <v>3.4</v>
      </c>
      <c r="M107">
        <v>-1</v>
      </c>
      <c r="N107" t="s">
        <v>193</v>
      </c>
    </row>
    <row r="108" spans="1:14" x14ac:dyDescent="0.3">
      <c r="A108" t="s">
        <v>291</v>
      </c>
      <c r="B108" t="s">
        <v>168</v>
      </c>
      <c r="C108" t="s">
        <v>169</v>
      </c>
      <c r="D108" t="s">
        <v>7</v>
      </c>
      <c r="E108">
        <v>2.8299999999999999E-2</v>
      </c>
      <c r="F108">
        <v>1</v>
      </c>
      <c r="G108">
        <v>2.8299999999999999E-2</v>
      </c>
      <c r="H108">
        <v>100</v>
      </c>
      <c r="I108">
        <v>1</v>
      </c>
      <c r="J108">
        <v>2.2999999999999998</v>
      </c>
      <c r="K108">
        <v>6.86869</v>
      </c>
      <c r="L108">
        <v>1.2</v>
      </c>
      <c r="M108">
        <v>0.49829255869704397</v>
      </c>
      <c r="N108" t="s">
        <v>193</v>
      </c>
    </row>
    <row r="109" spans="1:14" x14ac:dyDescent="0.3">
      <c r="A109" t="s">
        <v>292</v>
      </c>
      <c r="B109" t="s">
        <v>168</v>
      </c>
      <c r="C109" t="s">
        <v>169</v>
      </c>
      <c r="D109" t="s">
        <v>7</v>
      </c>
      <c r="E109">
        <v>2.8299999999999999E-2</v>
      </c>
      <c r="F109">
        <v>2.5</v>
      </c>
      <c r="G109">
        <v>7.0800000000000002E-2</v>
      </c>
      <c r="H109">
        <v>100</v>
      </c>
      <c r="I109">
        <v>1</v>
      </c>
      <c r="J109">
        <v>2.8</v>
      </c>
      <c r="K109">
        <v>4.84849</v>
      </c>
      <c r="L109">
        <v>3.5</v>
      </c>
      <c r="M109">
        <v>0.26782933624806993</v>
      </c>
      <c r="N109" t="s">
        <v>193</v>
      </c>
    </row>
    <row r="110" spans="1:14" x14ac:dyDescent="0.3">
      <c r="A110" t="s">
        <v>293</v>
      </c>
      <c r="B110" t="s">
        <v>168</v>
      </c>
      <c r="C110" t="s">
        <v>169</v>
      </c>
      <c r="D110" t="s">
        <v>7</v>
      </c>
      <c r="E110">
        <v>2.8299999999999999E-2</v>
      </c>
      <c r="F110">
        <v>1</v>
      </c>
      <c r="G110">
        <v>2.8299999999999999E-2</v>
      </c>
      <c r="H110">
        <v>175</v>
      </c>
      <c r="I110">
        <v>10</v>
      </c>
      <c r="J110">
        <v>2.7</v>
      </c>
      <c r="K110">
        <v>2.9218199999999999</v>
      </c>
      <c r="L110">
        <v>2.4</v>
      </c>
      <c r="M110">
        <v>3.9456973008740889E-2</v>
      </c>
      <c r="N110" t="s">
        <v>193</v>
      </c>
    </row>
    <row r="111" spans="1:14" x14ac:dyDescent="0.3">
      <c r="A111" t="s">
        <v>294</v>
      </c>
      <c r="B111" t="s">
        <v>168</v>
      </c>
      <c r="C111" t="s">
        <v>169</v>
      </c>
      <c r="D111" t="s">
        <v>7</v>
      </c>
      <c r="E111">
        <v>2.8299999999999999E-2</v>
      </c>
      <c r="F111">
        <v>2.5</v>
      </c>
      <c r="G111">
        <v>7.0800000000000002E-2</v>
      </c>
      <c r="H111">
        <v>175</v>
      </c>
      <c r="I111">
        <v>10</v>
      </c>
      <c r="J111">
        <v>3.5</v>
      </c>
      <c r="K111">
        <v>4.1425700000000001</v>
      </c>
      <c r="L111">
        <v>2.7</v>
      </c>
      <c r="M111">
        <v>8.4077738247736053E-2</v>
      </c>
      <c r="N111" t="s">
        <v>193</v>
      </c>
    </row>
    <row r="112" spans="1:14" x14ac:dyDescent="0.3">
      <c r="A112" t="s">
        <v>295</v>
      </c>
      <c r="B112" t="s">
        <v>168</v>
      </c>
      <c r="C112" t="s">
        <v>169</v>
      </c>
      <c r="D112" t="s">
        <v>6</v>
      </c>
      <c r="E112">
        <v>2.8299999999999999E-2</v>
      </c>
      <c r="F112">
        <v>1</v>
      </c>
      <c r="G112">
        <v>2.8299999999999999E-2</v>
      </c>
      <c r="H112">
        <v>50</v>
      </c>
      <c r="I112">
        <v>0.2</v>
      </c>
      <c r="J112">
        <v>5.9</v>
      </c>
      <c r="K112">
        <v>5.5555599999999998</v>
      </c>
      <c r="L112">
        <v>6.1</v>
      </c>
      <c r="M112">
        <v>-3.0067495609119109E-2</v>
      </c>
      <c r="N112" t="s">
        <v>193</v>
      </c>
    </row>
    <row r="113" spans="1:14" x14ac:dyDescent="0.3">
      <c r="A113" t="s">
        <v>296</v>
      </c>
      <c r="B113" t="s">
        <v>168</v>
      </c>
      <c r="C113" t="s">
        <v>169</v>
      </c>
      <c r="D113" t="s">
        <v>6</v>
      </c>
      <c r="E113">
        <v>2.8299999999999999E-2</v>
      </c>
      <c r="F113">
        <v>2.5</v>
      </c>
      <c r="G113">
        <v>7.0800000000000002E-2</v>
      </c>
      <c r="H113">
        <v>50</v>
      </c>
      <c r="I113">
        <v>0.2</v>
      </c>
      <c r="J113">
        <v>9.4</v>
      </c>
      <c r="K113">
        <v>23.333400000000001</v>
      </c>
      <c r="L113">
        <v>8.4</v>
      </c>
      <c r="M113">
        <v>0.42566308418923787</v>
      </c>
      <c r="N113" t="s">
        <v>193</v>
      </c>
    </row>
    <row r="114" spans="1:14" x14ac:dyDescent="0.3">
      <c r="A114" t="s">
        <v>297</v>
      </c>
      <c r="B114" t="s">
        <v>168</v>
      </c>
      <c r="C114" t="s">
        <v>169</v>
      </c>
      <c r="D114" t="s">
        <v>6</v>
      </c>
      <c r="E114">
        <v>2.8299999999999999E-2</v>
      </c>
      <c r="F114">
        <v>1</v>
      </c>
      <c r="G114">
        <v>2.8299999999999999E-2</v>
      </c>
      <c r="H114">
        <v>175</v>
      </c>
      <c r="I114">
        <v>0.2</v>
      </c>
      <c r="J114">
        <v>13.2</v>
      </c>
      <c r="K114">
        <v>14.4125</v>
      </c>
      <c r="L114">
        <v>11.8</v>
      </c>
      <c r="M114">
        <v>4.3911272068809432E-2</v>
      </c>
      <c r="N114" t="s">
        <v>193</v>
      </c>
    </row>
    <row r="115" spans="1:14" x14ac:dyDescent="0.3">
      <c r="A115" t="s">
        <v>298</v>
      </c>
      <c r="B115" t="s">
        <v>168</v>
      </c>
      <c r="C115" t="s">
        <v>169</v>
      </c>
      <c r="D115" t="s">
        <v>6</v>
      </c>
      <c r="E115">
        <v>2.8299999999999999E-2</v>
      </c>
      <c r="F115">
        <v>2.5</v>
      </c>
      <c r="G115">
        <v>7.0800000000000002E-2</v>
      </c>
      <c r="H115">
        <v>175</v>
      </c>
      <c r="I115">
        <v>0.2</v>
      </c>
      <c r="J115">
        <v>15.6</v>
      </c>
      <c r="K115">
        <v>88.533900000000003</v>
      </c>
      <c r="L115">
        <v>12.3</v>
      </c>
      <c r="M115">
        <v>0.70038575334257158</v>
      </c>
      <c r="N115" t="s">
        <v>193</v>
      </c>
    </row>
    <row r="116" spans="1:14" x14ac:dyDescent="0.3">
      <c r="A116" t="s">
        <v>299</v>
      </c>
      <c r="B116" t="s">
        <v>168</v>
      </c>
      <c r="C116" t="s">
        <v>169</v>
      </c>
      <c r="D116" t="s">
        <v>6</v>
      </c>
      <c r="E116">
        <v>2.8299999999999999E-2</v>
      </c>
      <c r="F116">
        <v>1</v>
      </c>
      <c r="G116">
        <v>2.8299999999999999E-2</v>
      </c>
      <c r="H116">
        <v>150</v>
      </c>
      <c r="I116">
        <v>0.2</v>
      </c>
      <c r="J116">
        <v>16</v>
      </c>
      <c r="K116">
        <v>17.577400000000001</v>
      </c>
      <c r="L116">
        <v>16.2</v>
      </c>
      <c r="M116">
        <v>4.6978026887132443E-2</v>
      </c>
      <c r="N116" t="s">
        <v>193</v>
      </c>
    </row>
    <row r="117" spans="1:14" x14ac:dyDescent="0.3">
      <c r="A117" t="s">
        <v>300</v>
      </c>
      <c r="B117" t="s">
        <v>168</v>
      </c>
      <c r="C117" t="s">
        <v>169</v>
      </c>
      <c r="D117" t="s">
        <v>6</v>
      </c>
      <c r="E117">
        <v>2.8299999999999999E-2</v>
      </c>
      <c r="F117">
        <v>2.5</v>
      </c>
      <c r="G117">
        <v>7.0800000000000002E-2</v>
      </c>
      <c r="H117">
        <v>150</v>
      </c>
      <c r="I117">
        <v>0.2</v>
      </c>
      <c r="J117">
        <v>16.899999999999999</v>
      </c>
      <c r="K117">
        <v>101.32899999999999</v>
      </c>
      <c r="L117">
        <v>14</v>
      </c>
      <c r="M117">
        <v>0.71411413443402216</v>
      </c>
      <c r="N117" t="s">
        <v>301</v>
      </c>
    </row>
    <row r="118" spans="1:14" x14ac:dyDescent="0.3">
      <c r="A118" t="s">
        <v>302</v>
      </c>
      <c r="B118" t="s">
        <v>168</v>
      </c>
      <c r="C118" t="s">
        <v>169</v>
      </c>
      <c r="D118" t="s">
        <v>6</v>
      </c>
      <c r="E118">
        <v>2.8299999999999999E-2</v>
      </c>
      <c r="F118">
        <v>1</v>
      </c>
      <c r="G118">
        <v>2.8299999999999999E-2</v>
      </c>
      <c r="H118">
        <v>100</v>
      </c>
      <c r="I118">
        <v>1</v>
      </c>
      <c r="J118">
        <v>17.899999999999999</v>
      </c>
      <c r="K118">
        <v>17.171700000000001</v>
      </c>
      <c r="L118">
        <v>18.899999999999999</v>
      </c>
      <c r="M118">
        <v>-2.076603073133031E-2</v>
      </c>
      <c r="N118" t="s">
        <v>303</v>
      </c>
    </row>
    <row r="119" spans="1:14" x14ac:dyDescent="0.3">
      <c r="A119" t="s">
        <v>304</v>
      </c>
      <c r="B119" t="s">
        <v>168</v>
      </c>
      <c r="C119" t="s">
        <v>169</v>
      </c>
      <c r="D119" t="s">
        <v>6</v>
      </c>
      <c r="E119">
        <v>2.8299999999999999E-2</v>
      </c>
      <c r="F119">
        <v>2.5</v>
      </c>
      <c r="G119">
        <v>7.0800000000000002E-2</v>
      </c>
      <c r="H119">
        <v>100</v>
      </c>
      <c r="I119">
        <v>1</v>
      </c>
      <c r="J119">
        <v>18.7</v>
      </c>
      <c r="K119">
        <v>59.595999999999997</v>
      </c>
      <c r="L119">
        <v>15.3</v>
      </c>
      <c r="M119">
        <v>0.52232553387146219</v>
      </c>
    </row>
    <row r="120" spans="1:14" x14ac:dyDescent="0.3">
      <c r="A120" t="s">
        <v>305</v>
      </c>
      <c r="B120" t="s">
        <v>168</v>
      </c>
      <c r="C120" t="s">
        <v>169</v>
      </c>
      <c r="D120" t="s">
        <v>6</v>
      </c>
      <c r="E120">
        <v>2.8299999999999999E-2</v>
      </c>
      <c r="F120">
        <v>1</v>
      </c>
      <c r="G120">
        <v>2.8299999999999999E-2</v>
      </c>
      <c r="H120">
        <v>175</v>
      </c>
      <c r="I120">
        <v>10</v>
      </c>
      <c r="J120">
        <v>23.5</v>
      </c>
      <c r="K120">
        <v>20.952999999999999</v>
      </c>
      <c r="L120">
        <v>23.9</v>
      </c>
      <c r="M120">
        <v>-5.7296470429442345E-2</v>
      </c>
    </row>
    <row r="121" spans="1:14" x14ac:dyDescent="0.3">
      <c r="A121" t="s">
        <v>306</v>
      </c>
      <c r="B121" t="s">
        <v>168</v>
      </c>
      <c r="C121" t="s">
        <v>169</v>
      </c>
      <c r="D121" t="s">
        <v>6</v>
      </c>
      <c r="E121">
        <v>2.8299999999999999E-2</v>
      </c>
      <c r="F121">
        <v>2.5</v>
      </c>
      <c r="G121">
        <v>7.0800000000000002E-2</v>
      </c>
      <c r="H121">
        <v>175</v>
      </c>
      <c r="I121">
        <v>10</v>
      </c>
      <c r="J121">
        <v>30.1</v>
      </c>
      <c r="K121">
        <v>55.314399999999999</v>
      </c>
      <c r="L121">
        <v>28.6</v>
      </c>
      <c r="M121">
        <v>0.29520080923123032</v>
      </c>
    </row>
    <row r="122" spans="1:14" x14ac:dyDescent="0.3">
      <c r="A122" t="s">
        <v>307</v>
      </c>
      <c r="B122" t="s">
        <v>168</v>
      </c>
      <c r="C122" t="s">
        <v>169</v>
      </c>
      <c r="D122" t="s">
        <v>7</v>
      </c>
      <c r="E122">
        <v>2.8299999999999999E-2</v>
      </c>
      <c r="F122">
        <v>1</v>
      </c>
      <c r="G122">
        <v>2.8299999999999999E-2</v>
      </c>
      <c r="H122">
        <v>50</v>
      </c>
      <c r="I122">
        <v>0.2</v>
      </c>
      <c r="J122">
        <v>23.3</v>
      </c>
      <c r="K122">
        <v>25.555599999999998</v>
      </c>
      <c r="L122">
        <v>23.9</v>
      </c>
      <c r="M122">
        <v>4.6168709421233141E-2</v>
      </c>
      <c r="N122" t="s">
        <v>193</v>
      </c>
    </row>
    <row r="123" spans="1:14" x14ac:dyDescent="0.3">
      <c r="A123" t="s">
        <v>308</v>
      </c>
      <c r="B123" t="s">
        <v>168</v>
      </c>
      <c r="C123" t="s">
        <v>169</v>
      </c>
      <c r="D123" t="s">
        <v>7</v>
      </c>
      <c r="E123">
        <v>2.8299999999999999E-2</v>
      </c>
      <c r="F123">
        <v>2.5</v>
      </c>
      <c r="G123">
        <v>7.0800000000000002E-2</v>
      </c>
      <c r="H123">
        <v>50</v>
      </c>
      <c r="I123">
        <v>0.2</v>
      </c>
      <c r="J123">
        <v>21.1</v>
      </c>
      <c r="K123">
        <v>16.666699999999999</v>
      </c>
      <c r="L123">
        <v>21.6</v>
      </c>
      <c r="M123">
        <v>-0.11738648068271791</v>
      </c>
      <c r="N123" t="s">
        <v>193</v>
      </c>
    </row>
    <row r="124" spans="1:14" x14ac:dyDescent="0.3">
      <c r="A124" t="s">
        <v>309</v>
      </c>
      <c r="B124" t="s">
        <v>168</v>
      </c>
      <c r="C124" t="s">
        <v>169</v>
      </c>
      <c r="D124" t="s">
        <v>7</v>
      </c>
      <c r="E124">
        <v>2.8299999999999999E-2</v>
      </c>
      <c r="F124">
        <v>1</v>
      </c>
      <c r="G124">
        <v>2.8299999999999999E-2</v>
      </c>
      <c r="H124">
        <v>175</v>
      </c>
      <c r="I124">
        <v>0.2</v>
      </c>
      <c r="J124">
        <v>17.5</v>
      </c>
      <c r="K124">
        <v>20.589300000000001</v>
      </c>
      <c r="L124">
        <v>17.100000000000001</v>
      </c>
      <c r="M124">
        <v>8.110676751738681E-2</v>
      </c>
      <c r="N124" t="s">
        <v>193</v>
      </c>
    </row>
    <row r="125" spans="1:14" x14ac:dyDescent="0.3">
      <c r="A125" t="s">
        <v>310</v>
      </c>
      <c r="B125" t="s">
        <v>168</v>
      </c>
      <c r="C125" t="s">
        <v>169</v>
      </c>
      <c r="D125" t="s">
        <v>7</v>
      </c>
      <c r="E125">
        <v>2.8299999999999999E-2</v>
      </c>
      <c r="F125">
        <v>2.5</v>
      </c>
      <c r="G125">
        <v>7.0800000000000002E-2</v>
      </c>
      <c r="H125">
        <v>175</v>
      </c>
      <c r="I125">
        <v>0.2</v>
      </c>
      <c r="J125">
        <v>15.2</v>
      </c>
      <c r="K125">
        <v>8.2357099999999992</v>
      </c>
      <c r="L125">
        <v>14.9</v>
      </c>
      <c r="M125">
        <v>-0.29716573553777548</v>
      </c>
      <c r="N125" t="s">
        <v>193</v>
      </c>
    </row>
    <row r="126" spans="1:14" x14ac:dyDescent="0.3">
      <c r="A126" t="s">
        <v>311</v>
      </c>
      <c r="B126" t="s">
        <v>168</v>
      </c>
      <c r="C126" t="s">
        <v>169</v>
      </c>
      <c r="D126" t="s">
        <v>7</v>
      </c>
      <c r="E126">
        <v>2.8299999999999999E-2</v>
      </c>
      <c r="F126">
        <v>1</v>
      </c>
      <c r="G126">
        <v>2.8299999999999999E-2</v>
      </c>
      <c r="H126">
        <v>150</v>
      </c>
      <c r="I126">
        <v>0.2</v>
      </c>
      <c r="J126">
        <v>13.6</v>
      </c>
      <c r="K126">
        <v>14.4755</v>
      </c>
      <c r="L126">
        <v>13.2</v>
      </c>
      <c r="M126">
        <v>3.1183772328186522E-2</v>
      </c>
    </row>
    <row r="127" spans="1:14" x14ac:dyDescent="0.3">
      <c r="A127" t="s">
        <v>312</v>
      </c>
      <c r="B127" t="s">
        <v>168</v>
      </c>
      <c r="C127" t="s">
        <v>169</v>
      </c>
      <c r="D127" t="s">
        <v>7</v>
      </c>
      <c r="E127">
        <v>2.8299999999999999E-2</v>
      </c>
      <c r="F127">
        <v>2.5</v>
      </c>
      <c r="G127">
        <v>7.0800000000000002E-2</v>
      </c>
      <c r="H127">
        <v>150</v>
      </c>
      <c r="I127">
        <v>0.2</v>
      </c>
      <c r="J127">
        <v>11.4</v>
      </c>
      <c r="K127">
        <v>3.1019000000000001</v>
      </c>
      <c r="L127">
        <v>11.3</v>
      </c>
      <c r="M127">
        <v>-0.57220777967025005</v>
      </c>
    </row>
    <row r="128" spans="1:14" x14ac:dyDescent="0.3">
      <c r="A128" t="s">
        <v>313</v>
      </c>
      <c r="B128" t="s">
        <v>168</v>
      </c>
      <c r="C128" t="s">
        <v>169</v>
      </c>
      <c r="D128" t="s">
        <v>7</v>
      </c>
      <c r="E128">
        <v>2.8299999999999999E-2</v>
      </c>
      <c r="F128">
        <v>1</v>
      </c>
      <c r="G128">
        <v>2.8299999999999999E-2</v>
      </c>
      <c r="H128">
        <v>100</v>
      </c>
      <c r="I128">
        <v>1</v>
      </c>
      <c r="J128">
        <v>9.6</v>
      </c>
      <c r="K128">
        <v>11.9192</v>
      </c>
      <c r="L128">
        <v>9.4</v>
      </c>
      <c r="M128">
        <v>0.10777352317930038</v>
      </c>
    </row>
    <row r="129" spans="1:15" x14ac:dyDescent="0.3">
      <c r="A129" t="s">
        <v>314</v>
      </c>
      <c r="B129" t="s">
        <v>168</v>
      </c>
      <c r="C129" t="s">
        <v>169</v>
      </c>
      <c r="D129" t="s">
        <v>7</v>
      </c>
      <c r="E129">
        <v>2.8299999999999999E-2</v>
      </c>
      <c r="F129">
        <v>2.5</v>
      </c>
      <c r="G129">
        <v>7.0800000000000002E-2</v>
      </c>
      <c r="H129">
        <v>100</v>
      </c>
      <c r="I129">
        <v>1</v>
      </c>
      <c r="J129">
        <v>12.9</v>
      </c>
      <c r="K129">
        <v>4.84849</v>
      </c>
      <c r="L129">
        <v>12.3</v>
      </c>
      <c r="M129">
        <v>-0.45364478893697435</v>
      </c>
    </row>
    <row r="130" spans="1:15" x14ac:dyDescent="0.3">
      <c r="A130" t="s">
        <v>315</v>
      </c>
      <c r="B130" t="s">
        <v>168</v>
      </c>
      <c r="C130" t="s">
        <v>169</v>
      </c>
      <c r="D130" t="s">
        <v>7</v>
      </c>
      <c r="E130">
        <v>2.8299999999999999E-2</v>
      </c>
      <c r="F130">
        <v>1</v>
      </c>
      <c r="G130">
        <v>2.8299999999999999E-2</v>
      </c>
      <c r="H130">
        <v>175</v>
      </c>
      <c r="I130">
        <v>10</v>
      </c>
      <c r="J130">
        <v>10.7</v>
      </c>
      <c r="K130">
        <v>11.6272</v>
      </c>
      <c r="L130">
        <v>9.3000000000000007</v>
      </c>
      <c r="M130">
        <v>4.1527822566197331E-2</v>
      </c>
    </row>
    <row r="131" spans="1:15" x14ac:dyDescent="0.3">
      <c r="A131" t="s">
        <v>316</v>
      </c>
      <c r="B131" t="s">
        <v>168</v>
      </c>
      <c r="C131" t="s">
        <v>169</v>
      </c>
      <c r="D131" t="s">
        <v>7</v>
      </c>
      <c r="E131">
        <v>2.8299999999999999E-2</v>
      </c>
      <c r="F131">
        <v>2.5</v>
      </c>
      <c r="G131">
        <v>7.0800000000000002E-2</v>
      </c>
      <c r="H131">
        <v>175</v>
      </c>
      <c r="I131">
        <v>10</v>
      </c>
      <c r="J131">
        <v>13.2</v>
      </c>
      <c r="K131">
        <v>9.3658199999999994</v>
      </c>
      <c r="L131">
        <v>11.2</v>
      </c>
      <c r="M131">
        <v>-0.16991095382308288</v>
      </c>
    </row>
    <row r="132" spans="1:15" x14ac:dyDescent="0.3">
      <c r="A132" t="s">
        <v>317</v>
      </c>
      <c r="B132" t="s">
        <v>168</v>
      </c>
      <c r="C132" t="s">
        <v>169</v>
      </c>
      <c r="D132" t="s">
        <v>6</v>
      </c>
      <c r="E132">
        <v>2.8299999999999999E-2</v>
      </c>
      <c r="F132">
        <v>1</v>
      </c>
      <c r="G132">
        <v>2.8299999999999999E-2</v>
      </c>
      <c r="H132">
        <v>50</v>
      </c>
      <c r="I132">
        <v>0.2</v>
      </c>
      <c r="J132">
        <v>15.4</v>
      </c>
      <c r="K132">
        <v>15.5556</v>
      </c>
      <c r="L132">
        <v>14.8</v>
      </c>
      <c r="M132">
        <v>5.0265541614441245E-3</v>
      </c>
      <c r="N132" t="s">
        <v>193</v>
      </c>
    </row>
    <row r="133" spans="1:15" x14ac:dyDescent="0.3">
      <c r="A133" t="s">
        <v>318</v>
      </c>
      <c r="B133" t="s">
        <v>168</v>
      </c>
      <c r="C133" t="s">
        <v>169</v>
      </c>
      <c r="D133" t="s">
        <v>6</v>
      </c>
      <c r="E133">
        <v>2.8299999999999999E-2</v>
      </c>
      <c r="F133">
        <v>2.5</v>
      </c>
      <c r="G133">
        <v>7.0800000000000002E-2</v>
      </c>
      <c r="H133">
        <v>50</v>
      </c>
      <c r="I133">
        <v>0.2</v>
      </c>
      <c r="J133">
        <v>12.5</v>
      </c>
      <c r="K133">
        <v>21.1111</v>
      </c>
      <c r="L133">
        <v>12</v>
      </c>
      <c r="M133">
        <v>0.2561981012225128</v>
      </c>
      <c r="N133" t="s">
        <v>193</v>
      </c>
    </row>
    <row r="134" spans="1:15" x14ac:dyDescent="0.3">
      <c r="A134" t="s">
        <v>319</v>
      </c>
      <c r="B134" t="s">
        <v>168</v>
      </c>
      <c r="C134" t="s">
        <v>169</v>
      </c>
      <c r="D134" t="s">
        <v>6</v>
      </c>
      <c r="E134">
        <v>2.8299999999999999E-2</v>
      </c>
      <c r="F134">
        <v>1</v>
      </c>
      <c r="G134">
        <v>2.8299999999999999E-2</v>
      </c>
      <c r="H134">
        <v>175</v>
      </c>
      <c r="I134">
        <v>0.2</v>
      </c>
      <c r="J134">
        <v>10.3</v>
      </c>
      <c r="K134">
        <v>12.3536</v>
      </c>
      <c r="L134">
        <v>10.5</v>
      </c>
      <c r="M134">
        <v>9.0652258360702023E-2</v>
      </c>
      <c r="N134" t="s">
        <v>193</v>
      </c>
    </row>
    <row r="135" spans="1:15" x14ac:dyDescent="0.3">
      <c r="A135" t="s">
        <v>320</v>
      </c>
      <c r="B135" t="s">
        <v>168</v>
      </c>
      <c r="C135" t="s">
        <v>169</v>
      </c>
      <c r="D135" t="s">
        <v>6</v>
      </c>
      <c r="E135">
        <v>2.8299999999999999E-2</v>
      </c>
      <c r="F135">
        <v>2.5</v>
      </c>
      <c r="G135">
        <v>7.0800000000000002E-2</v>
      </c>
      <c r="H135">
        <v>175</v>
      </c>
      <c r="I135">
        <v>0.2</v>
      </c>
      <c r="J135">
        <v>10.7</v>
      </c>
      <c r="K135">
        <v>42.207999999999998</v>
      </c>
      <c r="L135">
        <v>10.7</v>
      </c>
      <c r="M135">
        <v>0.59552430634308606</v>
      </c>
      <c r="N135" t="s">
        <v>193</v>
      </c>
    </row>
    <row r="136" spans="1:15" x14ac:dyDescent="0.3">
      <c r="A136" t="s">
        <v>321</v>
      </c>
      <c r="B136" t="s">
        <v>168</v>
      </c>
      <c r="C136" t="s">
        <v>169</v>
      </c>
      <c r="D136" t="s">
        <v>6</v>
      </c>
      <c r="E136">
        <v>2.8299999999999999E-2</v>
      </c>
      <c r="F136">
        <v>1</v>
      </c>
      <c r="G136">
        <v>2.8299999999999999E-2</v>
      </c>
      <c r="H136">
        <v>150</v>
      </c>
      <c r="I136">
        <v>0.2</v>
      </c>
      <c r="J136">
        <v>10.7</v>
      </c>
      <c r="K136">
        <v>11.3736</v>
      </c>
      <c r="L136">
        <v>10.6</v>
      </c>
      <c r="M136">
        <v>3.0516091620759661E-2</v>
      </c>
      <c r="N136" t="s">
        <v>193</v>
      </c>
    </row>
    <row r="137" spans="1:15" x14ac:dyDescent="0.3">
      <c r="A137" t="s">
        <v>322</v>
      </c>
      <c r="B137" t="s">
        <v>168</v>
      </c>
      <c r="C137" t="s">
        <v>169</v>
      </c>
      <c r="D137" t="s">
        <v>6</v>
      </c>
      <c r="E137">
        <v>2.8299999999999999E-2</v>
      </c>
      <c r="F137">
        <v>2.5</v>
      </c>
      <c r="G137">
        <v>7.0800000000000002E-2</v>
      </c>
      <c r="H137">
        <v>150</v>
      </c>
      <c r="I137">
        <v>0.2</v>
      </c>
      <c r="J137">
        <v>17.8</v>
      </c>
      <c r="K137">
        <v>46.528500000000001</v>
      </c>
      <c r="L137">
        <v>18.100000000000001</v>
      </c>
      <c r="M137">
        <v>0.44659054695819111</v>
      </c>
      <c r="N137" t="s">
        <v>193</v>
      </c>
    </row>
    <row r="138" spans="1:15" x14ac:dyDescent="0.3">
      <c r="A138" t="s">
        <v>323</v>
      </c>
      <c r="B138" t="s">
        <v>168</v>
      </c>
      <c r="C138" t="s">
        <v>169</v>
      </c>
      <c r="D138" t="s">
        <v>6</v>
      </c>
      <c r="E138">
        <v>2.8299999999999999E-2</v>
      </c>
      <c r="F138">
        <v>1</v>
      </c>
      <c r="G138">
        <v>2.8299999999999999E-2</v>
      </c>
      <c r="H138">
        <v>100</v>
      </c>
      <c r="I138">
        <v>1</v>
      </c>
      <c r="J138">
        <v>25.7</v>
      </c>
      <c r="K138">
        <v>22.626300000000001</v>
      </c>
      <c r="L138">
        <v>22</v>
      </c>
      <c r="M138">
        <v>-6.3603048443601068E-2</v>
      </c>
      <c r="N138" t="s">
        <v>193</v>
      </c>
    </row>
    <row r="139" spans="1:15" x14ac:dyDescent="0.3">
      <c r="A139" t="s">
        <v>324</v>
      </c>
      <c r="B139" t="s">
        <v>168</v>
      </c>
      <c r="C139" t="s">
        <v>169</v>
      </c>
      <c r="D139" t="s">
        <v>6</v>
      </c>
      <c r="E139">
        <v>2.8299999999999999E-2</v>
      </c>
      <c r="F139">
        <v>2.5</v>
      </c>
      <c r="G139">
        <v>7.0800000000000002E-2</v>
      </c>
      <c r="H139">
        <v>100</v>
      </c>
      <c r="I139">
        <v>1</v>
      </c>
      <c r="J139">
        <v>23.5</v>
      </c>
      <c r="K139">
        <v>49.090899999999998</v>
      </c>
      <c r="L139">
        <v>20.9</v>
      </c>
      <c r="M139">
        <v>0.35253592392434857</v>
      </c>
      <c r="N139" t="s">
        <v>193</v>
      </c>
    </row>
    <row r="140" spans="1:15" x14ac:dyDescent="0.3">
      <c r="A140" t="s">
        <v>325</v>
      </c>
      <c r="B140" t="s">
        <v>168</v>
      </c>
      <c r="C140" t="s">
        <v>169</v>
      </c>
      <c r="D140" t="s">
        <v>6</v>
      </c>
      <c r="E140">
        <v>2.8299999999999999E-2</v>
      </c>
      <c r="F140">
        <v>1</v>
      </c>
      <c r="G140">
        <v>2.8299999999999999E-2</v>
      </c>
      <c r="H140">
        <v>175</v>
      </c>
      <c r="I140">
        <v>10</v>
      </c>
      <c r="J140">
        <v>30.2</v>
      </c>
      <c r="K140">
        <v>27.697199999999999</v>
      </c>
      <c r="L140">
        <v>31.1</v>
      </c>
      <c r="M140">
        <v>-4.3228342648694594E-2</v>
      </c>
      <c r="N140" t="s">
        <v>193</v>
      </c>
    </row>
    <row r="141" spans="1:15" x14ac:dyDescent="0.3">
      <c r="A141" t="s">
        <v>326</v>
      </c>
      <c r="B141" t="s">
        <v>168</v>
      </c>
      <c r="C141" t="s">
        <v>169</v>
      </c>
      <c r="D141" t="s">
        <v>6</v>
      </c>
      <c r="E141">
        <v>2.8299999999999999E-2</v>
      </c>
      <c r="F141">
        <v>2.5</v>
      </c>
      <c r="G141">
        <v>7.0800000000000002E-2</v>
      </c>
      <c r="H141">
        <v>175</v>
      </c>
      <c r="I141">
        <v>10</v>
      </c>
      <c r="J141">
        <v>48.1</v>
      </c>
      <c r="K141">
        <v>64.179900000000004</v>
      </c>
      <c r="L141">
        <v>38.200000000000003</v>
      </c>
      <c r="M141">
        <v>0.1432126320027004</v>
      </c>
      <c r="N141" t="s">
        <v>193</v>
      </c>
    </row>
    <row r="142" spans="1:15" x14ac:dyDescent="0.3">
      <c r="A142" t="s">
        <v>327</v>
      </c>
      <c r="B142" t="s">
        <v>168</v>
      </c>
      <c r="C142" t="s">
        <v>169</v>
      </c>
      <c r="D142" t="s">
        <v>6</v>
      </c>
      <c r="E142">
        <v>2.8299999999999999E-2</v>
      </c>
      <c r="F142">
        <v>1</v>
      </c>
      <c r="G142">
        <v>2.8299999999999999E-2</v>
      </c>
      <c r="H142">
        <v>50</v>
      </c>
      <c r="I142">
        <v>0.2</v>
      </c>
      <c r="J142">
        <v>55.2</v>
      </c>
      <c r="K142">
        <v>76.666700000000006</v>
      </c>
      <c r="L142">
        <v>54.9</v>
      </c>
      <c r="M142">
        <v>0.16279090930462353</v>
      </c>
      <c r="N142" t="s">
        <v>193</v>
      </c>
      <c r="O142" t="s">
        <v>328</v>
      </c>
    </row>
    <row r="143" spans="1:15" x14ac:dyDescent="0.3">
      <c r="A143" t="s">
        <v>329</v>
      </c>
      <c r="B143" t="s">
        <v>168</v>
      </c>
      <c r="C143" t="s">
        <v>169</v>
      </c>
      <c r="D143" t="s">
        <v>6</v>
      </c>
      <c r="E143">
        <v>2.8299999999999999E-2</v>
      </c>
      <c r="F143">
        <v>2.5</v>
      </c>
      <c r="G143">
        <v>7.0800000000000002E-2</v>
      </c>
      <c r="H143">
        <v>50</v>
      </c>
      <c r="I143">
        <v>0.2</v>
      </c>
      <c r="J143">
        <v>71.900000000000006</v>
      </c>
      <c r="K143">
        <v>55.555599999999998</v>
      </c>
      <c r="L143">
        <v>67.5</v>
      </c>
      <c r="M143">
        <v>-0.12823602886024629</v>
      </c>
      <c r="N143" t="s">
        <v>193</v>
      </c>
      <c r="O143" t="s">
        <v>328</v>
      </c>
    </row>
    <row r="144" spans="1:15" x14ac:dyDescent="0.3">
      <c r="A144" t="s">
        <v>330</v>
      </c>
      <c r="B144" t="s">
        <v>168</v>
      </c>
      <c r="C144" t="s">
        <v>169</v>
      </c>
      <c r="D144" t="s">
        <v>6</v>
      </c>
      <c r="E144">
        <v>2.8299999999999999E-2</v>
      </c>
      <c r="F144">
        <v>1</v>
      </c>
      <c r="G144">
        <v>2.8299999999999999E-2</v>
      </c>
      <c r="H144">
        <v>175</v>
      </c>
      <c r="I144">
        <v>0.2</v>
      </c>
      <c r="J144">
        <v>72.900000000000006</v>
      </c>
      <c r="K144">
        <v>125.595</v>
      </c>
      <c r="L144">
        <v>68.5</v>
      </c>
      <c r="M144">
        <v>0.26547268193153478</v>
      </c>
      <c r="N144" t="s">
        <v>193</v>
      </c>
      <c r="O144" t="s">
        <v>328</v>
      </c>
    </row>
    <row r="145" spans="1:15" x14ac:dyDescent="0.3">
      <c r="A145" t="s">
        <v>331</v>
      </c>
      <c r="B145" t="s">
        <v>168</v>
      </c>
      <c r="C145" t="s">
        <v>169</v>
      </c>
      <c r="D145" t="s">
        <v>6</v>
      </c>
      <c r="E145">
        <v>2.8299999999999999E-2</v>
      </c>
      <c r="F145">
        <v>2.5</v>
      </c>
      <c r="G145">
        <v>7.0800000000000002E-2</v>
      </c>
      <c r="H145">
        <v>175</v>
      </c>
      <c r="I145">
        <v>0.2</v>
      </c>
      <c r="J145">
        <v>61.1</v>
      </c>
      <c r="K145">
        <v>43.237499999999997</v>
      </c>
      <c r="L145">
        <v>66.400000000000006</v>
      </c>
      <c r="M145">
        <v>-0.17119923325745781</v>
      </c>
      <c r="N145" t="s">
        <v>193</v>
      </c>
      <c r="O145" t="s">
        <v>328</v>
      </c>
    </row>
    <row r="146" spans="1:15" x14ac:dyDescent="0.3">
      <c r="A146" t="s">
        <v>332</v>
      </c>
      <c r="B146" t="s">
        <v>168</v>
      </c>
      <c r="C146" t="s">
        <v>169</v>
      </c>
      <c r="D146" t="s">
        <v>6</v>
      </c>
      <c r="E146">
        <v>2.8299999999999999E-2</v>
      </c>
      <c r="F146">
        <v>1</v>
      </c>
      <c r="G146">
        <v>2.8299999999999999E-2</v>
      </c>
      <c r="H146">
        <v>150</v>
      </c>
      <c r="I146">
        <v>0.2</v>
      </c>
      <c r="J146">
        <v>64.599999999999994</v>
      </c>
      <c r="K146">
        <v>123.042</v>
      </c>
      <c r="L146">
        <v>56.6</v>
      </c>
      <c r="M146">
        <v>0.31145479157118344</v>
      </c>
      <c r="N146" t="s">
        <v>193</v>
      </c>
      <c r="O146" t="s">
        <v>328</v>
      </c>
    </row>
    <row r="147" spans="1:15" x14ac:dyDescent="0.3">
      <c r="A147" t="s">
        <v>333</v>
      </c>
      <c r="B147" t="s">
        <v>168</v>
      </c>
      <c r="C147" t="s">
        <v>169</v>
      </c>
      <c r="D147" t="s">
        <v>6</v>
      </c>
      <c r="E147">
        <v>2.8299999999999999E-2</v>
      </c>
      <c r="F147">
        <v>2.5</v>
      </c>
      <c r="G147">
        <v>7.0800000000000002E-2</v>
      </c>
      <c r="H147">
        <v>150</v>
      </c>
      <c r="I147">
        <v>0.2</v>
      </c>
      <c r="J147">
        <v>68.5</v>
      </c>
      <c r="K147">
        <v>53.766199999999998</v>
      </c>
      <c r="L147">
        <v>69.400000000000006</v>
      </c>
      <c r="M147">
        <v>-0.12050591250893544</v>
      </c>
      <c r="N147" t="s">
        <v>193</v>
      </c>
      <c r="O147" t="s">
        <v>328</v>
      </c>
    </row>
    <row r="148" spans="1:15" x14ac:dyDescent="0.3">
      <c r="A148" t="s">
        <v>334</v>
      </c>
      <c r="B148" t="s">
        <v>168</v>
      </c>
      <c r="C148" t="s">
        <v>169</v>
      </c>
      <c r="D148" t="s">
        <v>6</v>
      </c>
      <c r="E148">
        <v>2.8299999999999999E-2</v>
      </c>
      <c r="F148">
        <v>1</v>
      </c>
      <c r="G148">
        <v>2.8299999999999999E-2</v>
      </c>
      <c r="H148">
        <v>100</v>
      </c>
      <c r="I148">
        <v>1</v>
      </c>
      <c r="J148">
        <v>62.1</v>
      </c>
      <c r="K148">
        <v>82.020200000000003</v>
      </c>
      <c r="L148">
        <v>55</v>
      </c>
      <c r="M148">
        <v>0.13821934746135517</v>
      </c>
      <c r="N148" t="s">
        <v>193</v>
      </c>
      <c r="O148" t="s">
        <v>328</v>
      </c>
    </row>
    <row r="149" spans="1:15" x14ac:dyDescent="0.3">
      <c r="A149" t="s">
        <v>335</v>
      </c>
      <c r="B149" t="s">
        <v>168</v>
      </c>
      <c r="C149" t="s">
        <v>169</v>
      </c>
      <c r="D149" t="s">
        <v>6</v>
      </c>
      <c r="E149">
        <v>2.8299999999999999E-2</v>
      </c>
      <c r="F149">
        <v>2.5</v>
      </c>
      <c r="G149">
        <v>7.0800000000000002E-2</v>
      </c>
      <c r="H149">
        <v>100</v>
      </c>
      <c r="I149">
        <v>1</v>
      </c>
      <c r="J149">
        <v>68.7</v>
      </c>
      <c r="K149">
        <v>69.899000000000001</v>
      </c>
      <c r="L149">
        <v>65.5</v>
      </c>
      <c r="M149">
        <v>8.6508560667825762E-3</v>
      </c>
      <c r="N149" t="s">
        <v>193</v>
      </c>
      <c r="O149" t="s">
        <v>328</v>
      </c>
    </row>
    <row r="150" spans="1:15" x14ac:dyDescent="0.3">
      <c r="A150" t="s">
        <v>336</v>
      </c>
      <c r="B150" t="s">
        <v>168</v>
      </c>
      <c r="C150" t="s">
        <v>169</v>
      </c>
      <c r="D150" t="s">
        <v>6</v>
      </c>
      <c r="E150">
        <v>2.8299999999999999E-2</v>
      </c>
      <c r="F150">
        <v>1</v>
      </c>
      <c r="G150">
        <v>2.8299999999999999E-2</v>
      </c>
      <c r="H150">
        <v>175</v>
      </c>
      <c r="I150">
        <v>10</v>
      </c>
      <c r="J150">
        <v>76.8</v>
      </c>
      <c r="K150">
        <v>86.173500000000004</v>
      </c>
      <c r="L150">
        <v>75.2</v>
      </c>
      <c r="M150">
        <v>5.7515485646439497E-2</v>
      </c>
      <c r="N150" t="s">
        <v>193</v>
      </c>
      <c r="O150" t="s">
        <v>328</v>
      </c>
    </row>
    <row r="151" spans="1:15" x14ac:dyDescent="0.3">
      <c r="A151" t="s">
        <v>337</v>
      </c>
      <c r="B151" t="s">
        <v>168</v>
      </c>
      <c r="C151" t="s">
        <v>169</v>
      </c>
      <c r="D151" t="s">
        <v>6</v>
      </c>
      <c r="E151">
        <v>2.8299999999999999E-2</v>
      </c>
      <c r="F151">
        <v>2.5</v>
      </c>
      <c r="G151">
        <v>7.0800000000000002E-2</v>
      </c>
      <c r="H151">
        <v>175</v>
      </c>
      <c r="I151">
        <v>10</v>
      </c>
      <c r="J151">
        <v>79.900000000000006</v>
      </c>
      <c r="K151">
        <v>89.555599999999998</v>
      </c>
      <c r="L151">
        <v>82.5</v>
      </c>
      <c r="M151">
        <v>5.6980117505706467E-2</v>
      </c>
      <c r="N151" t="s">
        <v>193</v>
      </c>
      <c r="O151" t="s">
        <v>328</v>
      </c>
    </row>
    <row r="152" spans="1:15" x14ac:dyDescent="0.3">
      <c r="A152" t="s">
        <v>338</v>
      </c>
      <c r="B152" t="s">
        <v>168</v>
      </c>
      <c r="C152" t="s">
        <v>169</v>
      </c>
      <c r="D152" t="s">
        <v>7</v>
      </c>
      <c r="E152">
        <v>2.8299999999999999E-2</v>
      </c>
      <c r="F152">
        <v>1</v>
      </c>
      <c r="G152">
        <v>2.8299999999999999E-2</v>
      </c>
      <c r="H152">
        <v>50</v>
      </c>
      <c r="I152">
        <v>0.2</v>
      </c>
      <c r="J152">
        <v>10.8</v>
      </c>
      <c r="K152">
        <v>8.8888999999999996</v>
      </c>
      <c r="L152">
        <v>10.6</v>
      </c>
      <c r="M152">
        <v>-9.7064843642864815E-2</v>
      </c>
      <c r="N152" t="s">
        <v>193</v>
      </c>
    </row>
    <row r="153" spans="1:15" x14ac:dyDescent="0.3">
      <c r="A153" t="s">
        <v>339</v>
      </c>
      <c r="B153" t="s">
        <v>168</v>
      </c>
      <c r="C153" t="s">
        <v>169</v>
      </c>
      <c r="D153" t="s">
        <v>7</v>
      </c>
      <c r="E153">
        <v>2.8299999999999999E-2</v>
      </c>
      <c r="F153">
        <v>2.5</v>
      </c>
      <c r="G153">
        <v>7.0800000000000002E-2</v>
      </c>
      <c r="H153">
        <v>50</v>
      </c>
      <c r="I153">
        <v>0.2</v>
      </c>
      <c r="J153">
        <v>10</v>
      </c>
      <c r="K153">
        <v>0</v>
      </c>
      <c r="L153">
        <v>12</v>
      </c>
      <c r="M153">
        <v>-1</v>
      </c>
      <c r="N153" t="s">
        <v>193</v>
      </c>
    </row>
    <row r="154" spans="1:15" x14ac:dyDescent="0.3">
      <c r="A154" t="s">
        <v>340</v>
      </c>
      <c r="B154" t="s">
        <v>168</v>
      </c>
      <c r="C154" t="s">
        <v>169</v>
      </c>
      <c r="D154" t="s">
        <v>7</v>
      </c>
      <c r="E154">
        <v>2.8299999999999999E-2</v>
      </c>
      <c r="F154">
        <v>1</v>
      </c>
      <c r="G154">
        <v>2.8299999999999999E-2</v>
      </c>
      <c r="H154">
        <v>175</v>
      </c>
      <c r="I154">
        <v>0.2</v>
      </c>
      <c r="J154">
        <v>16.2</v>
      </c>
      <c r="K154">
        <v>9.2651800000000009</v>
      </c>
      <c r="L154">
        <v>16.899999999999999</v>
      </c>
      <c r="M154">
        <v>-0.27232558340447616</v>
      </c>
      <c r="N154" t="s">
        <v>193</v>
      </c>
    </row>
    <row r="155" spans="1:15" x14ac:dyDescent="0.3">
      <c r="A155" t="s">
        <v>341</v>
      </c>
      <c r="B155" t="s">
        <v>168</v>
      </c>
      <c r="C155" t="s">
        <v>169</v>
      </c>
      <c r="D155" t="s">
        <v>7</v>
      </c>
      <c r="E155">
        <v>2.8299999999999999E-2</v>
      </c>
      <c r="F155">
        <v>2.5</v>
      </c>
      <c r="G155">
        <v>7.0800000000000002E-2</v>
      </c>
      <c r="H155">
        <v>175</v>
      </c>
      <c r="I155">
        <v>0.2</v>
      </c>
      <c r="J155">
        <v>18.100000000000001</v>
      </c>
      <c r="K155">
        <v>0</v>
      </c>
      <c r="L155">
        <v>14.2</v>
      </c>
      <c r="M155">
        <v>-1</v>
      </c>
      <c r="N155" t="s">
        <v>193</v>
      </c>
    </row>
    <row r="156" spans="1:15" x14ac:dyDescent="0.3">
      <c r="A156" t="s">
        <v>342</v>
      </c>
      <c r="B156" t="s">
        <v>168</v>
      </c>
      <c r="C156" t="s">
        <v>169</v>
      </c>
      <c r="D156" t="s">
        <v>7</v>
      </c>
      <c r="E156">
        <v>2.8299999999999999E-2</v>
      </c>
      <c r="F156">
        <v>1</v>
      </c>
      <c r="G156">
        <v>2.8299999999999999E-2</v>
      </c>
      <c r="H156">
        <v>150</v>
      </c>
      <c r="I156">
        <v>0.2</v>
      </c>
      <c r="J156">
        <v>11.8</v>
      </c>
      <c r="K156">
        <v>7.2377599999999997</v>
      </c>
      <c r="L156">
        <v>10.4</v>
      </c>
      <c r="M156">
        <v>-0.23964163851209391</v>
      </c>
      <c r="N156" t="s">
        <v>193</v>
      </c>
    </row>
    <row r="157" spans="1:15" x14ac:dyDescent="0.3">
      <c r="A157" t="s">
        <v>343</v>
      </c>
      <c r="B157" t="s">
        <v>168</v>
      </c>
      <c r="C157" t="s">
        <v>169</v>
      </c>
      <c r="D157" t="s">
        <v>7</v>
      </c>
      <c r="E157">
        <v>2.8299999999999999E-2</v>
      </c>
      <c r="F157">
        <v>2.5</v>
      </c>
      <c r="G157">
        <v>7.0800000000000002E-2</v>
      </c>
      <c r="H157">
        <v>150</v>
      </c>
      <c r="I157">
        <v>0.2</v>
      </c>
      <c r="J157">
        <v>9.8000000000000007</v>
      </c>
      <c r="K157">
        <v>0</v>
      </c>
      <c r="L157">
        <v>8.4</v>
      </c>
      <c r="M157">
        <v>-1</v>
      </c>
      <c r="N157" t="s">
        <v>193</v>
      </c>
    </row>
    <row r="158" spans="1:15" x14ac:dyDescent="0.3">
      <c r="A158" t="s">
        <v>344</v>
      </c>
      <c r="B158" t="s">
        <v>168</v>
      </c>
      <c r="C158" t="s">
        <v>169</v>
      </c>
      <c r="D158" t="s">
        <v>7</v>
      </c>
      <c r="E158">
        <v>2.8299999999999999E-2</v>
      </c>
      <c r="F158">
        <v>1</v>
      </c>
      <c r="G158">
        <v>2.8299999999999999E-2</v>
      </c>
      <c r="H158">
        <v>100</v>
      </c>
      <c r="I158">
        <v>1</v>
      </c>
      <c r="J158">
        <v>9.1999999999999993</v>
      </c>
      <c r="K158">
        <v>8.2828300000000006</v>
      </c>
      <c r="L158">
        <v>10.3</v>
      </c>
      <c r="M158">
        <v>-5.2461186203835344E-2</v>
      </c>
      <c r="N158" t="s">
        <v>193</v>
      </c>
    </row>
    <row r="159" spans="1:15" x14ac:dyDescent="0.3">
      <c r="A159" t="s">
        <v>345</v>
      </c>
      <c r="B159" t="s">
        <v>168</v>
      </c>
      <c r="C159" t="s">
        <v>169</v>
      </c>
      <c r="D159" t="s">
        <v>7</v>
      </c>
      <c r="E159">
        <v>2.8299999999999999E-2</v>
      </c>
      <c r="F159">
        <v>2.5</v>
      </c>
      <c r="G159">
        <v>7.0800000000000002E-2</v>
      </c>
      <c r="H159">
        <v>100</v>
      </c>
      <c r="I159">
        <v>1</v>
      </c>
      <c r="J159">
        <v>14.3</v>
      </c>
      <c r="K159">
        <v>0.20202000000000001</v>
      </c>
      <c r="L159">
        <v>11.6</v>
      </c>
      <c r="M159">
        <v>-0.97213905373182508</v>
      </c>
      <c r="N159" t="s">
        <v>193</v>
      </c>
    </row>
    <row r="160" spans="1:15" x14ac:dyDescent="0.3">
      <c r="A160" t="s">
        <v>346</v>
      </c>
      <c r="B160" t="s">
        <v>168</v>
      </c>
      <c r="C160" t="s">
        <v>169</v>
      </c>
      <c r="D160" t="s">
        <v>7</v>
      </c>
      <c r="E160">
        <v>2.8299999999999999E-2</v>
      </c>
      <c r="F160">
        <v>1</v>
      </c>
      <c r="G160">
        <v>2.8299999999999999E-2</v>
      </c>
      <c r="H160">
        <v>175</v>
      </c>
      <c r="I160">
        <v>10</v>
      </c>
      <c r="J160">
        <v>12</v>
      </c>
      <c r="K160">
        <v>10.266400000000001</v>
      </c>
      <c r="L160">
        <v>11.9</v>
      </c>
      <c r="M160">
        <v>-7.7857219846944228E-2</v>
      </c>
      <c r="N160" t="s">
        <v>193</v>
      </c>
    </row>
    <row r="161" spans="1:14" x14ac:dyDescent="0.3">
      <c r="A161" t="s">
        <v>347</v>
      </c>
      <c r="B161" t="s">
        <v>168</v>
      </c>
      <c r="C161" t="s">
        <v>169</v>
      </c>
      <c r="D161" t="s">
        <v>7</v>
      </c>
      <c r="E161">
        <v>2.8299999999999999E-2</v>
      </c>
      <c r="F161">
        <v>2.5</v>
      </c>
      <c r="G161">
        <v>7.0800000000000002E-2</v>
      </c>
      <c r="H161">
        <v>175</v>
      </c>
      <c r="I161">
        <v>10</v>
      </c>
      <c r="J161">
        <v>8.6999999999999993</v>
      </c>
      <c r="K161">
        <v>5.5034200000000002</v>
      </c>
      <c r="L161">
        <v>11.4</v>
      </c>
      <c r="M161">
        <v>-0.22505706372127271</v>
      </c>
      <c r="N161" t="s">
        <v>193</v>
      </c>
    </row>
    <row r="162" spans="1:14" x14ac:dyDescent="0.3">
      <c r="A162" t="s">
        <v>348</v>
      </c>
      <c r="B162" t="s">
        <v>168</v>
      </c>
      <c r="C162" t="s">
        <v>169</v>
      </c>
      <c r="D162" t="s">
        <v>7</v>
      </c>
      <c r="E162">
        <v>2.8299999999999999E-2</v>
      </c>
      <c r="F162">
        <v>1</v>
      </c>
      <c r="G162">
        <v>2.8299999999999999E-2</v>
      </c>
      <c r="H162">
        <v>50</v>
      </c>
      <c r="I162">
        <v>0.2</v>
      </c>
      <c r="J162">
        <v>29.3</v>
      </c>
      <c r="K162">
        <v>28.8889</v>
      </c>
      <c r="L162">
        <v>29.5</v>
      </c>
      <c r="M162">
        <v>-7.0649213166085129E-3</v>
      </c>
      <c r="N162" t="s">
        <v>193</v>
      </c>
    </row>
    <row r="163" spans="1:14" x14ac:dyDescent="0.3">
      <c r="A163" t="s">
        <v>349</v>
      </c>
      <c r="B163" t="s">
        <v>168</v>
      </c>
      <c r="C163" t="s">
        <v>169</v>
      </c>
      <c r="D163" t="s">
        <v>7</v>
      </c>
      <c r="E163">
        <v>2.8299999999999999E-2</v>
      </c>
      <c r="F163">
        <v>2.5</v>
      </c>
      <c r="G163">
        <v>7.0800000000000002E-2</v>
      </c>
      <c r="H163">
        <v>50</v>
      </c>
      <c r="I163">
        <v>0.2</v>
      </c>
      <c r="J163">
        <v>31</v>
      </c>
      <c r="K163">
        <v>3.3333400000000002</v>
      </c>
      <c r="L163">
        <v>31.5</v>
      </c>
      <c r="M163">
        <v>-0.80582489207283647</v>
      </c>
      <c r="N163" t="s">
        <v>193</v>
      </c>
    </row>
    <row r="164" spans="1:14" x14ac:dyDescent="0.3">
      <c r="A164" t="s">
        <v>350</v>
      </c>
      <c r="B164" t="s">
        <v>168</v>
      </c>
      <c r="C164" t="s">
        <v>169</v>
      </c>
      <c r="D164" t="s">
        <v>7</v>
      </c>
      <c r="E164">
        <v>2.8299999999999999E-2</v>
      </c>
      <c r="F164">
        <v>1</v>
      </c>
      <c r="G164">
        <v>2.8299999999999999E-2</v>
      </c>
      <c r="H164">
        <v>175</v>
      </c>
      <c r="I164">
        <v>0.2</v>
      </c>
      <c r="J164">
        <v>42.3</v>
      </c>
      <c r="K164">
        <v>37.060699999999997</v>
      </c>
      <c r="L164">
        <v>41.9</v>
      </c>
      <c r="M164">
        <v>-6.6018822918648662E-2</v>
      </c>
      <c r="N164" t="s">
        <v>193</v>
      </c>
    </row>
    <row r="165" spans="1:14" x14ac:dyDescent="0.3">
      <c r="A165" t="s">
        <v>351</v>
      </c>
      <c r="B165" t="s">
        <v>168</v>
      </c>
      <c r="C165" t="s">
        <v>169</v>
      </c>
      <c r="D165" t="s">
        <v>7</v>
      </c>
      <c r="E165">
        <v>2.8299999999999999E-2</v>
      </c>
      <c r="F165">
        <v>2.5</v>
      </c>
      <c r="G165">
        <v>7.0800000000000002E-2</v>
      </c>
      <c r="H165">
        <v>175</v>
      </c>
      <c r="I165">
        <v>0.2</v>
      </c>
      <c r="J165">
        <v>24.7</v>
      </c>
      <c r="K165">
        <v>0</v>
      </c>
      <c r="L165">
        <v>20.9</v>
      </c>
      <c r="M165">
        <v>-1</v>
      </c>
      <c r="N165" t="s">
        <v>193</v>
      </c>
    </row>
    <row r="166" spans="1:14" x14ac:dyDescent="0.3">
      <c r="A166" t="s">
        <v>352</v>
      </c>
      <c r="B166" t="s">
        <v>168</v>
      </c>
      <c r="C166" t="s">
        <v>169</v>
      </c>
      <c r="D166" t="s">
        <v>7</v>
      </c>
      <c r="E166">
        <v>2.8299999999999999E-2</v>
      </c>
      <c r="F166">
        <v>1</v>
      </c>
      <c r="G166">
        <v>2.8299999999999999E-2</v>
      </c>
      <c r="H166">
        <v>150</v>
      </c>
      <c r="I166">
        <v>0.2</v>
      </c>
      <c r="J166">
        <v>20.100000000000001</v>
      </c>
      <c r="K166">
        <v>19.645399999999999</v>
      </c>
      <c r="L166">
        <v>20.3</v>
      </c>
      <c r="M166">
        <v>-1.1437801607230088E-2</v>
      </c>
      <c r="N166" t="s">
        <v>193</v>
      </c>
    </row>
    <row r="167" spans="1:14" x14ac:dyDescent="0.3">
      <c r="A167" t="s">
        <v>353</v>
      </c>
      <c r="B167" t="s">
        <v>168</v>
      </c>
      <c r="C167" t="s">
        <v>169</v>
      </c>
      <c r="D167" t="s">
        <v>7</v>
      </c>
      <c r="E167">
        <v>2.8299999999999999E-2</v>
      </c>
      <c r="F167">
        <v>2.5</v>
      </c>
      <c r="G167">
        <v>7.0800000000000002E-2</v>
      </c>
      <c r="H167">
        <v>150</v>
      </c>
      <c r="I167">
        <v>0.2</v>
      </c>
      <c r="J167">
        <v>24.8</v>
      </c>
      <c r="K167">
        <v>0</v>
      </c>
      <c r="L167">
        <v>24.6</v>
      </c>
      <c r="M167">
        <v>-1</v>
      </c>
      <c r="N167" t="s">
        <v>193</v>
      </c>
    </row>
    <row r="168" spans="1:14" x14ac:dyDescent="0.3">
      <c r="A168" t="s">
        <v>354</v>
      </c>
      <c r="B168" t="s">
        <v>168</v>
      </c>
      <c r="C168" t="s">
        <v>169</v>
      </c>
      <c r="D168" t="s">
        <v>7</v>
      </c>
      <c r="E168">
        <v>2.8299999999999999E-2</v>
      </c>
      <c r="F168">
        <v>1</v>
      </c>
      <c r="G168">
        <v>2.8299999999999999E-2</v>
      </c>
      <c r="H168">
        <v>100</v>
      </c>
      <c r="I168">
        <v>1</v>
      </c>
      <c r="J168">
        <v>28.7</v>
      </c>
      <c r="K168">
        <v>23.0303</v>
      </c>
      <c r="L168">
        <v>26.3</v>
      </c>
      <c r="M168">
        <v>-0.10960114285051506</v>
      </c>
      <c r="N168" t="s">
        <v>193</v>
      </c>
    </row>
    <row r="169" spans="1:14" x14ac:dyDescent="0.3">
      <c r="A169" t="s">
        <v>355</v>
      </c>
      <c r="B169" t="s">
        <v>168</v>
      </c>
      <c r="C169" t="s">
        <v>169</v>
      </c>
      <c r="D169" t="s">
        <v>7</v>
      </c>
      <c r="E169">
        <v>2.8299999999999999E-2</v>
      </c>
      <c r="F169">
        <v>2.5</v>
      </c>
      <c r="G169">
        <v>7.0800000000000002E-2</v>
      </c>
      <c r="H169">
        <v>100</v>
      </c>
      <c r="I169">
        <v>1</v>
      </c>
      <c r="J169">
        <v>25.5</v>
      </c>
      <c r="K169">
        <v>1.61616</v>
      </c>
      <c r="L169">
        <v>24.3</v>
      </c>
      <c r="M169">
        <v>-0.88079728103094235</v>
      </c>
      <c r="N169" t="s">
        <v>193</v>
      </c>
    </row>
    <row r="170" spans="1:14" x14ac:dyDescent="0.3">
      <c r="A170" t="s">
        <v>356</v>
      </c>
      <c r="B170" t="s">
        <v>168</v>
      </c>
      <c r="C170" t="s">
        <v>169</v>
      </c>
      <c r="D170" t="s">
        <v>7</v>
      </c>
      <c r="E170">
        <v>2.8299999999999999E-2</v>
      </c>
      <c r="F170">
        <v>1</v>
      </c>
      <c r="G170">
        <v>2.8299999999999999E-2</v>
      </c>
      <c r="H170">
        <v>175</v>
      </c>
      <c r="I170">
        <v>10</v>
      </c>
      <c r="J170">
        <v>24</v>
      </c>
      <c r="K170">
        <v>22.133800000000001</v>
      </c>
      <c r="L170">
        <v>24.1</v>
      </c>
      <c r="M170">
        <v>-4.0451902943178304E-2</v>
      </c>
      <c r="N170" t="s">
        <v>193</v>
      </c>
    </row>
    <row r="171" spans="1:14" x14ac:dyDescent="0.3">
      <c r="A171" t="s">
        <v>357</v>
      </c>
      <c r="B171" t="s">
        <v>168</v>
      </c>
      <c r="C171" t="s">
        <v>169</v>
      </c>
      <c r="D171" t="s">
        <v>7</v>
      </c>
      <c r="E171">
        <v>2.8299999999999999E-2</v>
      </c>
      <c r="F171">
        <v>2.5</v>
      </c>
      <c r="G171">
        <v>7.0800000000000002E-2</v>
      </c>
      <c r="H171">
        <v>175</v>
      </c>
      <c r="I171">
        <v>10</v>
      </c>
      <c r="J171">
        <v>36</v>
      </c>
      <c r="K171">
        <v>30.1187</v>
      </c>
      <c r="L171">
        <v>42.1</v>
      </c>
      <c r="M171">
        <v>-8.8950629700825928E-2</v>
      </c>
      <c r="N171" t="s">
        <v>193</v>
      </c>
    </row>
    <row r="172" spans="1:14" x14ac:dyDescent="0.3">
      <c r="A172" t="s">
        <v>358</v>
      </c>
      <c r="B172" t="s">
        <v>168</v>
      </c>
      <c r="C172" t="s">
        <v>169</v>
      </c>
      <c r="D172" t="s">
        <v>6</v>
      </c>
      <c r="E172">
        <v>2.8299999999999999E-2</v>
      </c>
      <c r="F172">
        <v>1</v>
      </c>
      <c r="G172">
        <v>2.8299999999999999E-2</v>
      </c>
      <c r="H172">
        <v>50</v>
      </c>
      <c r="I172">
        <v>0.2</v>
      </c>
      <c r="J172">
        <v>27.7</v>
      </c>
      <c r="K172">
        <v>28.8889</v>
      </c>
      <c r="L172">
        <v>27.3</v>
      </c>
      <c r="M172">
        <v>2.1009420575413208E-2</v>
      </c>
      <c r="N172" t="s">
        <v>193</v>
      </c>
    </row>
    <row r="173" spans="1:14" x14ac:dyDescent="0.3">
      <c r="A173" t="s">
        <v>359</v>
      </c>
      <c r="B173" t="s">
        <v>168</v>
      </c>
      <c r="C173" t="s">
        <v>169</v>
      </c>
      <c r="D173" t="s">
        <v>6</v>
      </c>
      <c r="E173">
        <v>2.8299999999999999E-2</v>
      </c>
      <c r="F173">
        <v>2.5</v>
      </c>
      <c r="G173">
        <v>7.0800000000000002E-2</v>
      </c>
      <c r="H173">
        <v>50</v>
      </c>
      <c r="I173">
        <v>0.2</v>
      </c>
      <c r="J173">
        <v>38</v>
      </c>
      <c r="K173">
        <v>43.333399999999997</v>
      </c>
      <c r="L173">
        <v>35.6</v>
      </c>
      <c r="M173">
        <v>6.5574536414314391E-2</v>
      </c>
      <c r="N173" t="s">
        <v>193</v>
      </c>
    </row>
    <row r="174" spans="1:14" x14ac:dyDescent="0.3">
      <c r="A174" t="s">
        <v>360</v>
      </c>
      <c r="B174" t="s">
        <v>168</v>
      </c>
      <c r="C174" t="s">
        <v>169</v>
      </c>
      <c r="D174" t="s">
        <v>6</v>
      </c>
      <c r="E174">
        <v>2.8299999999999999E-2</v>
      </c>
      <c r="F174">
        <v>1</v>
      </c>
      <c r="G174">
        <v>2.8299999999999999E-2</v>
      </c>
      <c r="H174">
        <v>175</v>
      </c>
      <c r="I174">
        <v>0.2</v>
      </c>
      <c r="J174">
        <v>36.299999999999997</v>
      </c>
      <c r="K174">
        <v>38.090200000000003</v>
      </c>
      <c r="L174">
        <v>35.6</v>
      </c>
      <c r="M174">
        <v>2.4064997808851248E-2</v>
      </c>
      <c r="N174" t="s">
        <v>193</v>
      </c>
    </row>
    <row r="175" spans="1:14" x14ac:dyDescent="0.3">
      <c r="A175" t="s">
        <v>361</v>
      </c>
      <c r="B175" t="s">
        <v>168</v>
      </c>
      <c r="C175" t="s">
        <v>169</v>
      </c>
      <c r="D175" t="s">
        <v>6</v>
      </c>
      <c r="E175">
        <v>2.8299999999999999E-2</v>
      </c>
      <c r="F175">
        <v>2.5</v>
      </c>
      <c r="G175">
        <v>7.0800000000000002E-2</v>
      </c>
      <c r="H175">
        <v>175</v>
      </c>
      <c r="I175">
        <v>0.2</v>
      </c>
      <c r="J175">
        <v>32.1</v>
      </c>
      <c r="K175">
        <v>53.5321</v>
      </c>
      <c r="L175">
        <v>31</v>
      </c>
      <c r="M175">
        <v>0.25028114457078593</v>
      </c>
      <c r="N175" t="s">
        <v>193</v>
      </c>
    </row>
    <row r="176" spans="1:14" x14ac:dyDescent="0.3">
      <c r="A176" t="s">
        <v>362</v>
      </c>
      <c r="B176" t="s">
        <v>168</v>
      </c>
      <c r="C176" t="s">
        <v>169</v>
      </c>
      <c r="D176" t="s">
        <v>6</v>
      </c>
      <c r="E176">
        <v>2.8299999999999999E-2</v>
      </c>
      <c r="F176">
        <v>1</v>
      </c>
      <c r="G176">
        <v>2.8299999999999999E-2</v>
      </c>
      <c r="H176">
        <v>150</v>
      </c>
      <c r="I176">
        <v>0.2</v>
      </c>
      <c r="J176">
        <v>24.4</v>
      </c>
      <c r="K176">
        <v>27.917100000000001</v>
      </c>
      <c r="L176">
        <v>23.4</v>
      </c>
      <c r="M176">
        <v>6.7226585571448019E-2</v>
      </c>
      <c r="N176" t="s">
        <v>193</v>
      </c>
    </row>
    <row r="177" spans="1:15" x14ac:dyDescent="0.3">
      <c r="A177" t="s">
        <v>363</v>
      </c>
      <c r="B177" t="s">
        <v>168</v>
      </c>
      <c r="C177" t="s">
        <v>169</v>
      </c>
      <c r="D177" t="s">
        <v>6</v>
      </c>
      <c r="E177">
        <v>2.8299999999999999E-2</v>
      </c>
      <c r="F177">
        <v>2.5</v>
      </c>
      <c r="G177">
        <v>7.0800000000000002E-2</v>
      </c>
      <c r="H177">
        <v>150</v>
      </c>
      <c r="I177">
        <v>0.2</v>
      </c>
      <c r="J177">
        <v>19.2</v>
      </c>
      <c r="K177">
        <v>44.460500000000003</v>
      </c>
      <c r="L177">
        <v>18.3</v>
      </c>
      <c r="M177">
        <v>0.39680021363325774</v>
      </c>
      <c r="N177" t="s">
        <v>193</v>
      </c>
    </row>
    <row r="178" spans="1:15" x14ac:dyDescent="0.3">
      <c r="A178" t="s">
        <v>364</v>
      </c>
      <c r="B178" t="s">
        <v>168</v>
      </c>
      <c r="C178" t="s">
        <v>169</v>
      </c>
      <c r="D178" t="s">
        <v>6</v>
      </c>
      <c r="E178">
        <v>2.8299999999999999E-2</v>
      </c>
      <c r="F178">
        <v>1</v>
      </c>
      <c r="G178">
        <v>2.8299999999999999E-2</v>
      </c>
      <c r="H178">
        <v>100</v>
      </c>
      <c r="I178">
        <v>1</v>
      </c>
      <c r="J178">
        <v>17.5</v>
      </c>
      <c r="K178">
        <v>17.373699999999999</v>
      </c>
      <c r="L178">
        <v>16.5</v>
      </c>
      <c r="M178">
        <v>-3.6216403765588546E-3</v>
      </c>
      <c r="N178" t="s">
        <v>193</v>
      </c>
    </row>
    <row r="179" spans="1:15" x14ac:dyDescent="0.3">
      <c r="A179" t="s">
        <v>365</v>
      </c>
      <c r="B179" t="s">
        <v>168</v>
      </c>
      <c r="C179" t="s">
        <v>169</v>
      </c>
      <c r="D179" t="s">
        <v>6</v>
      </c>
      <c r="E179">
        <v>2.8299999999999999E-2</v>
      </c>
      <c r="F179">
        <v>2.5</v>
      </c>
      <c r="G179">
        <v>7.0800000000000002E-2</v>
      </c>
      <c r="H179">
        <v>100</v>
      </c>
      <c r="I179">
        <v>1</v>
      </c>
      <c r="J179">
        <v>17.399999999999999</v>
      </c>
      <c r="K179">
        <v>32.929299999999998</v>
      </c>
      <c r="L179">
        <v>16</v>
      </c>
      <c r="M179">
        <v>0.30855386425004916</v>
      </c>
      <c r="N179" t="s">
        <v>193</v>
      </c>
    </row>
    <row r="180" spans="1:15" x14ac:dyDescent="0.3">
      <c r="A180" t="s">
        <v>366</v>
      </c>
      <c r="B180" t="s">
        <v>168</v>
      </c>
      <c r="C180" t="s">
        <v>169</v>
      </c>
      <c r="D180" t="s">
        <v>6</v>
      </c>
      <c r="E180">
        <v>2.8299999999999999E-2</v>
      </c>
      <c r="F180">
        <v>1</v>
      </c>
      <c r="G180">
        <v>2.8299999999999999E-2</v>
      </c>
      <c r="H180">
        <v>175</v>
      </c>
      <c r="I180">
        <v>10</v>
      </c>
      <c r="J180">
        <v>17.899999999999999</v>
      </c>
      <c r="K180">
        <v>18.4315</v>
      </c>
      <c r="L180">
        <v>18.8</v>
      </c>
      <c r="M180">
        <v>1.4629178536531694E-2</v>
      </c>
      <c r="N180" t="s">
        <v>193</v>
      </c>
    </row>
    <row r="181" spans="1:15" x14ac:dyDescent="0.3">
      <c r="A181" t="s">
        <v>367</v>
      </c>
      <c r="B181" t="s">
        <v>168</v>
      </c>
      <c r="C181" t="s">
        <v>169</v>
      </c>
      <c r="D181" t="s">
        <v>6</v>
      </c>
      <c r="E181">
        <v>2.8299999999999999E-2</v>
      </c>
      <c r="F181">
        <v>2.5</v>
      </c>
      <c r="G181">
        <v>7.0800000000000002E-2</v>
      </c>
      <c r="H181">
        <v>175</v>
      </c>
      <c r="I181">
        <v>10</v>
      </c>
      <c r="J181">
        <v>22.6</v>
      </c>
      <c r="K181">
        <v>23.914899999999999</v>
      </c>
      <c r="L181">
        <v>19.899999999999999</v>
      </c>
      <c r="M181">
        <v>2.8268361320781039E-2</v>
      </c>
      <c r="N181" t="s">
        <v>193</v>
      </c>
    </row>
    <row r="182" spans="1:15" x14ac:dyDescent="0.3">
      <c r="A182" t="s">
        <v>368</v>
      </c>
      <c r="B182" t="s">
        <v>168</v>
      </c>
      <c r="C182" t="s">
        <v>169</v>
      </c>
      <c r="D182" t="s">
        <v>7</v>
      </c>
      <c r="E182">
        <v>0.25</v>
      </c>
      <c r="F182">
        <v>1</v>
      </c>
      <c r="G182">
        <v>0.25</v>
      </c>
      <c r="H182">
        <v>50</v>
      </c>
      <c r="I182">
        <v>0.2</v>
      </c>
      <c r="J182">
        <v>19</v>
      </c>
      <c r="K182">
        <v>45.555599999999998</v>
      </c>
      <c r="L182">
        <v>17.600000000000001</v>
      </c>
      <c r="M182">
        <v>0.41136012987254394</v>
      </c>
      <c r="N182" t="s">
        <v>369</v>
      </c>
    </row>
    <row r="183" spans="1:15" x14ac:dyDescent="0.3">
      <c r="A183" t="s">
        <v>370</v>
      </c>
      <c r="B183" t="s">
        <v>168</v>
      </c>
      <c r="C183" t="s">
        <v>169</v>
      </c>
      <c r="D183" t="s">
        <v>7</v>
      </c>
      <c r="E183">
        <v>0.25</v>
      </c>
      <c r="F183">
        <v>2.5</v>
      </c>
      <c r="G183">
        <v>0.625</v>
      </c>
      <c r="H183">
        <v>50</v>
      </c>
      <c r="I183">
        <v>0.2</v>
      </c>
      <c r="J183">
        <v>14.5</v>
      </c>
      <c r="K183">
        <v>40</v>
      </c>
      <c r="L183">
        <v>13.1</v>
      </c>
      <c r="M183">
        <v>0.46788990825688076</v>
      </c>
      <c r="N183" t="s">
        <v>195</v>
      </c>
    </row>
    <row r="184" spans="1:15" x14ac:dyDescent="0.3">
      <c r="A184" t="s">
        <v>371</v>
      </c>
      <c r="B184" t="s">
        <v>168</v>
      </c>
      <c r="C184" t="s">
        <v>169</v>
      </c>
      <c r="D184" t="s">
        <v>7</v>
      </c>
      <c r="E184">
        <v>0.25</v>
      </c>
      <c r="F184">
        <v>1</v>
      </c>
      <c r="G184">
        <v>0.25</v>
      </c>
      <c r="H184">
        <v>175</v>
      </c>
      <c r="I184">
        <v>0.2</v>
      </c>
      <c r="J184">
        <v>16.5</v>
      </c>
      <c r="K184">
        <v>71.033000000000001</v>
      </c>
      <c r="L184">
        <v>12.8</v>
      </c>
      <c r="M184">
        <v>0.62299932596849183</v>
      </c>
      <c r="N184" t="s">
        <v>369</v>
      </c>
    </row>
    <row r="185" spans="1:15" x14ac:dyDescent="0.3">
      <c r="A185" t="s">
        <v>372</v>
      </c>
      <c r="B185" t="s">
        <v>168</v>
      </c>
      <c r="C185" t="s">
        <v>169</v>
      </c>
      <c r="D185" t="s">
        <v>7</v>
      </c>
      <c r="E185">
        <v>0.25</v>
      </c>
      <c r="F185">
        <v>2.5</v>
      </c>
      <c r="G185">
        <v>0.625</v>
      </c>
      <c r="H185">
        <v>175</v>
      </c>
      <c r="I185">
        <v>0.2</v>
      </c>
      <c r="J185">
        <v>14.2</v>
      </c>
      <c r="K185">
        <v>71.033000000000001</v>
      </c>
      <c r="L185">
        <v>10.1</v>
      </c>
      <c r="M185">
        <v>0.66679572466063608</v>
      </c>
      <c r="N185" t="s">
        <v>195</v>
      </c>
    </row>
    <row r="186" spans="1:15" x14ac:dyDescent="0.3">
      <c r="A186" t="s">
        <v>373</v>
      </c>
      <c r="B186" t="s">
        <v>168</v>
      </c>
      <c r="C186" t="s">
        <v>169</v>
      </c>
      <c r="D186" t="s">
        <v>7</v>
      </c>
      <c r="E186">
        <v>0.25</v>
      </c>
      <c r="F186">
        <v>1</v>
      </c>
      <c r="G186">
        <v>0.25</v>
      </c>
      <c r="H186">
        <v>150</v>
      </c>
      <c r="I186">
        <v>0.2</v>
      </c>
      <c r="J186">
        <v>14.6</v>
      </c>
      <c r="K186">
        <v>64.105900000000005</v>
      </c>
      <c r="L186">
        <v>11.7</v>
      </c>
      <c r="M186">
        <v>0.62899858841586209</v>
      </c>
      <c r="N186" t="s">
        <v>369</v>
      </c>
    </row>
    <row r="187" spans="1:15" x14ac:dyDescent="0.3">
      <c r="A187" t="s">
        <v>374</v>
      </c>
      <c r="B187" t="s">
        <v>168</v>
      </c>
      <c r="C187" t="s">
        <v>169</v>
      </c>
      <c r="D187" t="s">
        <v>7</v>
      </c>
      <c r="E187">
        <v>0.25</v>
      </c>
      <c r="F187">
        <v>2.5</v>
      </c>
      <c r="G187">
        <v>0.625</v>
      </c>
      <c r="H187">
        <v>150</v>
      </c>
      <c r="I187">
        <v>0.2</v>
      </c>
      <c r="J187">
        <v>14.4</v>
      </c>
      <c r="K187">
        <v>69.275700000000001</v>
      </c>
      <c r="L187">
        <v>10.5</v>
      </c>
      <c r="M187">
        <v>0.65581405354242628</v>
      </c>
      <c r="N187" t="s">
        <v>195</v>
      </c>
    </row>
    <row r="188" spans="1:15" x14ac:dyDescent="0.3">
      <c r="A188" t="s">
        <v>375</v>
      </c>
      <c r="B188" t="s">
        <v>168</v>
      </c>
      <c r="C188" t="s">
        <v>169</v>
      </c>
      <c r="D188" t="s">
        <v>7</v>
      </c>
      <c r="E188">
        <v>0.25</v>
      </c>
      <c r="F188">
        <v>1</v>
      </c>
      <c r="G188">
        <v>0.25</v>
      </c>
      <c r="H188">
        <v>100</v>
      </c>
      <c r="I188">
        <v>1</v>
      </c>
      <c r="J188">
        <v>15.2</v>
      </c>
      <c r="K188">
        <v>44.444499999999998</v>
      </c>
      <c r="L188">
        <v>9</v>
      </c>
      <c r="M188">
        <v>0.49031344046810688</v>
      </c>
      <c r="N188" t="s">
        <v>369</v>
      </c>
    </row>
    <row r="189" spans="1:15" x14ac:dyDescent="0.3">
      <c r="A189" t="s">
        <v>376</v>
      </c>
      <c r="B189" t="s">
        <v>168</v>
      </c>
      <c r="C189" t="s">
        <v>169</v>
      </c>
      <c r="D189" t="s">
        <v>7</v>
      </c>
      <c r="E189">
        <v>0.25</v>
      </c>
      <c r="F189">
        <v>2.5</v>
      </c>
      <c r="G189">
        <v>0.625</v>
      </c>
      <c r="H189">
        <v>100</v>
      </c>
      <c r="I189">
        <v>1</v>
      </c>
      <c r="J189">
        <v>17.5</v>
      </c>
      <c r="K189">
        <v>54.545499999999997</v>
      </c>
      <c r="L189">
        <v>11.2</v>
      </c>
      <c r="M189">
        <v>0.5141958900972301</v>
      </c>
      <c r="N189" t="s">
        <v>195</v>
      </c>
    </row>
    <row r="190" spans="1:15" x14ac:dyDescent="0.3">
      <c r="A190" t="s">
        <v>377</v>
      </c>
      <c r="B190" t="s">
        <v>168</v>
      </c>
      <c r="C190" t="s">
        <v>169</v>
      </c>
      <c r="D190" t="s">
        <v>7</v>
      </c>
      <c r="E190">
        <v>0.25</v>
      </c>
      <c r="F190">
        <v>1</v>
      </c>
      <c r="G190">
        <v>0.25</v>
      </c>
      <c r="H190">
        <v>175</v>
      </c>
      <c r="I190">
        <v>10</v>
      </c>
      <c r="J190">
        <v>16.5</v>
      </c>
      <c r="K190">
        <v>37.423299999999998</v>
      </c>
      <c r="L190">
        <v>0.9</v>
      </c>
      <c r="M190">
        <v>0.38801965013268847</v>
      </c>
      <c r="N190" t="s">
        <v>195</v>
      </c>
    </row>
    <row r="191" spans="1:15" x14ac:dyDescent="0.3">
      <c r="A191" t="s">
        <v>378</v>
      </c>
      <c r="B191" t="s">
        <v>168</v>
      </c>
      <c r="C191" t="s">
        <v>169</v>
      </c>
      <c r="D191" t="s">
        <v>7</v>
      </c>
      <c r="E191">
        <v>0.25</v>
      </c>
      <c r="F191">
        <v>2.5</v>
      </c>
      <c r="G191">
        <v>0.625</v>
      </c>
      <c r="H191">
        <v>175</v>
      </c>
      <c r="I191">
        <v>10</v>
      </c>
      <c r="J191">
        <v>14.6</v>
      </c>
      <c r="K191">
        <v>37.003</v>
      </c>
      <c r="L191">
        <v>7.2</v>
      </c>
      <c r="M191">
        <v>0.43414142588609184</v>
      </c>
      <c r="N191" t="s">
        <v>195</v>
      </c>
    </row>
    <row r="192" spans="1:15" x14ac:dyDescent="0.3">
      <c r="A192" t="s">
        <v>379</v>
      </c>
      <c r="B192" t="s">
        <v>168</v>
      </c>
      <c r="C192" t="s">
        <v>380</v>
      </c>
      <c r="D192" t="s">
        <v>6</v>
      </c>
      <c r="E192">
        <v>0.25</v>
      </c>
      <c r="F192">
        <v>1</v>
      </c>
      <c r="G192">
        <v>0.25</v>
      </c>
      <c r="H192">
        <v>50</v>
      </c>
      <c r="I192">
        <v>0.2</v>
      </c>
      <c r="J192">
        <v>44.2</v>
      </c>
      <c r="K192">
        <v>128.88900000000001</v>
      </c>
      <c r="L192">
        <v>45.5</v>
      </c>
      <c r="M192">
        <v>0.48928008134543505</v>
      </c>
      <c r="N192" t="s">
        <v>381</v>
      </c>
      <c r="O192" t="s">
        <v>382</v>
      </c>
    </row>
    <row r="193" spans="1:15" x14ac:dyDescent="0.3">
      <c r="A193" t="s">
        <v>383</v>
      </c>
      <c r="B193" t="s">
        <v>168</v>
      </c>
      <c r="C193" t="s">
        <v>380</v>
      </c>
      <c r="D193" t="s">
        <v>6</v>
      </c>
      <c r="E193">
        <v>0.25</v>
      </c>
      <c r="F193">
        <v>2.5</v>
      </c>
      <c r="G193">
        <v>0.625</v>
      </c>
      <c r="H193">
        <v>50</v>
      </c>
      <c r="I193">
        <v>0.2</v>
      </c>
      <c r="J193">
        <v>34</v>
      </c>
      <c r="K193">
        <v>138.88900000000001</v>
      </c>
      <c r="L193">
        <v>31</v>
      </c>
      <c r="M193">
        <v>0.60668405740099141</v>
      </c>
      <c r="N193" t="s">
        <v>384</v>
      </c>
      <c r="O193" t="s">
        <v>385</v>
      </c>
    </row>
    <row r="194" spans="1:15" x14ac:dyDescent="0.3">
      <c r="A194" t="s">
        <v>386</v>
      </c>
      <c r="B194" t="s">
        <v>168</v>
      </c>
      <c r="C194" t="s">
        <v>380</v>
      </c>
      <c r="D194" t="s">
        <v>6</v>
      </c>
      <c r="E194">
        <v>0.25</v>
      </c>
      <c r="F194">
        <v>1</v>
      </c>
      <c r="G194">
        <v>0.25</v>
      </c>
      <c r="H194">
        <v>175</v>
      </c>
      <c r="I194">
        <v>0.2</v>
      </c>
      <c r="J194">
        <v>40</v>
      </c>
      <c r="K194">
        <v>166.773</v>
      </c>
      <c r="L194">
        <v>33.5</v>
      </c>
      <c r="M194">
        <v>0.6131022909180599</v>
      </c>
      <c r="N194" t="s">
        <v>195</v>
      </c>
      <c r="O194" t="s">
        <v>387</v>
      </c>
    </row>
    <row r="195" spans="1:15" x14ac:dyDescent="0.3">
      <c r="A195" t="s">
        <v>388</v>
      </c>
      <c r="B195" t="s">
        <v>168</v>
      </c>
      <c r="C195" t="s">
        <v>380</v>
      </c>
      <c r="D195" t="s">
        <v>6</v>
      </c>
      <c r="E195">
        <v>0.25</v>
      </c>
      <c r="F195">
        <v>2.5</v>
      </c>
      <c r="G195">
        <v>0.625</v>
      </c>
      <c r="H195">
        <v>175</v>
      </c>
      <c r="I195">
        <v>0.2</v>
      </c>
      <c r="J195">
        <v>31.6</v>
      </c>
      <c r="K195">
        <v>156.47900000000001</v>
      </c>
      <c r="L195">
        <v>24.5</v>
      </c>
      <c r="M195">
        <v>0.66397099091339284</v>
      </c>
      <c r="N195" s="12" t="s">
        <v>195</v>
      </c>
    </row>
    <row r="196" spans="1:15" x14ac:dyDescent="0.3">
      <c r="A196" t="s">
        <v>389</v>
      </c>
      <c r="B196" t="s">
        <v>168</v>
      </c>
      <c r="C196" t="s">
        <v>380</v>
      </c>
      <c r="D196" t="s">
        <v>6</v>
      </c>
      <c r="E196">
        <v>0.25</v>
      </c>
      <c r="F196">
        <v>1</v>
      </c>
      <c r="G196">
        <v>0.25</v>
      </c>
      <c r="H196">
        <v>150</v>
      </c>
      <c r="I196">
        <v>0.2</v>
      </c>
      <c r="J196">
        <v>41.6</v>
      </c>
      <c r="K196">
        <v>161.29900000000001</v>
      </c>
      <c r="L196">
        <v>55.7</v>
      </c>
      <c r="M196">
        <v>0.58994376512452018</v>
      </c>
    </row>
    <row r="197" spans="1:15" x14ac:dyDescent="0.3">
      <c r="A197" t="s">
        <v>390</v>
      </c>
      <c r="B197" t="s">
        <v>168</v>
      </c>
      <c r="C197" t="s">
        <v>380</v>
      </c>
      <c r="D197" t="s">
        <v>6</v>
      </c>
      <c r="E197">
        <v>0.25</v>
      </c>
      <c r="F197">
        <v>2.5</v>
      </c>
      <c r="G197">
        <v>0.625</v>
      </c>
      <c r="H197">
        <v>150</v>
      </c>
      <c r="I197">
        <v>0.2</v>
      </c>
      <c r="J197">
        <v>29.3</v>
      </c>
      <c r="K197">
        <v>165.435</v>
      </c>
      <c r="L197">
        <v>23.6</v>
      </c>
      <c r="M197">
        <v>0.69907823452383999</v>
      </c>
      <c r="N197" s="12">
        <v>0.4</v>
      </c>
      <c r="O197" t="s">
        <v>391</v>
      </c>
    </row>
    <row r="198" spans="1:15" x14ac:dyDescent="0.3">
      <c r="A198" t="s">
        <v>392</v>
      </c>
      <c r="B198" t="s">
        <v>168</v>
      </c>
      <c r="C198" t="s">
        <v>380</v>
      </c>
      <c r="D198" t="s">
        <v>6</v>
      </c>
      <c r="E198">
        <v>0.25</v>
      </c>
      <c r="F198">
        <v>1</v>
      </c>
      <c r="G198">
        <v>0.25</v>
      </c>
      <c r="H198">
        <v>100</v>
      </c>
      <c r="I198">
        <v>1</v>
      </c>
      <c r="J198">
        <v>35.200000000000003</v>
      </c>
      <c r="K198">
        <v>133.93899999999999</v>
      </c>
      <c r="L198">
        <v>22</v>
      </c>
      <c r="M198">
        <v>0.58377429215024323</v>
      </c>
    </row>
    <row r="199" spans="1:15" x14ac:dyDescent="0.3">
      <c r="A199" t="s">
        <v>393</v>
      </c>
      <c r="B199" t="s">
        <v>168</v>
      </c>
      <c r="C199" t="s">
        <v>380</v>
      </c>
      <c r="D199" t="s">
        <v>6</v>
      </c>
      <c r="E199">
        <v>0.25</v>
      </c>
      <c r="F199">
        <v>2.5</v>
      </c>
      <c r="G199">
        <v>0.625</v>
      </c>
      <c r="H199">
        <v>100</v>
      </c>
      <c r="I199">
        <v>1</v>
      </c>
      <c r="J199">
        <v>29</v>
      </c>
      <c r="K199">
        <v>125.657</v>
      </c>
      <c r="L199">
        <v>17.399999999999999</v>
      </c>
      <c r="M199">
        <v>0.62497656103506471</v>
      </c>
      <c r="N199" s="12">
        <v>0.4</v>
      </c>
      <c r="O199" t="s">
        <v>391</v>
      </c>
    </row>
    <row r="200" spans="1:15" x14ac:dyDescent="0.3">
      <c r="A200" t="s">
        <v>394</v>
      </c>
      <c r="B200" t="s">
        <v>168</v>
      </c>
      <c r="C200" t="s">
        <v>380</v>
      </c>
      <c r="D200" t="s">
        <v>6</v>
      </c>
      <c r="E200">
        <v>0.25</v>
      </c>
      <c r="F200">
        <v>1</v>
      </c>
      <c r="G200">
        <v>0.25</v>
      </c>
      <c r="H200">
        <v>175</v>
      </c>
      <c r="I200">
        <v>10</v>
      </c>
      <c r="J200">
        <v>28.9</v>
      </c>
      <c r="K200">
        <v>62.9191</v>
      </c>
      <c r="L200">
        <v>20.8</v>
      </c>
      <c r="M200">
        <v>0.37050134449150562</v>
      </c>
      <c r="O200" t="s">
        <v>395</v>
      </c>
    </row>
    <row r="201" spans="1:15" x14ac:dyDescent="0.3">
      <c r="A201" t="s">
        <v>396</v>
      </c>
      <c r="B201" t="s">
        <v>168</v>
      </c>
      <c r="C201" t="s">
        <v>380</v>
      </c>
      <c r="D201" t="s">
        <v>6</v>
      </c>
      <c r="E201">
        <v>0.25</v>
      </c>
      <c r="F201">
        <v>2.5</v>
      </c>
      <c r="G201">
        <v>0.625</v>
      </c>
      <c r="H201">
        <v>175</v>
      </c>
      <c r="I201">
        <v>10</v>
      </c>
      <c r="J201">
        <v>32.5</v>
      </c>
      <c r="K201">
        <v>85.072900000000004</v>
      </c>
      <c r="L201">
        <v>20.7</v>
      </c>
      <c r="M201">
        <v>0.44715151195556119</v>
      </c>
    </row>
    <row r="202" spans="1:15" s="2" customFormat="1" x14ac:dyDescent="0.3">
      <c r="A202" s="2" t="s">
        <v>397</v>
      </c>
      <c r="B202" s="2" t="s">
        <v>168</v>
      </c>
      <c r="C202" s="2" t="s">
        <v>398</v>
      </c>
      <c r="D202" s="2" t="s">
        <v>7</v>
      </c>
      <c r="E202" s="2">
        <v>0.25</v>
      </c>
      <c r="F202" s="2">
        <v>1</v>
      </c>
      <c r="G202" s="2">
        <v>0.25</v>
      </c>
      <c r="H202" s="2">
        <v>50</v>
      </c>
      <c r="I202" s="2">
        <v>0.2</v>
      </c>
      <c r="J202" s="2">
        <v>10.9</v>
      </c>
      <c r="K202" s="2">
        <v>17.777799999999999</v>
      </c>
      <c r="L202" s="2">
        <v>10.4</v>
      </c>
      <c r="M202" s="2">
        <v>0.23983011249119526</v>
      </c>
      <c r="N202" s="2" t="s">
        <v>193</v>
      </c>
    </row>
    <row r="203" spans="1:15" s="2" customFormat="1" x14ac:dyDescent="0.3">
      <c r="A203" s="2" t="s">
        <v>399</v>
      </c>
      <c r="B203" s="2" t="s">
        <v>168</v>
      </c>
      <c r="C203" s="2" t="s">
        <v>398</v>
      </c>
      <c r="D203" s="2" t="s">
        <v>7</v>
      </c>
      <c r="E203" s="2">
        <v>0.25</v>
      </c>
      <c r="F203" s="2">
        <v>2.5</v>
      </c>
      <c r="G203" s="2">
        <v>0.625</v>
      </c>
      <c r="H203" s="2">
        <v>50</v>
      </c>
      <c r="I203" s="2">
        <v>0.2</v>
      </c>
      <c r="J203" s="2">
        <v>7.9</v>
      </c>
      <c r="K203" s="2">
        <v>17.777799999999999</v>
      </c>
      <c r="L203" s="2">
        <v>7.7</v>
      </c>
      <c r="M203" s="2">
        <v>0.38468248837517233</v>
      </c>
      <c r="N203" s="2" t="s">
        <v>193</v>
      </c>
    </row>
    <row r="204" spans="1:15" s="2" customFormat="1" x14ac:dyDescent="0.3">
      <c r="A204" s="2" t="s">
        <v>400</v>
      </c>
      <c r="B204" s="2" t="s">
        <v>168</v>
      </c>
      <c r="C204" s="2" t="s">
        <v>398</v>
      </c>
      <c r="D204" s="2" t="s">
        <v>7</v>
      </c>
      <c r="E204" s="2">
        <v>0.25</v>
      </c>
      <c r="F204" s="2">
        <v>1</v>
      </c>
      <c r="G204" s="2">
        <v>0.25</v>
      </c>
      <c r="H204" s="2">
        <v>175</v>
      </c>
      <c r="I204" s="2">
        <v>0.2</v>
      </c>
      <c r="J204" s="2">
        <v>8.1</v>
      </c>
      <c r="K204" s="2">
        <v>2.0589300000000001</v>
      </c>
      <c r="L204" s="2">
        <v>6.5</v>
      </c>
      <c r="M204" s="2">
        <v>-0.59465613012394014</v>
      </c>
      <c r="N204" s="2" t="s">
        <v>193</v>
      </c>
    </row>
    <row r="205" spans="1:15" s="2" customFormat="1" x14ac:dyDescent="0.3">
      <c r="A205" s="2" t="s">
        <v>401</v>
      </c>
      <c r="B205" s="2" t="s">
        <v>168</v>
      </c>
      <c r="C205" s="2" t="s">
        <v>398</v>
      </c>
      <c r="D205" s="2" t="s">
        <v>7</v>
      </c>
      <c r="E205" s="2">
        <v>0.25</v>
      </c>
      <c r="F205" s="2">
        <v>2.5</v>
      </c>
      <c r="G205" s="2">
        <v>0.625</v>
      </c>
      <c r="H205" s="2">
        <v>175</v>
      </c>
      <c r="I205" s="2">
        <v>0.2</v>
      </c>
      <c r="J205" s="2">
        <v>8.1999999999999993</v>
      </c>
      <c r="K205" s="2">
        <v>0</v>
      </c>
      <c r="L205" s="2">
        <v>5.9</v>
      </c>
      <c r="M205" s="2">
        <v>-1</v>
      </c>
    </row>
    <row r="206" spans="1:15" s="2" customFormat="1" x14ac:dyDescent="0.3">
      <c r="A206" s="2" t="s">
        <v>402</v>
      </c>
      <c r="B206" s="2" t="s">
        <v>168</v>
      </c>
      <c r="C206" s="2" t="s">
        <v>398</v>
      </c>
      <c r="D206" s="2" t="s">
        <v>7</v>
      </c>
      <c r="E206" s="2">
        <v>0.25</v>
      </c>
      <c r="F206" s="2">
        <v>1</v>
      </c>
      <c r="G206" s="2">
        <v>0.25</v>
      </c>
      <c r="H206" s="2">
        <v>150</v>
      </c>
      <c r="I206" s="2">
        <v>0.2</v>
      </c>
      <c r="J206" s="2">
        <v>8.1999999999999993</v>
      </c>
      <c r="K206" s="2">
        <v>1.0339700000000001</v>
      </c>
      <c r="L206" s="2">
        <v>7.3</v>
      </c>
      <c r="M206" s="2">
        <v>-0.77605082104446943</v>
      </c>
    </row>
    <row r="207" spans="1:15" s="2" customFormat="1" x14ac:dyDescent="0.3">
      <c r="A207" s="2" t="s">
        <v>403</v>
      </c>
      <c r="B207" s="2" t="s">
        <v>168</v>
      </c>
      <c r="C207" s="2" t="s">
        <v>398</v>
      </c>
      <c r="D207" s="2" t="s">
        <v>7</v>
      </c>
      <c r="E207" s="2">
        <v>0.25</v>
      </c>
      <c r="F207" s="2">
        <v>2.5</v>
      </c>
      <c r="G207" s="2">
        <v>0.625</v>
      </c>
      <c r="H207" s="2">
        <v>150</v>
      </c>
      <c r="I207" s="2">
        <v>0.2</v>
      </c>
      <c r="J207" s="2">
        <v>7.7</v>
      </c>
      <c r="K207" s="2">
        <v>1.0339700000000001</v>
      </c>
      <c r="L207" s="2">
        <v>5.9</v>
      </c>
      <c r="M207" s="2">
        <v>-0.7632302377956417</v>
      </c>
    </row>
    <row r="208" spans="1:15" s="2" customFormat="1" x14ac:dyDescent="0.3">
      <c r="A208" s="2" t="s">
        <v>404</v>
      </c>
      <c r="B208" s="2" t="s">
        <v>168</v>
      </c>
      <c r="C208" s="2" t="s">
        <v>398</v>
      </c>
      <c r="D208" s="2" t="s">
        <v>7</v>
      </c>
      <c r="E208" s="2">
        <v>0.25</v>
      </c>
      <c r="F208" s="2">
        <v>1</v>
      </c>
      <c r="G208" s="2">
        <v>0.25</v>
      </c>
      <c r="H208" s="2">
        <v>100</v>
      </c>
      <c r="I208" s="2">
        <v>1</v>
      </c>
      <c r="J208" s="2">
        <v>8.6999999999999993</v>
      </c>
      <c r="K208" s="2">
        <v>7.4747500000000002</v>
      </c>
      <c r="L208" s="2">
        <v>6.2</v>
      </c>
      <c r="M208" s="2">
        <v>-7.5750784401613577E-2</v>
      </c>
      <c r="O208" s="2" t="s">
        <v>405</v>
      </c>
    </row>
    <row r="209" spans="1:15" s="2" customFormat="1" x14ac:dyDescent="0.3">
      <c r="A209" s="2" t="s">
        <v>406</v>
      </c>
      <c r="B209" s="2" t="s">
        <v>168</v>
      </c>
      <c r="C209" s="2" t="s">
        <v>398</v>
      </c>
      <c r="D209" s="2" t="s">
        <v>7</v>
      </c>
      <c r="E209" s="2">
        <v>0.25</v>
      </c>
      <c r="F209" s="2">
        <v>2.5</v>
      </c>
      <c r="G209" s="2">
        <v>0.625</v>
      </c>
      <c r="H209" s="2">
        <v>100</v>
      </c>
      <c r="I209" s="2">
        <v>1</v>
      </c>
      <c r="J209" s="2">
        <v>11.2</v>
      </c>
      <c r="K209" s="2">
        <v>11.5152</v>
      </c>
      <c r="L209" s="2">
        <v>6.2</v>
      </c>
      <c r="M209" s="2">
        <v>1.3876171022046947E-2</v>
      </c>
    </row>
    <row r="210" spans="1:15" s="2" customFormat="1" x14ac:dyDescent="0.3">
      <c r="A210" s="2" t="s">
        <v>407</v>
      </c>
      <c r="B210" s="2" t="s">
        <v>168</v>
      </c>
      <c r="C210" s="2" t="s">
        <v>398</v>
      </c>
      <c r="D210" s="2" t="s">
        <v>7</v>
      </c>
      <c r="E210" s="2">
        <v>0.25</v>
      </c>
      <c r="F210" s="2">
        <v>1</v>
      </c>
      <c r="G210" s="2">
        <v>0.25</v>
      </c>
      <c r="H210" s="2">
        <v>175</v>
      </c>
      <c r="I210" s="2">
        <v>0.05</v>
      </c>
      <c r="J210" s="2">
        <v>11.3</v>
      </c>
      <c r="K210" s="2">
        <v>4.35541</v>
      </c>
      <c r="L210" s="2">
        <v>11.9</v>
      </c>
      <c r="M210" s="2">
        <v>-0.44359042656819597</v>
      </c>
      <c r="O210" s="2" t="s">
        <v>408</v>
      </c>
    </row>
    <row r="211" spans="1:15" s="2" customFormat="1" x14ac:dyDescent="0.3">
      <c r="A211" s="2" t="s">
        <v>409</v>
      </c>
      <c r="B211" s="2" t="s">
        <v>168</v>
      </c>
      <c r="C211" s="2" t="s">
        <v>398</v>
      </c>
      <c r="D211" s="2" t="s">
        <v>7</v>
      </c>
      <c r="E211" s="2">
        <v>0.25</v>
      </c>
      <c r="F211" s="2">
        <v>2.5</v>
      </c>
      <c r="G211" s="2">
        <v>0.625</v>
      </c>
      <c r="H211" s="2">
        <v>175</v>
      </c>
      <c r="I211" s="2">
        <v>0.05</v>
      </c>
      <c r="M211" s="2" t="e">
        <v>#DIV/0!</v>
      </c>
    </row>
    <row r="212" spans="1:15" s="2" customFormat="1" x14ac:dyDescent="0.3">
      <c r="A212" s="2" t="s">
        <v>410</v>
      </c>
      <c r="B212" s="2" t="s">
        <v>168</v>
      </c>
      <c r="C212" s="2" t="s">
        <v>398</v>
      </c>
      <c r="D212" s="2" t="s">
        <v>7</v>
      </c>
      <c r="E212" s="2">
        <v>0.25</v>
      </c>
      <c r="F212" s="2">
        <v>1</v>
      </c>
      <c r="G212" s="2">
        <v>0.25</v>
      </c>
      <c r="H212" s="2">
        <v>175</v>
      </c>
      <c r="I212" s="2">
        <v>10</v>
      </c>
      <c r="M212" s="2" t="e">
        <v>#DIV/0!</v>
      </c>
    </row>
    <row r="213" spans="1:15" s="2" customFormat="1" x14ac:dyDescent="0.3">
      <c r="A213" s="2" t="s">
        <v>411</v>
      </c>
      <c r="B213" s="2" t="s">
        <v>168</v>
      </c>
      <c r="C213" s="2" t="s">
        <v>398</v>
      </c>
      <c r="D213" s="2" t="s">
        <v>7</v>
      </c>
      <c r="E213" s="2">
        <v>0.25</v>
      </c>
      <c r="F213" s="2">
        <v>2.5</v>
      </c>
      <c r="G213" s="2">
        <v>0.625</v>
      </c>
      <c r="H213" s="2">
        <v>175</v>
      </c>
      <c r="I213" s="2">
        <v>10</v>
      </c>
      <c r="M213" s="2" t="e">
        <v>#DIV/0!</v>
      </c>
    </row>
    <row r="214" spans="1:15" x14ac:dyDescent="0.3">
      <c r="A214" t="s">
        <v>412</v>
      </c>
      <c r="B214" t="s">
        <v>168</v>
      </c>
      <c r="C214" t="s">
        <v>413</v>
      </c>
      <c r="D214" t="s">
        <v>7</v>
      </c>
      <c r="E214">
        <v>0.25</v>
      </c>
      <c r="F214">
        <v>1</v>
      </c>
      <c r="G214">
        <v>0.25</v>
      </c>
      <c r="H214">
        <v>50</v>
      </c>
      <c r="I214">
        <v>0.2</v>
      </c>
      <c r="J214">
        <v>23.1</v>
      </c>
      <c r="K214">
        <v>25.555599999999998</v>
      </c>
      <c r="L214">
        <v>22.7</v>
      </c>
      <c r="M214">
        <v>5.046901076135115E-2</v>
      </c>
      <c r="N214" t="s">
        <v>193</v>
      </c>
    </row>
    <row r="215" spans="1:15" x14ac:dyDescent="0.3">
      <c r="A215" t="s">
        <v>414</v>
      </c>
      <c r="B215" t="s">
        <v>168</v>
      </c>
      <c r="C215" t="s">
        <v>413</v>
      </c>
      <c r="D215" t="s">
        <v>7</v>
      </c>
      <c r="E215">
        <v>0.25</v>
      </c>
      <c r="F215">
        <v>2.5</v>
      </c>
      <c r="G215">
        <v>0.625</v>
      </c>
      <c r="H215">
        <v>50</v>
      </c>
      <c r="I215">
        <v>0.2</v>
      </c>
      <c r="J215">
        <v>20.9</v>
      </c>
      <c r="K215">
        <v>16.666699999999999</v>
      </c>
      <c r="L215">
        <v>21.1</v>
      </c>
      <c r="M215">
        <v>-0.11268756638192869</v>
      </c>
      <c r="N215" t="s">
        <v>193</v>
      </c>
    </row>
    <row r="216" spans="1:15" x14ac:dyDescent="0.3">
      <c r="A216" t="s">
        <v>415</v>
      </c>
      <c r="B216" t="s">
        <v>168</v>
      </c>
      <c r="C216" t="s">
        <v>413</v>
      </c>
      <c r="D216" t="s">
        <v>7</v>
      </c>
      <c r="E216">
        <v>0.25</v>
      </c>
      <c r="F216">
        <v>1</v>
      </c>
      <c r="G216">
        <v>0.25</v>
      </c>
      <c r="H216">
        <v>175</v>
      </c>
      <c r="I216">
        <v>0.2</v>
      </c>
      <c r="J216">
        <v>18.600000000000001</v>
      </c>
      <c r="K216">
        <v>18.5304</v>
      </c>
      <c r="L216">
        <v>17.100000000000001</v>
      </c>
      <c r="M216">
        <v>-1.8744748238640363E-3</v>
      </c>
      <c r="N216" t="s">
        <v>193</v>
      </c>
    </row>
    <row r="217" spans="1:15" x14ac:dyDescent="0.3">
      <c r="A217" t="s">
        <v>416</v>
      </c>
      <c r="B217" t="s">
        <v>168</v>
      </c>
      <c r="C217" t="s">
        <v>413</v>
      </c>
      <c r="D217" t="s">
        <v>7</v>
      </c>
      <c r="E217">
        <v>0.25</v>
      </c>
      <c r="F217">
        <v>2.5</v>
      </c>
      <c r="G217">
        <v>0.625</v>
      </c>
      <c r="H217">
        <v>175</v>
      </c>
      <c r="I217">
        <v>0.2</v>
      </c>
      <c r="J217">
        <v>17.899999999999999</v>
      </c>
      <c r="K217">
        <v>8.2357099999999992</v>
      </c>
      <c r="L217">
        <v>16.2</v>
      </c>
      <c r="M217">
        <v>-0.36977338668052256</v>
      </c>
      <c r="N217" t="s">
        <v>193</v>
      </c>
    </row>
    <row r="218" spans="1:15" x14ac:dyDescent="0.3">
      <c r="A218" t="s">
        <v>417</v>
      </c>
      <c r="B218" t="s">
        <v>168</v>
      </c>
      <c r="C218" t="s">
        <v>413</v>
      </c>
      <c r="D218" t="s">
        <v>7</v>
      </c>
      <c r="E218">
        <v>0.25</v>
      </c>
      <c r="F218">
        <v>1</v>
      </c>
      <c r="G218">
        <v>0.25</v>
      </c>
      <c r="H218">
        <v>150</v>
      </c>
      <c r="I218">
        <v>0.2</v>
      </c>
      <c r="J218">
        <v>16.3</v>
      </c>
      <c r="K218">
        <v>18.6114</v>
      </c>
      <c r="L218">
        <v>15.7</v>
      </c>
      <c r="M218">
        <v>6.6207599809804216E-2</v>
      </c>
      <c r="N218" t="s">
        <v>193</v>
      </c>
    </row>
    <row r="219" spans="1:15" x14ac:dyDescent="0.3">
      <c r="A219" t="s">
        <v>418</v>
      </c>
      <c r="B219" t="s">
        <v>168</v>
      </c>
      <c r="C219" t="s">
        <v>413</v>
      </c>
      <c r="D219" t="s">
        <v>7</v>
      </c>
      <c r="E219">
        <v>0.25</v>
      </c>
      <c r="F219">
        <v>2.5</v>
      </c>
      <c r="G219">
        <v>0.625</v>
      </c>
      <c r="H219">
        <v>150</v>
      </c>
      <c r="I219">
        <v>0.2</v>
      </c>
      <c r="J219">
        <v>15</v>
      </c>
      <c r="K219">
        <v>7.2377599999999997</v>
      </c>
      <c r="L219">
        <v>13.3</v>
      </c>
      <c r="M219">
        <v>-0.3490567395277222</v>
      </c>
      <c r="N219" t="s">
        <v>193</v>
      </c>
    </row>
    <row r="220" spans="1:15" x14ac:dyDescent="0.3">
      <c r="A220" t="s">
        <v>419</v>
      </c>
      <c r="B220" t="s">
        <v>168</v>
      </c>
      <c r="C220" t="s">
        <v>413</v>
      </c>
      <c r="D220" t="s">
        <v>7</v>
      </c>
      <c r="E220">
        <v>0.25</v>
      </c>
      <c r="F220">
        <v>1</v>
      </c>
      <c r="G220">
        <v>0.25</v>
      </c>
      <c r="H220">
        <v>100</v>
      </c>
      <c r="I220">
        <v>1</v>
      </c>
      <c r="J220">
        <v>15.1</v>
      </c>
      <c r="K220">
        <v>23.4343</v>
      </c>
      <c r="L220">
        <v>12.7</v>
      </c>
      <c r="M220">
        <v>0.21628263650825369</v>
      </c>
      <c r="N220" t="s">
        <v>193</v>
      </c>
    </row>
    <row r="221" spans="1:15" x14ac:dyDescent="0.3">
      <c r="A221" t="s">
        <v>420</v>
      </c>
      <c r="B221" t="s">
        <v>168</v>
      </c>
      <c r="C221" t="s">
        <v>413</v>
      </c>
      <c r="D221" t="s">
        <v>7</v>
      </c>
      <c r="E221">
        <v>0.25</v>
      </c>
      <c r="F221">
        <v>2.5</v>
      </c>
      <c r="G221">
        <v>0.625</v>
      </c>
      <c r="H221">
        <v>100</v>
      </c>
      <c r="I221">
        <v>1</v>
      </c>
      <c r="J221">
        <v>17.8</v>
      </c>
      <c r="K221">
        <v>22.828299999999999</v>
      </c>
      <c r="L221">
        <v>14.3</v>
      </c>
      <c r="M221">
        <v>0.12376348505844445</v>
      </c>
      <c r="N221" t="s">
        <v>193</v>
      </c>
    </row>
    <row r="222" spans="1:15" x14ac:dyDescent="0.3">
      <c r="A222" t="s">
        <v>421</v>
      </c>
      <c r="B222" t="s">
        <v>168</v>
      </c>
      <c r="C222" t="s">
        <v>413</v>
      </c>
      <c r="D222" t="s">
        <v>7</v>
      </c>
      <c r="E222">
        <v>0.25</v>
      </c>
      <c r="F222">
        <v>1</v>
      </c>
      <c r="G222">
        <v>0.25</v>
      </c>
      <c r="H222">
        <v>175</v>
      </c>
      <c r="I222">
        <v>0.05</v>
      </c>
      <c r="J222">
        <v>15</v>
      </c>
      <c r="K222">
        <v>17.500900000000001</v>
      </c>
      <c r="L222">
        <v>16.3</v>
      </c>
      <c r="M222">
        <v>7.6948638345399709E-2</v>
      </c>
      <c r="N222" t="s">
        <v>193</v>
      </c>
    </row>
    <row r="223" spans="1:15" x14ac:dyDescent="0.3">
      <c r="A223" t="s">
        <v>422</v>
      </c>
      <c r="B223" t="s">
        <v>168</v>
      </c>
      <c r="C223" t="s">
        <v>413</v>
      </c>
      <c r="D223" t="s">
        <v>7</v>
      </c>
      <c r="E223">
        <v>0.25</v>
      </c>
      <c r="F223">
        <v>2.5</v>
      </c>
      <c r="G223">
        <v>0.625</v>
      </c>
      <c r="H223">
        <v>175</v>
      </c>
      <c r="I223">
        <v>0.05</v>
      </c>
      <c r="J223">
        <v>13.8</v>
      </c>
      <c r="K223">
        <v>0</v>
      </c>
      <c r="L223">
        <v>14.8</v>
      </c>
      <c r="M223">
        <v>-1</v>
      </c>
      <c r="N223" t="s">
        <v>193</v>
      </c>
    </row>
    <row r="224" spans="1:15" x14ac:dyDescent="0.3">
      <c r="A224" t="s">
        <v>423</v>
      </c>
      <c r="B224" t="s">
        <v>168</v>
      </c>
      <c r="C224" t="s">
        <v>413</v>
      </c>
      <c r="D224" t="s">
        <v>7</v>
      </c>
      <c r="E224">
        <v>0.25</v>
      </c>
      <c r="F224">
        <v>1</v>
      </c>
      <c r="G224">
        <v>0.25</v>
      </c>
      <c r="H224">
        <v>175</v>
      </c>
      <c r="I224">
        <v>10</v>
      </c>
      <c r="J224">
        <v>16.2</v>
      </c>
      <c r="K224">
        <v>22.0137</v>
      </c>
      <c r="L224">
        <v>15.3</v>
      </c>
      <c r="M224">
        <v>0.15213653741982588</v>
      </c>
      <c r="N224" t="s">
        <v>193</v>
      </c>
    </row>
    <row r="225" spans="1:15" x14ac:dyDescent="0.3">
      <c r="A225" t="s">
        <v>424</v>
      </c>
      <c r="B225" t="s">
        <v>168</v>
      </c>
      <c r="C225" t="s">
        <v>413</v>
      </c>
      <c r="D225" t="s">
        <v>7</v>
      </c>
      <c r="E225">
        <v>0.25</v>
      </c>
      <c r="F225">
        <v>2.5</v>
      </c>
      <c r="G225">
        <v>0.625</v>
      </c>
      <c r="H225">
        <v>175</v>
      </c>
      <c r="I225">
        <v>10</v>
      </c>
      <c r="J225">
        <v>16.600000000000001</v>
      </c>
      <c r="K225">
        <v>23.0943</v>
      </c>
      <c r="L225">
        <v>18.100000000000001</v>
      </c>
      <c r="M225">
        <v>0.1636078731707071</v>
      </c>
      <c r="N225" t="s">
        <v>193</v>
      </c>
    </row>
    <row r="226" spans="1:15" x14ac:dyDescent="0.3">
      <c r="A226" t="s">
        <v>425</v>
      </c>
      <c r="B226" t="s">
        <v>168</v>
      </c>
      <c r="C226" t="s">
        <v>426</v>
      </c>
      <c r="D226" t="s">
        <v>6</v>
      </c>
      <c r="E226">
        <v>0.25</v>
      </c>
      <c r="F226">
        <v>1</v>
      </c>
      <c r="G226">
        <v>0.25</v>
      </c>
      <c r="H226">
        <v>50</v>
      </c>
      <c r="I226">
        <v>0.2</v>
      </c>
      <c r="J226">
        <v>22.1</v>
      </c>
      <c r="K226">
        <v>73.333399999999997</v>
      </c>
      <c r="L226">
        <v>24.1</v>
      </c>
      <c r="M226">
        <v>0.53684978215174139</v>
      </c>
      <c r="N226" t="s">
        <v>193</v>
      </c>
    </row>
    <row r="227" spans="1:15" x14ac:dyDescent="0.3">
      <c r="A227" t="s">
        <v>427</v>
      </c>
      <c r="B227" t="s">
        <v>168</v>
      </c>
      <c r="C227" t="s">
        <v>426</v>
      </c>
      <c r="D227" t="s">
        <v>6</v>
      </c>
      <c r="E227">
        <v>0.25</v>
      </c>
      <c r="F227">
        <v>2.5</v>
      </c>
      <c r="G227">
        <v>0.625</v>
      </c>
      <c r="H227">
        <v>50</v>
      </c>
      <c r="I227">
        <v>0.2</v>
      </c>
      <c r="J227">
        <v>19.399999999999999</v>
      </c>
      <c r="K227">
        <v>61.111199999999997</v>
      </c>
      <c r="L227">
        <v>20</v>
      </c>
      <c r="M227">
        <v>0.51807947217281569</v>
      </c>
      <c r="N227" t="s">
        <v>195</v>
      </c>
    </row>
    <row r="228" spans="1:15" x14ac:dyDescent="0.3">
      <c r="A228" t="s">
        <v>428</v>
      </c>
      <c r="B228" t="s">
        <v>168</v>
      </c>
      <c r="C228" t="s">
        <v>426</v>
      </c>
      <c r="D228" t="s">
        <v>6</v>
      </c>
      <c r="E228">
        <v>0.25</v>
      </c>
      <c r="F228">
        <v>1</v>
      </c>
      <c r="G228">
        <v>0.25</v>
      </c>
      <c r="H228">
        <v>175</v>
      </c>
      <c r="I228">
        <v>0.2</v>
      </c>
      <c r="J228">
        <v>18.3</v>
      </c>
      <c r="K228">
        <v>138.97800000000001</v>
      </c>
      <c r="L228">
        <v>14.4</v>
      </c>
      <c r="M228">
        <v>0.76729103879754323</v>
      </c>
      <c r="N228" s="12">
        <v>0.3</v>
      </c>
    </row>
    <row r="229" spans="1:15" x14ac:dyDescent="0.3">
      <c r="A229" t="s">
        <v>429</v>
      </c>
      <c r="B229" t="s">
        <v>168</v>
      </c>
      <c r="C229" t="s">
        <v>426</v>
      </c>
      <c r="D229" t="s">
        <v>6</v>
      </c>
      <c r="E229">
        <v>0.25</v>
      </c>
      <c r="F229">
        <v>2.5</v>
      </c>
      <c r="G229">
        <v>0.625</v>
      </c>
      <c r="H229">
        <v>175</v>
      </c>
      <c r="I229">
        <v>0.2</v>
      </c>
      <c r="J229">
        <v>16.2</v>
      </c>
      <c r="K229">
        <v>110.15300000000001</v>
      </c>
      <c r="L229">
        <v>14</v>
      </c>
      <c r="M229">
        <v>0.74357553837265433</v>
      </c>
      <c r="N229" t="s">
        <v>430</v>
      </c>
      <c r="O229" t="s">
        <v>431</v>
      </c>
    </row>
    <row r="230" spans="1:15" x14ac:dyDescent="0.3">
      <c r="A230" t="s">
        <v>432</v>
      </c>
      <c r="B230" t="s">
        <v>168</v>
      </c>
      <c r="C230" t="s">
        <v>426</v>
      </c>
      <c r="D230" t="s">
        <v>6</v>
      </c>
      <c r="E230">
        <v>0.25</v>
      </c>
      <c r="F230">
        <v>1</v>
      </c>
      <c r="G230">
        <v>0.25</v>
      </c>
      <c r="H230">
        <v>150</v>
      </c>
      <c r="I230">
        <v>0.2</v>
      </c>
      <c r="J230">
        <v>14</v>
      </c>
      <c r="K230">
        <v>147.857</v>
      </c>
      <c r="L230">
        <v>10.3</v>
      </c>
      <c r="M230">
        <v>0.82700779082770592</v>
      </c>
      <c r="N230" s="12">
        <v>0.6</v>
      </c>
      <c r="O230" t="s">
        <v>433</v>
      </c>
    </row>
    <row r="231" spans="1:15" x14ac:dyDescent="0.3">
      <c r="A231" t="s">
        <v>434</v>
      </c>
      <c r="B231" t="s">
        <v>168</v>
      </c>
      <c r="C231" t="s">
        <v>426</v>
      </c>
      <c r="D231" t="s">
        <v>6</v>
      </c>
      <c r="E231">
        <v>0.25</v>
      </c>
      <c r="F231">
        <v>2.5</v>
      </c>
      <c r="G231">
        <v>0.625</v>
      </c>
      <c r="H231">
        <v>150</v>
      </c>
      <c r="I231">
        <v>0.2</v>
      </c>
      <c r="J231">
        <v>13.6</v>
      </c>
      <c r="K231">
        <v>113.736</v>
      </c>
      <c r="L231">
        <v>11.6</v>
      </c>
      <c r="M231">
        <v>0.78639190802286874</v>
      </c>
      <c r="N231" t="s">
        <v>193</v>
      </c>
    </row>
    <row r="232" spans="1:15" x14ac:dyDescent="0.3">
      <c r="A232" t="s">
        <v>435</v>
      </c>
      <c r="B232" t="s">
        <v>168</v>
      </c>
      <c r="C232" t="s">
        <v>426</v>
      </c>
      <c r="D232" t="s">
        <v>6</v>
      </c>
      <c r="E232">
        <v>0.25</v>
      </c>
      <c r="F232">
        <v>1</v>
      </c>
      <c r="G232">
        <v>0.25</v>
      </c>
      <c r="H232">
        <v>100</v>
      </c>
      <c r="I232">
        <v>1</v>
      </c>
      <c r="J232">
        <v>13.2</v>
      </c>
      <c r="K232">
        <v>97.777799999999999</v>
      </c>
      <c r="L232">
        <v>4.5</v>
      </c>
      <c r="M232">
        <v>0.76211458507917795</v>
      </c>
      <c r="N232" s="12" t="s">
        <v>436</v>
      </c>
    </row>
    <row r="233" spans="1:15" x14ac:dyDescent="0.3">
      <c r="A233" t="s">
        <v>437</v>
      </c>
      <c r="B233" t="s">
        <v>168</v>
      </c>
      <c r="C233" t="s">
        <v>426</v>
      </c>
      <c r="D233" t="s">
        <v>6</v>
      </c>
      <c r="E233">
        <v>0.25</v>
      </c>
      <c r="F233">
        <v>2.5</v>
      </c>
      <c r="G233">
        <v>0.625</v>
      </c>
      <c r="H233">
        <v>100</v>
      </c>
      <c r="I233">
        <v>1</v>
      </c>
      <c r="J233">
        <v>13.3</v>
      </c>
      <c r="K233">
        <v>84.444500000000005</v>
      </c>
      <c r="L233">
        <v>6.4</v>
      </c>
      <c r="M233">
        <v>0.7278619257349519</v>
      </c>
      <c r="N233" t="s">
        <v>438</v>
      </c>
    </row>
    <row r="234" spans="1:15" x14ac:dyDescent="0.3">
      <c r="A234" t="s">
        <v>439</v>
      </c>
      <c r="B234" t="s">
        <v>168</v>
      </c>
      <c r="C234" t="s">
        <v>426</v>
      </c>
      <c r="D234" t="s">
        <v>6</v>
      </c>
      <c r="E234">
        <v>0.25</v>
      </c>
      <c r="F234">
        <v>1</v>
      </c>
      <c r="G234">
        <v>0.25</v>
      </c>
      <c r="H234">
        <v>175</v>
      </c>
      <c r="I234">
        <v>0.05</v>
      </c>
      <c r="J234">
        <v>11</v>
      </c>
      <c r="K234">
        <v>153.13300000000001</v>
      </c>
      <c r="L234">
        <v>12.2</v>
      </c>
      <c r="M234">
        <v>0.86596235979358205</v>
      </c>
      <c r="N234" s="12" t="s">
        <v>440</v>
      </c>
    </row>
    <row r="235" spans="1:15" x14ac:dyDescent="0.3">
      <c r="A235" t="s">
        <v>441</v>
      </c>
      <c r="B235" t="s">
        <v>168</v>
      </c>
      <c r="C235" t="s">
        <v>426</v>
      </c>
      <c r="D235" t="s">
        <v>6</v>
      </c>
      <c r="E235">
        <v>0.25</v>
      </c>
      <c r="F235">
        <v>2.5</v>
      </c>
      <c r="G235">
        <v>0.625</v>
      </c>
      <c r="H235">
        <v>175</v>
      </c>
      <c r="I235">
        <v>0.05</v>
      </c>
      <c r="J235">
        <v>9.1999999999999993</v>
      </c>
      <c r="K235">
        <v>65.628299999999996</v>
      </c>
      <c r="L235">
        <v>10.7</v>
      </c>
      <c r="M235">
        <v>0.75410372813494353</v>
      </c>
      <c r="N235" s="12" t="s">
        <v>193</v>
      </c>
    </row>
    <row r="236" spans="1:15" x14ac:dyDescent="0.3">
      <c r="A236" t="s">
        <v>442</v>
      </c>
      <c r="B236" t="s">
        <v>168</v>
      </c>
      <c r="C236" t="s">
        <v>426</v>
      </c>
      <c r="D236" t="s">
        <v>6</v>
      </c>
      <c r="E236">
        <v>0.25</v>
      </c>
      <c r="F236">
        <v>1</v>
      </c>
      <c r="G236">
        <v>0.25</v>
      </c>
      <c r="H236">
        <v>175</v>
      </c>
      <c r="I236">
        <v>10</v>
      </c>
      <c r="J236">
        <v>9.1999999999999993</v>
      </c>
      <c r="K236">
        <v>25.795999999999999</v>
      </c>
      <c r="L236">
        <v>7.6</v>
      </c>
      <c r="M236">
        <v>0.47422562578580418</v>
      </c>
      <c r="N236" s="12" t="s">
        <v>443</v>
      </c>
    </row>
    <row r="237" spans="1:15" x14ac:dyDescent="0.3">
      <c r="A237" t="s">
        <v>444</v>
      </c>
      <c r="B237" t="s">
        <v>168</v>
      </c>
      <c r="C237" t="s">
        <v>426</v>
      </c>
      <c r="D237" t="s">
        <v>6</v>
      </c>
      <c r="E237">
        <v>0.25</v>
      </c>
      <c r="F237">
        <v>2.5</v>
      </c>
      <c r="G237">
        <v>0.625</v>
      </c>
      <c r="H237">
        <v>175</v>
      </c>
      <c r="I237">
        <v>10</v>
      </c>
      <c r="J237">
        <v>11.2</v>
      </c>
      <c r="K237">
        <v>27.997399999999999</v>
      </c>
      <c r="L237">
        <v>7.8</v>
      </c>
      <c r="M237">
        <v>0.4285335251827927</v>
      </c>
      <c r="N237" s="12" t="s">
        <v>193</v>
      </c>
    </row>
    <row r="238" spans="1:15" x14ac:dyDescent="0.3">
      <c r="A238" t="s">
        <v>445</v>
      </c>
      <c r="B238" t="s">
        <v>168</v>
      </c>
      <c r="C238" t="s">
        <v>446</v>
      </c>
      <c r="D238" t="s">
        <v>6</v>
      </c>
      <c r="E238">
        <v>0.25</v>
      </c>
      <c r="F238">
        <v>1</v>
      </c>
      <c r="G238">
        <v>0.25</v>
      </c>
      <c r="H238">
        <v>50</v>
      </c>
      <c r="I238">
        <v>0.2</v>
      </c>
      <c r="J238">
        <v>29.1</v>
      </c>
      <c r="K238">
        <v>41.111199999999997</v>
      </c>
      <c r="L238">
        <v>28.2</v>
      </c>
      <c r="M238">
        <v>0.17107242149400662</v>
      </c>
      <c r="N238" s="12" t="s">
        <v>193</v>
      </c>
    </row>
    <row r="239" spans="1:15" x14ac:dyDescent="0.3">
      <c r="A239" t="s">
        <v>447</v>
      </c>
      <c r="B239" t="s">
        <v>168</v>
      </c>
      <c r="C239" t="s">
        <v>446</v>
      </c>
      <c r="D239" t="s">
        <v>6</v>
      </c>
      <c r="E239">
        <v>0.25</v>
      </c>
      <c r="F239">
        <v>2.5</v>
      </c>
      <c r="G239">
        <v>0.625</v>
      </c>
      <c r="H239">
        <v>50</v>
      </c>
      <c r="I239">
        <v>0.2</v>
      </c>
      <c r="J239">
        <v>28.9</v>
      </c>
      <c r="K239">
        <v>46.666699999999999</v>
      </c>
      <c r="L239">
        <v>28.2</v>
      </c>
      <c r="M239">
        <v>0.23511282085892332</v>
      </c>
      <c r="N239" s="12" t="s">
        <v>448</v>
      </c>
    </row>
    <row r="240" spans="1:15" x14ac:dyDescent="0.3">
      <c r="A240" t="s">
        <v>449</v>
      </c>
      <c r="B240" t="s">
        <v>168</v>
      </c>
      <c r="C240" t="s">
        <v>446</v>
      </c>
      <c r="D240" t="s">
        <v>6</v>
      </c>
      <c r="E240">
        <v>0.25</v>
      </c>
      <c r="F240">
        <v>1</v>
      </c>
      <c r="G240">
        <v>0.25</v>
      </c>
      <c r="H240">
        <v>175</v>
      </c>
      <c r="I240">
        <v>0.2</v>
      </c>
      <c r="J240">
        <v>28.6</v>
      </c>
      <c r="K240">
        <v>63.826799999999999</v>
      </c>
      <c r="L240">
        <v>27.4</v>
      </c>
      <c r="M240">
        <v>0.38113187949815419</v>
      </c>
      <c r="N240" s="12" t="s">
        <v>193</v>
      </c>
    </row>
    <row r="241" spans="1:15" x14ac:dyDescent="0.3">
      <c r="A241" t="s">
        <v>450</v>
      </c>
      <c r="B241" t="s">
        <v>168</v>
      </c>
      <c r="C241" t="s">
        <v>446</v>
      </c>
      <c r="D241" t="s">
        <v>6</v>
      </c>
      <c r="E241">
        <v>0.25</v>
      </c>
      <c r="F241">
        <v>2.5</v>
      </c>
      <c r="G241">
        <v>0.625</v>
      </c>
      <c r="H241">
        <v>175</v>
      </c>
      <c r="I241">
        <v>0.2</v>
      </c>
      <c r="J241">
        <v>28.8</v>
      </c>
      <c r="K241">
        <v>61.767800000000001</v>
      </c>
      <c r="L241">
        <v>26.1</v>
      </c>
      <c r="M241">
        <v>0.36401237525919805</v>
      </c>
      <c r="N241" s="12" t="s">
        <v>193</v>
      </c>
    </row>
    <row r="242" spans="1:15" x14ac:dyDescent="0.3">
      <c r="A242" t="s">
        <v>451</v>
      </c>
      <c r="B242" t="s">
        <v>168</v>
      </c>
      <c r="C242" t="s">
        <v>446</v>
      </c>
      <c r="D242" t="s">
        <v>6</v>
      </c>
      <c r="E242">
        <v>0.25</v>
      </c>
      <c r="F242">
        <v>1</v>
      </c>
      <c r="G242">
        <v>0.25</v>
      </c>
      <c r="H242">
        <v>150</v>
      </c>
      <c r="I242">
        <v>0.2</v>
      </c>
      <c r="J242">
        <v>25.6</v>
      </c>
      <c r="K242">
        <v>64.105900000000005</v>
      </c>
      <c r="L242">
        <v>25.3</v>
      </c>
      <c r="M242">
        <v>0.42924601391881689</v>
      </c>
      <c r="N242" s="12" t="s">
        <v>193</v>
      </c>
    </row>
    <row r="243" spans="1:15" x14ac:dyDescent="0.3">
      <c r="A243" t="s">
        <v>452</v>
      </c>
      <c r="B243" t="s">
        <v>168</v>
      </c>
      <c r="C243" t="s">
        <v>446</v>
      </c>
      <c r="D243" t="s">
        <v>6</v>
      </c>
      <c r="E243">
        <v>0.25</v>
      </c>
      <c r="F243">
        <v>2.5</v>
      </c>
      <c r="G243">
        <v>0.625</v>
      </c>
      <c r="H243">
        <v>150</v>
      </c>
      <c r="I243">
        <v>0.2</v>
      </c>
      <c r="J243">
        <v>24.5</v>
      </c>
      <c r="K243">
        <v>70.309700000000007</v>
      </c>
      <c r="L243">
        <v>23.2</v>
      </c>
      <c r="M243">
        <v>0.48317524472706908</v>
      </c>
      <c r="N243" s="12" t="s">
        <v>453</v>
      </c>
    </row>
    <row r="244" spans="1:15" x14ac:dyDescent="0.3">
      <c r="A244" t="s">
        <v>454</v>
      </c>
      <c r="B244" t="s">
        <v>168</v>
      </c>
      <c r="C244" t="s">
        <v>446</v>
      </c>
      <c r="D244" t="s">
        <v>6</v>
      </c>
      <c r="E244">
        <v>0.25</v>
      </c>
      <c r="F244">
        <v>1</v>
      </c>
      <c r="G244">
        <v>0.25</v>
      </c>
      <c r="H244">
        <v>100</v>
      </c>
      <c r="I244">
        <v>1</v>
      </c>
      <c r="J244">
        <v>25.2</v>
      </c>
      <c r="K244">
        <v>47.2727</v>
      </c>
      <c r="L244">
        <v>22.6</v>
      </c>
      <c r="M244">
        <v>0.30456571922944781</v>
      </c>
      <c r="N244" s="12" t="s">
        <v>193</v>
      </c>
    </row>
    <row r="245" spans="1:15" x14ac:dyDescent="0.3">
      <c r="A245" t="s">
        <v>455</v>
      </c>
      <c r="B245" t="s">
        <v>168</v>
      </c>
      <c r="C245" t="s">
        <v>446</v>
      </c>
      <c r="D245" t="s">
        <v>6</v>
      </c>
      <c r="E245">
        <v>0.25</v>
      </c>
      <c r="F245">
        <v>2.5</v>
      </c>
      <c r="G245">
        <v>0.625</v>
      </c>
      <c r="H245">
        <v>100</v>
      </c>
      <c r="I245">
        <v>1</v>
      </c>
      <c r="J245">
        <v>25.3</v>
      </c>
      <c r="K245">
        <v>71.111099999999993</v>
      </c>
      <c r="L245">
        <v>21.8</v>
      </c>
      <c r="M245">
        <v>0.47516416678162576</v>
      </c>
      <c r="N245" s="12" t="s">
        <v>453</v>
      </c>
      <c r="O245" s="12" t="s">
        <v>456</v>
      </c>
    </row>
    <row r="246" spans="1:15" x14ac:dyDescent="0.3">
      <c r="A246" t="s">
        <v>457</v>
      </c>
      <c r="B246" t="s">
        <v>168</v>
      </c>
      <c r="C246" t="s">
        <v>446</v>
      </c>
      <c r="D246" t="s">
        <v>6</v>
      </c>
      <c r="E246">
        <v>0.25</v>
      </c>
      <c r="F246">
        <v>1</v>
      </c>
      <c r="G246">
        <v>0.25</v>
      </c>
      <c r="H246">
        <v>175</v>
      </c>
      <c r="I246">
        <v>0.05</v>
      </c>
      <c r="J246">
        <v>22.7</v>
      </c>
      <c r="K246">
        <v>61.253100000000003</v>
      </c>
      <c r="L246">
        <v>22.7</v>
      </c>
      <c r="M246">
        <v>0.45922187507072398</v>
      </c>
      <c r="N246" s="12" t="s">
        <v>193</v>
      </c>
    </row>
    <row r="247" spans="1:15" x14ac:dyDescent="0.3">
      <c r="A247" t="s">
        <v>458</v>
      </c>
      <c r="B247" t="s">
        <v>168</v>
      </c>
      <c r="C247" t="s">
        <v>446</v>
      </c>
      <c r="D247" t="s">
        <v>6</v>
      </c>
      <c r="E247">
        <v>0.25</v>
      </c>
      <c r="F247">
        <v>2.5</v>
      </c>
      <c r="G247">
        <v>0.625</v>
      </c>
      <c r="H247">
        <v>175</v>
      </c>
      <c r="I247">
        <v>0.05</v>
      </c>
      <c r="J247">
        <v>22.2</v>
      </c>
      <c r="K247">
        <v>65.628299999999996</v>
      </c>
      <c r="L247">
        <v>22.6</v>
      </c>
      <c r="M247">
        <v>0.49446818394526587</v>
      </c>
      <c r="N247" s="12" t="s">
        <v>193</v>
      </c>
    </row>
    <row r="248" spans="1:15" x14ac:dyDescent="0.3">
      <c r="A248" t="s">
        <v>459</v>
      </c>
      <c r="B248" t="s">
        <v>168</v>
      </c>
      <c r="C248" t="s">
        <v>446</v>
      </c>
      <c r="D248" t="s">
        <v>6</v>
      </c>
      <c r="E248">
        <v>0.25</v>
      </c>
      <c r="F248">
        <v>1</v>
      </c>
      <c r="G248">
        <v>0.25</v>
      </c>
      <c r="H248">
        <v>175</v>
      </c>
      <c r="I248">
        <v>10</v>
      </c>
      <c r="J248">
        <v>22.3</v>
      </c>
      <c r="K248">
        <v>27.6172</v>
      </c>
      <c r="L248">
        <v>21.8</v>
      </c>
      <c r="M248">
        <v>0.10652039777872155</v>
      </c>
      <c r="N248" s="12" t="s">
        <v>193</v>
      </c>
    </row>
    <row r="249" spans="1:15" x14ac:dyDescent="0.3">
      <c r="A249" t="s">
        <v>460</v>
      </c>
      <c r="B249" t="s">
        <v>168</v>
      </c>
      <c r="C249" t="s">
        <v>446</v>
      </c>
      <c r="D249" t="s">
        <v>6</v>
      </c>
      <c r="E249">
        <v>0.25</v>
      </c>
      <c r="F249">
        <v>2.5</v>
      </c>
      <c r="G249">
        <v>0.625</v>
      </c>
      <c r="H249">
        <v>175</v>
      </c>
      <c r="I249">
        <v>10</v>
      </c>
      <c r="J249">
        <v>22.6</v>
      </c>
      <c r="K249">
        <v>38.023600000000002</v>
      </c>
      <c r="L249">
        <v>20.399999999999999</v>
      </c>
      <c r="M249">
        <v>0.25441577207556132</v>
      </c>
      <c r="N249" s="12" t="s">
        <v>193</v>
      </c>
    </row>
    <row r="250" spans="1:15" x14ac:dyDescent="0.3">
      <c r="A250" t="s">
        <v>461</v>
      </c>
      <c r="B250" t="s">
        <v>168</v>
      </c>
      <c r="C250" t="s">
        <v>462</v>
      </c>
      <c r="D250" t="s">
        <v>7</v>
      </c>
      <c r="E250">
        <v>0.25</v>
      </c>
      <c r="F250">
        <v>1</v>
      </c>
      <c r="G250">
        <v>0.25</v>
      </c>
      <c r="H250">
        <v>50</v>
      </c>
      <c r="I250">
        <v>0.2</v>
      </c>
      <c r="J250">
        <v>12.6</v>
      </c>
      <c r="K250">
        <v>27.777799999999999</v>
      </c>
      <c r="L250">
        <v>14.1</v>
      </c>
      <c r="M250">
        <v>0.37589467479654659</v>
      </c>
      <c r="N250" s="12" t="s">
        <v>193</v>
      </c>
    </row>
    <row r="251" spans="1:15" x14ac:dyDescent="0.3">
      <c r="A251" t="s">
        <v>463</v>
      </c>
      <c r="B251" t="s">
        <v>168</v>
      </c>
      <c r="C251" t="s">
        <v>462</v>
      </c>
      <c r="D251" t="s">
        <v>7</v>
      </c>
      <c r="E251">
        <v>0.25</v>
      </c>
      <c r="F251">
        <v>2.5</v>
      </c>
      <c r="G251">
        <v>0.625</v>
      </c>
      <c r="H251">
        <v>50</v>
      </c>
      <c r="I251">
        <v>0.2</v>
      </c>
      <c r="J251">
        <v>8</v>
      </c>
      <c r="K251">
        <v>2.2222200000000001</v>
      </c>
      <c r="L251">
        <v>10.4</v>
      </c>
      <c r="M251">
        <v>-0.56521773156907207</v>
      </c>
      <c r="N251" s="12" t="s">
        <v>193</v>
      </c>
    </row>
    <row r="252" spans="1:15" x14ac:dyDescent="0.3">
      <c r="A252" t="s">
        <v>464</v>
      </c>
      <c r="B252" t="s">
        <v>168</v>
      </c>
      <c r="C252" t="s">
        <v>462</v>
      </c>
      <c r="D252" t="s">
        <v>7</v>
      </c>
      <c r="E252">
        <v>0.25</v>
      </c>
      <c r="F252">
        <v>1</v>
      </c>
      <c r="G252">
        <v>0.25</v>
      </c>
      <c r="H252">
        <v>175</v>
      </c>
      <c r="I252">
        <v>0.2</v>
      </c>
      <c r="J252">
        <v>7</v>
      </c>
      <c r="K252">
        <v>18.5304</v>
      </c>
      <c r="L252">
        <v>6.5</v>
      </c>
      <c r="M252">
        <v>0.45163413029173066</v>
      </c>
      <c r="N252" s="12" t="s">
        <v>193</v>
      </c>
    </row>
    <row r="253" spans="1:15" x14ac:dyDescent="0.3">
      <c r="A253" t="s">
        <v>465</v>
      </c>
      <c r="B253" t="s">
        <v>168</v>
      </c>
      <c r="C253" t="s">
        <v>462</v>
      </c>
      <c r="D253" t="s">
        <v>7</v>
      </c>
      <c r="E253">
        <v>0.25</v>
      </c>
      <c r="F253">
        <v>2.5</v>
      </c>
      <c r="G253">
        <v>0.625</v>
      </c>
      <c r="H253">
        <v>175</v>
      </c>
      <c r="I253">
        <v>0.2</v>
      </c>
      <c r="J253">
        <v>8.9</v>
      </c>
      <c r="K253">
        <v>0</v>
      </c>
      <c r="L253">
        <v>6.7</v>
      </c>
      <c r="M253">
        <v>-1</v>
      </c>
      <c r="N253" s="12" t="s">
        <v>193</v>
      </c>
    </row>
    <row r="254" spans="1:15" x14ac:dyDescent="0.3">
      <c r="A254" t="s">
        <v>466</v>
      </c>
      <c r="B254" t="s">
        <v>168</v>
      </c>
      <c r="C254" t="s">
        <v>462</v>
      </c>
      <c r="D254" t="s">
        <v>7</v>
      </c>
      <c r="E254">
        <v>0.25</v>
      </c>
      <c r="F254">
        <v>1</v>
      </c>
      <c r="G254">
        <v>0.25</v>
      </c>
      <c r="H254">
        <v>150</v>
      </c>
      <c r="I254">
        <v>0.2</v>
      </c>
      <c r="J254">
        <v>8</v>
      </c>
      <c r="K254">
        <v>35.154800000000002</v>
      </c>
      <c r="L254">
        <v>6.1</v>
      </c>
      <c r="M254">
        <v>0.62924170660042456</v>
      </c>
      <c r="N254" s="12" t="s">
        <v>193</v>
      </c>
    </row>
    <row r="255" spans="1:15" x14ac:dyDescent="0.3">
      <c r="A255" t="s">
        <v>467</v>
      </c>
      <c r="B255" t="s">
        <v>168</v>
      </c>
      <c r="C255" t="s">
        <v>462</v>
      </c>
      <c r="D255" t="s">
        <v>7</v>
      </c>
      <c r="E255">
        <v>0.25</v>
      </c>
      <c r="F255">
        <v>2.5</v>
      </c>
      <c r="G255">
        <v>0.625</v>
      </c>
      <c r="H255">
        <v>150</v>
      </c>
      <c r="I255">
        <v>0.2</v>
      </c>
      <c r="J255">
        <v>7.8</v>
      </c>
      <c r="K255">
        <v>0</v>
      </c>
      <c r="L255">
        <v>8.1</v>
      </c>
      <c r="M255">
        <v>-1</v>
      </c>
      <c r="N255" s="12" t="s">
        <v>193</v>
      </c>
    </row>
    <row r="256" spans="1:15" x14ac:dyDescent="0.3">
      <c r="A256" t="s">
        <v>468</v>
      </c>
      <c r="B256" t="s">
        <v>168</v>
      </c>
      <c r="C256" t="s">
        <v>462</v>
      </c>
      <c r="D256" t="s">
        <v>7</v>
      </c>
      <c r="E256">
        <v>0.25</v>
      </c>
      <c r="F256">
        <v>1</v>
      </c>
      <c r="G256">
        <v>0.25</v>
      </c>
      <c r="H256">
        <v>100</v>
      </c>
      <c r="I256">
        <v>1</v>
      </c>
      <c r="J256">
        <v>8.5</v>
      </c>
      <c r="K256">
        <v>29.899000000000001</v>
      </c>
      <c r="L256">
        <v>2.2999999999999998</v>
      </c>
      <c r="M256">
        <v>0.55728013750358085</v>
      </c>
    </row>
    <row r="257" spans="1:15" x14ac:dyDescent="0.3">
      <c r="A257" t="s">
        <v>469</v>
      </c>
      <c r="B257" t="s">
        <v>168</v>
      </c>
      <c r="C257" t="s">
        <v>462</v>
      </c>
      <c r="D257" t="s">
        <v>7</v>
      </c>
      <c r="E257">
        <v>0.25</v>
      </c>
      <c r="F257">
        <v>2.5</v>
      </c>
      <c r="G257">
        <v>0.625</v>
      </c>
      <c r="H257">
        <v>100</v>
      </c>
      <c r="I257">
        <v>1</v>
      </c>
      <c r="J257">
        <v>15.8</v>
      </c>
      <c r="K257">
        <v>13.333299999999999</v>
      </c>
      <c r="L257">
        <v>13.2</v>
      </c>
      <c r="M257">
        <v>-8.4669433260221166E-2</v>
      </c>
    </row>
    <row r="258" spans="1:15" x14ac:dyDescent="0.3">
      <c r="A258" t="s">
        <v>470</v>
      </c>
      <c r="B258" t="s">
        <v>168</v>
      </c>
      <c r="C258" t="s">
        <v>462</v>
      </c>
      <c r="D258" t="s">
        <v>7</v>
      </c>
      <c r="E258">
        <v>0.25</v>
      </c>
      <c r="F258">
        <v>1</v>
      </c>
      <c r="G258">
        <v>0.25</v>
      </c>
      <c r="H258">
        <v>175</v>
      </c>
      <c r="I258">
        <v>0.05</v>
      </c>
      <c r="J258">
        <v>8.8000000000000007</v>
      </c>
      <c r="K258">
        <v>52.502600000000001</v>
      </c>
      <c r="L258">
        <v>10.5</v>
      </c>
      <c r="M258">
        <v>0.71289961600323648</v>
      </c>
    </row>
    <row r="259" spans="1:15" x14ac:dyDescent="0.3">
      <c r="A259" t="s">
        <v>471</v>
      </c>
      <c r="B259" t="s">
        <v>168</v>
      </c>
      <c r="C259" t="s">
        <v>462</v>
      </c>
      <c r="D259" t="s">
        <v>7</v>
      </c>
      <c r="E259">
        <v>0.25</v>
      </c>
      <c r="F259">
        <v>2.5</v>
      </c>
      <c r="G259">
        <v>0.625</v>
      </c>
      <c r="H259">
        <v>175</v>
      </c>
      <c r="I259">
        <v>0.05</v>
      </c>
      <c r="J259">
        <v>4.7</v>
      </c>
      <c r="K259">
        <v>4.3752199999999997</v>
      </c>
      <c r="L259">
        <v>9.9</v>
      </c>
      <c r="M259">
        <v>-3.5787562174801328E-2</v>
      </c>
    </row>
    <row r="260" spans="1:15" x14ac:dyDescent="0.3">
      <c r="A260" t="s">
        <v>472</v>
      </c>
      <c r="B260" t="s">
        <v>168</v>
      </c>
      <c r="C260" t="s">
        <v>462</v>
      </c>
      <c r="D260" t="s">
        <v>7</v>
      </c>
      <c r="E260">
        <v>0.25</v>
      </c>
      <c r="F260">
        <v>1</v>
      </c>
      <c r="G260">
        <v>0.25</v>
      </c>
      <c r="H260">
        <v>175</v>
      </c>
      <c r="I260">
        <v>10</v>
      </c>
      <c r="J260">
        <v>10.6</v>
      </c>
      <c r="K260">
        <v>13.0481</v>
      </c>
      <c r="L260">
        <v>8.6999999999999993</v>
      </c>
      <c r="M260">
        <v>0.10352205885462258</v>
      </c>
    </row>
    <row r="261" spans="1:15" x14ac:dyDescent="0.3">
      <c r="A261" t="s">
        <v>473</v>
      </c>
      <c r="B261" t="s">
        <v>168</v>
      </c>
      <c r="C261" t="s">
        <v>462</v>
      </c>
      <c r="D261" t="s">
        <v>7</v>
      </c>
      <c r="E261">
        <v>0.25</v>
      </c>
      <c r="F261">
        <v>2.5</v>
      </c>
      <c r="G261">
        <v>0.625</v>
      </c>
      <c r="H261">
        <v>175</v>
      </c>
      <c r="I261">
        <v>10</v>
      </c>
      <c r="J261">
        <v>10.5</v>
      </c>
      <c r="K261">
        <v>23.074300000000001</v>
      </c>
      <c r="L261">
        <v>24.5</v>
      </c>
      <c r="M261">
        <v>0.37452158347307318</v>
      </c>
    </row>
    <row r="262" spans="1:15" x14ac:dyDescent="0.3">
      <c r="A262" t="s">
        <v>474</v>
      </c>
      <c r="B262" t="s">
        <v>168</v>
      </c>
      <c r="C262" t="s">
        <v>169</v>
      </c>
      <c r="D262" t="s">
        <v>6</v>
      </c>
      <c r="E262">
        <v>7.8E-2</v>
      </c>
      <c r="F262">
        <v>1</v>
      </c>
      <c r="G262">
        <v>7.8E-2</v>
      </c>
      <c r="H262">
        <v>50</v>
      </c>
      <c r="I262">
        <v>0.2</v>
      </c>
      <c r="J262">
        <v>15</v>
      </c>
      <c r="K262">
        <v>21.1111</v>
      </c>
      <c r="L262">
        <v>14.3</v>
      </c>
      <c r="M262">
        <v>0.16923051360938882</v>
      </c>
      <c r="N262" t="s">
        <v>193</v>
      </c>
    </row>
    <row r="263" spans="1:15" x14ac:dyDescent="0.3">
      <c r="A263" t="s">
        <v>475</v>
      </c>
      <c r="B263" t="s">
        <v>168</v>
      </c>
      <c r="C263" t="s">
        <v>169</v>
      </c>
      <c r="D263" t="s">
        <v>6</v>
      </c>
      <c r="E263">
        <v>7.8E-2</v>
      </c>
      <c r="F263">
        <v>2.5</v>
      </c>
      <c r="G263">
        <v>0.19600000000000001</v>
      </c>
      <c r="H263">
        <v>50</v>
      </c>
      <c r="I263">
        <v>0.2</v>
      </c>
      <c r="J263">
        <v>13.5</v>
      </c>
      <c r="K263">
        <v>45.555599999999998</v>
      </c>
      <c r="L263">
        <v>12.2</v>
      </c>
      <c r="M263">
        <v>0.5428037307215573</v>
      </c>
      <c r="N263" t="s">
        <v>195</v>
      </c>
    </row>
    <row r="264" spans="1:15" x14ac:dyDescent="0.3">
      <c r="A264" t="s">
        <v>476</v>
      </c>
      <c r="B264" t="s">
        <v>168</v>
      </c>
      <c r="C264" t="s">
        <v>169</v>
      </c>
      <c r="D264" t="s">
        <v>6</v>
      </c>
      <c r="E264">
        <v>7.8E-2</v>
      </c>
      <c r="F264">
        <v>1</v>
      </c>
      <c r="G264">
        <v>7.8E-2</v>
      </c>
      <c r="H264">
        <v>175</v>
      </c>
      <c r="I264">
        <v>0.2</v>
      </c>
      <c r="J264">
        <v>8.6</v>
      </c>
      <c r="K264">
        <v>26.766100000000002</v>
      </c>
      <c r="L264">
        <v>8.6</v>
      </c>
      <c r="M264">
        <v>0.51365856003347832</v>
      </c>
      <c r="N264" t="s">
        <v>193</v>
      </c>
    </row>
    <row r="265" spans="1:15" x14ac:dyDescent="0.3">
      <c r="A265" t="s">
        <v>477</v>
      </c>
      <c r="B265" t="s">
        <v>168</v>
      </c>
      <c r="C265" t="s">
        <v>169</v>
      </c>
      <c r="D265" t="s">
        <v>6</v>
      </c>
      <c r="E265">
        <v>7.8E-2</v>
      </c>
      <c r="F265">
        <v>2.5</v>
      </c>
      <c r="G265">
        <v>0.19600000000000001</v>
      </c>
      <c r="H265">
        <v>175</v>
      </c>
      <c r="I265">
        <v>0.2</v>
      </c>
      <c r="J265">
        <v>12.7</v>
      </c>
      <c r="K265">
        <v>83.386600000000001</v>
      </c>
      <c r="L265">
        <v>11.6</v>
      </c>
      <c r="M265">
        <v>0.73565512777015729</v>
      </c>
      <c r="N265" t="s">
        <v>443</v>
      </c>
    </row>
    <row r="266" spans="1:15" x14ac:dyDescent="0.3">
      <c r="A266" t="s">
        <v>478</v>
      </c>
      <c r="B266" t="s">
        <v>168</v>
      </c>
      <c r="C266" t="s">
        <v>169</v>
      </c>
      <c r="D266" t="s">
        <v>6</v>
      </c>
      <c r="E266">
        <v>7.8E-2</v>
      </c>
      <c r="F266">
        <v>1</v>
      </c>
      <c r="G266">
        <v>7.8E-2</v>
      </c>
      <c r="H266">
        <v>150</v>
      </c>
      <c r="I266">
        <v>0.2</v>
      </c>
      <c r="J266">
        <v>11.8</v>
      </c>
      <c r="K266">
        <v>50.664299999999997</v>
      </c>
      <c r="L266">
        <v>10.7</v>
      </c>
      <c r="M266">
        <v>0.62218419161024785</v>
      </c>
      <c r="N266" t="s">
        <v>193</v>
      </c>
    </row>
    <row r="267" spans="1:15" x14ac:dyDescent="0.3">
      <c r="A267" t="s">
        <v>479</v>
      </c>
      <c r="B267" t="s">
        <v>168</v>
      </c>
      <c r="C267" t="s">
        <v>169</v>
      </c>
      <c r="D267" t="s">
        <v>6</v>
      </c>
      <c r="E267">
        <v>7.8E-2</v>
      </c>
      <c r="F267">
        <v>2.5</v>
      </c>
      <c r="G267">
        <v>0.19600000000000001</v>
      </c>
      <c r="H267">
        <v>150</v>
      </c>
      <c r="I267">
        <v>0.2</v>
      </c>
      <c r="J267">
        <v>11.6</v>
      </c>
      <c r="K267">
        <v>131.31399999999999</v>
      </c>
      <c r="L267">
        <v>8.6</v>
      </c>
      <c r="M267">
        <v>0.83766460948542487</v>
      </c>
      <c r="N267" t="s">
        <v>443</v>
      </c>
      <c r="O267" t="s">
        <v>480</v>
      </c>
    </row>
    <row r="268" spans="1:15" x14ac:dyDescent="0.3">
      <c r="A268" t="s">
        <v>481</v>
      </c>
      <c r="B268" t="s">
        <v>168</v>
      </c>
      <c r="C268" t="s">
        <v>169</v>
      </c>
      <c r="D268" t="s">
        <v>6</v>
      </c>
      <c r="E268">
        <v>7.8E-2</v>
      </c>
      <c r="F268">
        <v>1</v>
      </c>
      <c r="G268">
        <v>7.8E-2</v>
      </c>
      <c r="H268">
        <v>100</v>
      </c>
      <c r="I268">
        <v>1</v>
      </c>
      <c r="J268">
        <v>12.7</v>
      </c>
      <c r="K268">
        <v>38.585900000000002</v>
      </c>
      <c r="L268">
        <v>9.6999999999999993</v>
      </c>
      <c r="M268">
        <v>0.5047371694754309</v>
      </c>
      <c r="N268" t="s">
        <v>193</v>
      </c>
    </row>
    <row r="269" spans="1:15" x14ac:dyDescent="0.3">
      <c r="A269" t="s">
        <v>482</v>
      </c>
      <c r="B269" t="s">
        <v>168</v>
      </c>
      <c r="C269" t="s">
        <v>169</v>
      </c>
      <c r="D269" t="s">
        <v>6</v>
      </c>
      <c r="E269">
        <v>7.8E-2</v>
      </c>
      <c r="F269">
        <v>2.5</v>
      </c>
      <c r="G269">
        <v>0.19600000000000001</v>
      </c>
      <c r="H269">
        <v>100</v>
      </c>
      <c r="I269">
        <v>1</v>
      </c>
      <c r="J269">
        <v>14.1</v>
      </c>
      <c r="K269">
        <v>71.313100000000006</v>
      </c>
      <c r="L269">
        <v>9.4</v>
      </c>
      <c r="M269">
        <v>0.66983987233808406</v>
      </c>
      <c r="N269" t="s">
        <v>483</v>
      </c>
    </row>
    <row r="270" spans="1:15" x14ac:dyDescent="0.3">
      <c r="A270" t="s">
        <v>484</v>
      </c>
      <c r="B270" t="s">
        <v>168</v>
      </c>
      <c r="C270" t="s">
        <v>169</v>
      </c>
      <c r="D270" t="s">
        <v>6</v>
      </c>
      <c r="E270">
        <v>7.8E-2</v>
      </c>
      <c r="F270">
        <v>1</v>
      </c>
      <c r="G270">
        <v>7.8E-2</v>
      </c>
      <c r="H270">
        <v>175</v>
      </c>
      <c r="I270">
        <v>10</v>
      </c>
      <c r="J270">
        <v>15.3</v>
      </c>
      <c r="K270">
        <v>20.873000000000001</v>
      </c>
      <c r="L270">
        <v>14.1</v>
      </c>
      <c r="M270">
        <v>0.15406518674149228</v>
      </c>
    </row>
    <row r="271" spans="1:15" x14ac:dyDescent="0.3">
      <c r="A271" t="s">
        <v>485</v>
      </c>
      <c r="B271" t="s">
        <v>168</v>
      </c>
      <c r="C271" t="s">
        <v>169</v>
      </c>
      <c r="D271" t="s">
        <v>6</v>
      </c>
      <c r="E271">
        <v>7.8E-2</v>
      </c>
      <c r="F271">
        <v>2.5</v>
      </c>
      <c r="G271">
        <v>0.19600000000000001</v>
      </c>
      <c r="H271">
        <v>175</v>
      </c>
      <c r="I271">
        <v>10</v>
      </c>
      <c r="J271">
        <v>16.100000000000001</v>
      </c>
      <c r="K271">
        <v>44.547699999999999</v>
      </c>
      <c r="L271">
        <v>16.100000000000001</v>
      </c>
      <c r="M271">
        <v>0.46906477904355809</v>
      </c>
    </row>
    <row r="272" spans="1:15" x14ac:dyDescent="0.3">
      <c r="A272" t="s">
        <v>486</v>
      </c>
      <c r="B272" t="s">
        <v>168</v>
      </c>
      <c r="C272" t="s">
        <v>169</v>
      </c>
      <c r="D272" t="s">
        <v>7</v>
      </c>
      <c r="E272">
        <v>7.8E-2</v>
      </c>
      <c r="F272">
        <v>1</v>
      </c>
      <c r="G272">
        <v>7.8E-2</v>
      </c>
      <c r="H272">
        <v>50</v>
      </c>
      <c r="I272">
        <v>0.2</v>
      </c>
      <c r="J272">
        <v>22.1</v>
      </c>
      <c r="K272">
        <v>2.2222200000000001</v>
      </c>
      <c r="L272">
        <v>7.2</v>
      </c>
      <c r="M272">
        <v>-0.81726832501309499</v>
      </c>
    </row>
    <row r="273" spans="1:15" x14ac:dyDescent="0.3">
      <c r="A273" t="s">
        <v>487</v>
      </c>
      <c r="B273" t="s">
        <v>168</v>
      </c>
      <c r="C273" t="s">
        <v>169</v>
      </c>
      <c r="D273" t="s">
        <v>7</v>
      </c>
      <c r="E273">
        <v>7.8E-2</v>
      </c>
      <c r="F273">
        <v>2.5</v>
      </c>
      <c r="G273">
        <v>0.19600000000000001</v>
      </c>
      <c r="H273">
        <v>50</v>
      </c>
      <c r="I273">
        <v>0.2</v>
      </c>
      <c r="J273">
        <v>18.600000000000001</v>
      </c>
      <c r="K273">
        <v>0</v>
      </c>
      <c r="L273">
        <v>19.399999999999999</v>
      </c>
      <c r="M273">
        <v>-1</v>
      </c>
    </row>
    <row r="274" spans="1:15" x14ac:dyDescent="0.3">
      <c r="A274" t="s">
        <v>488</v>
      </c>
      <c r="B274" t="s">
        <v>168</v>
      </c>
      <c r="C274" t="s">
        <v>169</v>
      </c>
      <c r="D274" t="s">
        <v>7</v>
      </c>
      <c r="E274">
        <v>7.8E-2</v>
      </c>
      <c r="F274">
        <v>1</v>
      </c>
      <c r="G274">
        <v>7.8E-2</v>
      </c>
      <c r="H274">
        <v>175</v>
      </c>
      <c r="I274">
        <v>0.2</v>
      </c>
      <c r="J274">
        <v>10.6</v>
      </c>
      <c r="K274">
        <v>0</v>
      </c>
      <c r="L274">
        <v>24.1</v>
      </c>
      <c r="M274">
        <v>-1</v>
      </c>
      <c r="O274" t="s">
        <v>489</v>
      </c>
    </row>
    <row r="275" spans="1:15" x14ac:dyDescent="0.3">
      <c r="A275" t="s">
        <v>490</v>
      </c>
      <c r="B275" t="s">
        <v>168</v>
      </c>
      <c r="C275" t="s">
        <v>169</v>
      </c>
      <c r="D275" t="s">
        <v>7</v>
      </c>
      <c r="E275">
        <v>7.8E-2</v>
      </c>
      <c r="F275">
        <v>2.5</v>
      </c>
      <c r="G275">
        <v>0.19600000000000001</v>
      </c>
      <c r="H275">
        <v>175</v>
      </c>
      <c r="I275">
        <v>0.2</v>
      </c>
      <c r="J275">
        <v>19.899999999999999</v>
      </c>
      <c r="K275">
        <v>0</v>
      </c>
      <c r="L275">
        <v>20.5</v>
      </c>
      <c r="M275">
        <v>-1</v>
      </c>
    </row>
    <row r="276" spans="1:15" x14ac:dyDescent="0.3">
      <c r="A276" t="s">
        <v>491</v>
      </c>
      <c r="B276" t="s">
        <v>168</v>
      </c>
      <c r="C276" t="s">
        <v>169</v>
      </c>
      <c r="D276" t="s">
        <v>7</v>
      </c>
      <c r="E276">
        <v>7.8E-2</v>
      </c>
      <c r="F276">
        <v>1</v>
      </c>
      <c r="G276">
        <v>7.8E-2</v>
      </c>
      <c r="H276">
        <v>150</v>
      </c>
      <c r="I276">
        <v>0.2</v>
      </c>
      <c r="J276">
        <v>20.5</v>
      </c>
      <c r="K276">
        <v>2.06793</v>
      </c>
      <c r="L276">
        <v>17.899999999999999</v>
      </c>
      <c r="M276">
        <v>-0.81673729048255639</v>
      </c>
      <c r="O276" t="s">
        <v>489</v>
      </c>
    </row>
    <row r="277" spans="1:15" x14ac:dyDescent="0.3">
      <c r="A277" t="s">
        <v>492</v>
      </c>
      <c r="B277" t="s">
        <v>168</v>
      </c>
      <c r="C277" t="s">
        <v>169</v>
      </c>
      <c r="D277" t="s">
        <v>7</v>
      </c>
      <c r="E277">
        <v>7.8E-2</v>
      </c>
      <c r="F277">
        <v>2.5</v>
      </c>
      <c r="G277">
        <v>0.19600000000000001</v>
      </c>
      <c r="H277">
        <v>150</v>
      </c>
      <c r="I277">
        <v>0.2</v>
      </c>
      <c r="J277">
        <v>12.7</v>
      </c>
      <c r="K277">
        <v>0</v>
      </c>
      <c r="L277">
        <v>0</v>
      </c>
      <c r="M277">
        <v>-1</v>
      </c>
      <c r="O277" t="s">
        <v>489</v>
      </c>
    </row>
    <row r="278" spans="1:15" x14ac:dyDescent="0.3">
      <c r="A278" t="s">
        <v>493</v>
      </c>
      <c r="B278" t="s">
        <v>168</v>
      </c>
      <c r="C278" t="s">
        <v>169</v>
      </c>
      <c r="D278" t="s">
        <v>7</v>
      </c>
      <c r="E278">
        <v>7.8E-2</v>
      </c>
      <c r="F278">
        <v>1</v>
      </c>
      <c r="G278">
        <v>7.8E-2</v>
      </c>
      <c r="H278">
        <v>100</v>
      </c>
      <c r="I278">
        <v>1</v>
      </c>
      <c r="J278">
        <v>9</v>
      </c>
      <c r="K278">
        <v>0.40404000000000001</v>
      </c>
      <c r="L278">
        <v>14.7</v>
      </c>
      <c r="M278">
        <v>-0.91407097375170665</v>
      </c>
      <c r="O278" t="s">
        <v>489</v>
      </c>
    </row>
    <row r="279" spans="1:15" x14ac:dyDescent="0.3">
      <c r="A279" t="s">
        <v>494</v>
      </c>
      <c r="B279" t="s">
        <v>168</v>
      </c>
      <c r="C279" t="s">
        <v>169</v>
      </c>
      <c r="D279" t="s">
        <v>7</v>
      </c>
      <c r="E279">
        <v>7.8E-2</v>
      </c>
      <c r="F279">
        <v>2.5</v>
      </c>
      <c r="G279">
        <v>0.19600000000000001</v>
      </c>
      <c r="H279">
        <v>100</v>
      </c>
      <c r="I279">
        <v>1</v>
      </c>
      <c r="J279">
        <v>18.2</v>
      </c>
      <c r="K279">
        <v>0</v>
      </c>
      <c r="L279">
        <v>12.5</v>
      </c>
      <c r="M279">
        <v>-1</v>
      </c>
      <c r="O279" t="s">
        <v>489</v>
      </c>
    </row>
    <row r="280" spans="1:15" x14ac:dyDescent="0.3">
      <c r="A280" t="s">
        <v>495</v>
      </c>
      <c r="B280" t="s">
        <v>168</v>
      </c>
      <c r="C280" t="s">
        <v>169</v>
      </c>
      <c r="D280" t="s">
        <v>7</v>
      </c>
      <c r="E280">
        <v>7.8E-2</v>
      </c>
      <c r="F280">
        <v>1</v>
      </c>
      <c r="G280">
        <v>7.8E-2</v>
      </c>
      <c r="H280">
        <v>175</v>
      </c>
      <c r="I280">
        <v>10</v>
      </c>
      <c r="J280">
        <v>19.899999999999999</v>
      </c>
      <c r="K280">
        <v>16.03</v>
      </c>
      <c r="L280">
        <v>26.6</v>
      </c>
      <c r="M280">
        <v>-0.10770943501252428</v>
      </c>
    </row>
    <row r="281" spans="1:15" x14ac:dyDescent="0.3">
      <c r="A281" t="s">
        <v>496</v>
      </c>
      <c r="B281" t="s">
        <v>168</v>
      </c>
      <c r="C281" t="s">
        <v>169</v>
      </c>
      <c r="D281" t="s">
        <v>7</v>
      </c>
      <c r="E281">
        <v>7.8E-2</v>
      </c>
      <c r="F281">
        <v>2.5</v>
      </c>
      <c r="G281">
        <v>0.19600000000000001</v>
      </c>
      <c r="H281">
        <v>175</v>
      </c>
      <c r="I281">
        <v>10</v>
      </c>
      <c r="J281">
        <v>29.125</v>
      </c>
      <c r="K281">
        <v>16.910499999999999</v>
      </c>
      <c r="L281">
        <v>20.875</v>
      </c>
      <c r="M281">
        <v>-0.26532784481541422</v>
      </c>
      <c r="O281" t="s">
        <v>497</v>
      </c>
    </row>
    <row r="282" spans="1:15" x14ac:dyDescent="0.3">
      <c r="A282" t="s">
        <v>498</v>
      </c>
      <c r="B282" t="s">
        <v>168</v>
      </c>
      <c r="C282" t="s">
        <v>169</v>
      </c>
      <c r="D282" t="s">
        <v>7</v>
      </c>
      <c r="E282">
        <v>7.8E-2</v>
      </c>
      <c r="F282">
        <v>1</v>
      </c>
      <c r="G282">
        <v>7.8E-2</v>
      </c>
      <c r="H282">
        <v>50</v>
      </c>
      <c r="I282">
        <v>0.2</v>
      </c>
      <c r="J282">
        <v>8.3000000000000007</v>
      </c>
      <c r="K282">
        <v>20</v>
      </c>
      <c r="L282">
        <v>8.4</v>
      </c>
      <c r="M282">
        <v>0.41342756183745577</v>
      </c>
    </row>
    <row r="283" spans="1:15" x14ac:dyDescent="0.3">
      <c r="A283" t="s">
        <v>499</v>
      </c>
      <c r="B283" t="s">
        <v>168</v>
      </c>
      <c r="C283" t="s">
        <v>169</v>
      </c>
      <c r="D283" t="s">
        <v>7</v>
      </c>
      <c r="E283">
        <v>7.8E-2</v>
      </c>
      <c r="F283">
        <v>2.5</v>
      </c>
      <c r="G283">
        <v>0.19600000000000001</v>
      </c>
      <c r="H283">
        <v>50</v>
      </c>
      <c r="I283">
        <v>0.2</v>
      </c>
      <c r="J283">
        <v>4.0999999999999996</v>
      </c>
      <c r="K283">
        <v>4.4444499999999998</v>
      </c>
      <c r="L283">
        <v>4.8</v>
      </c>
      <c r="M283">
        <v>4.0312717612017178E-2</v>
      </c>
    </row>
    <row r="284" spans="1:15" x14ac:dyDescent="0.3">
      <c r="A284" t="s">
        <v>500</v>
      </c>
      <c r="B284" t="s">
        <v>168</v>
      </c>
      <c r="C284" t="s">
        <v>169</v>
      </c>
      <c r="D284" t="s">
        <v>7</v>
      </c>
      <c r="E284">
        <v>7.8E-2</v>
      </c>
      <c r="F284">
        <v>1</v>
      </c>
      <c r="G284">
        <v>7.8E-2</v>
      </c>
      <c r="H284">
        <v>175</v>
      </c>
      <c r="I284">
        <v>0.2</v>
      </c>
      <c r="J284">
        <v>6.25</v>
      </c>
      <c r="K284">
        <v>22.305099999999999</v>
      </c>
      <c r="L284">
        <v>6.5</v>
      </c>
      <c r="M284">
        <v>0.5622498257754307</v>
      </c>
    </row>
    <row r="285" spans="1:15" x14ac:dyDescent="0.3">
      <c r="A285" t="s">
        <v>501</v>
      </c>
      <c r="B285" t="s">
        <v>168</v>
      </c>
      <c r="C285" t="s">
        <v>169</v>
      </c>
      <c r="D285" t="s">
        <v>7</v>
      </c>
      <c r="E285">
        <v>7.8E-2</v>
      </c>
      <c r="F285">
        <v>2.5</v>
      </c>
      <c r="G285">
        <v>0.19600000000000001</v>
      </c>
      <c r="H285">
        <v>175</v>
      </c>
      <c r="I285">
        <v>0.2</v>
      </c>
      <c r="J285">
        <v>6</v>
      </c>
      <c r="K285">
        <v>6.4341499999999998</v>
      </c>
      <c r="L285">
        <v>4.375</v>
      </c>
      <c r="M285">
        <v>3.4915937156942765E-2</v>
      </c>
      <c r="O285" t="s">
        <v>502</v>
      </c>
    </row>
    <row r="286" spans="1:15" x14ac:dyDescent="0.3">
      <c r="A286" t="s">
        <v>503</v>
      </c>
      <c r="B286" t="s">
        <v>168</v>
      </c>
      <c r="C286" t="s">
        <v>169</v>
      </c>
      <c r="D286" t="s">
        <v>7</v>
      </c>
      <c r="E286">
        <v>7.8E-2</v>
      </c>
      <c r="F286">
        <v>1</v>
      </c>
      <c r="G286">
        <v>7.8E-2</v>
      </c>
      <c r="H286">
        <v>150</v>
      </c>
      <c r="I286">
        <v>0.2</v>
      </c>
      <c r="J286">
        <v>5.6</v>
      </c>
      <c r="K286">
        <v>31.018999999999998</v>
      </c>
      <c r="L286">
        <v>5.9</v>
      </c>
      <c r="M286">
        <v>0.69414784674622454</v>
      </c>
    </row>
    <row r="287" spans="1:15" x14ac:dyDescent="0.3">
      <c r="A287" t="s">
        <v>504</v>
      </c>
      <c r="B287" t="s">
        <v>168</v>
      </c>
      <c r="C287" t="s">
        <v>169</v>
      </c>
      <c r="D287" t="s">
        <v>7</v>
      </c>
      <c r="E287">
        <v>7.8E-2</v>
      </c>
      <c r="F287">
        <v>2.5</v>
      </c>
      <c r="G287">
        <v>0.19600000000000001</v>
      </c>
      <c r="H287">
        <v>150</v>
      </c>
      <c r="I287">
        <v>0.2</v>
      </c>
      <c r="J287">
        <v>6.2</v>
      </c>
      <c r="K287">
        <v>7.2377599999999997</v>
      </c>
      <c r="L287">
        <v>5.7</v>
      </c>
      <c r="M287">
        <v>7.7227156907103522E-2</v>
      </c>
    </row>
    <row r="288" spans="1:15" x14ac:dyDescent="0.3">
      <c r="A288" t="s">
        <v>505</v>
      </c>
      <c r="B288" t="s">
        <v>168</v>
      </c>
      <c r="C288" t="s">
        <v>169</v>
      </c>
      <c r="D288" t="s">
        <v>7</v>
      </c>
      <c r="E288">
        <v>7.8E-2</v>
      </c>
      <c r="F288">
        <v>1</v>
      </c>
      <c r="G288">
        <v>7.8E-2</v>
      </c>
      <c r="H288">
        <v>100</v>
      </c>
      <c r="I288">
        <v>1</v>
      </c>
      <c r="J288">
        <v>7</v>
      </c>
      <c r="K288">
        <v>25.454599999999999</v>
      </c>
      <c r="L288">
        <v>3.6</v>
      </c>
      <c r="M288">
        <v>0.56862817597505433</v>
      </c>
    </row>
    <row r="289" spans="1:15" x14ac:dyDescent="0.3">
      <c r="A289" t="s">
        <v>506</v>
      </c>
      <c r="B289" t="s">
        <v>168</v>
      </c>
      <c r="C289" t="s">
        <v>169</v>
      </c>
      <c r="D289" t="s">
        <v>7</v>
      </c>
      <c r="E289">
        <v>7.8E-2</v>
      </c>
      <c r="F289">
        <v>2.5</v>
      </c>
      <c r="G289">
        <v>0.19600000000000001</v>
      </c>
      <c r="H289">
        <v>100</v>
      </c>
      <c r="I289">
        <v>1</v>
      </c>
      <c r="J289">
        <v>5.1666699999999999</v>
      </c>
      <c r="K289">
        <v>4.7138099999999996</v>
      </c>
      <c r="L289">
        <v>4.3333300000000001</v>
      </c>
      <c r="M289">
        <v>-4.5833805645069906E-2</v>
      </c>
    </row>
    <row r="290" spans="1:15" x14ac:dyDescent="0.3">
      <c r="A290" t="s">
        <v>507</v>
      </c>
      <c r="B290" t="s">
        <v>168</v>
      </c>
      <c r="C290" t="s">
        <v>169</v>
      </c>
      <c r="D290" t="s">
        <v>7</v>
      </c>
      <c r="E290">
        <v>7.8E-2</v>
      </c>
      <c r="F290">
        <v>1</v>
      </c>
      <c r="G290">
        <v>7.8E-2</v>
      </c>
      <c r="H290">
        <v>175</v>
      </c>
      <c r="I290">
        <v>10</v>
      </c>
      <c r="J290">
        <v>7.3</v>
      </c>
      <c r="K290">
        <v>9.2057199999999995</v>
      </c>
      <c r="L290">
        <v>6</v>
      </c>
      <c r="M290">
        <v>0.11545815632398948</v>
      </c>
    </row>
    <row r="291" spans="1:15" x14ac:dyDescent="0.3">
      <c r="A291" t="s">
        <v>508</v>
      </c>
      <c r="B291" t="s">
        <v>168</v>
      </c>
      <c r="C291" t="s">
        <v>169</v>
      </c>
      <c r="D291" t="s">
        <v>7</v>
      </c>
      <c r="E291">
        <v>7.8E-2</v>
      </c>
      <c r="F291">
        <v>2.5</v>
      </c>
      <c r="G291">
        <v>0.19600000000000001</v>
      </c>
      <c r="H291">
        <v>175</v>
      </c>
      <c r="I291">
        <v>10</v>
      </c>
      <c r="J291">
        <v>7.5</v>
      </c>
      <c r="K291">
        <v>8.4052199999999999</v>
      </c>
      <c r="L291">
        <v>11.5</v>
      </c>
      <c r="M291">
        <v>5.6913390698148152E-2</v>
      </c>
    </row>
    <row r="292" spans="1:15" x14ac:dyDescent="0.3">
      <c r="A292" t="s">
        <v>509</v>
      </c>
      <c r="B292" t="s">
        <v>168</v>
      </c>
      <c r="C292" t="s">
        <v>169</v>
      </c>
      <c r="D292" t="s">
        <v>6</v>
      </c>
      <c r="E292">
        <v>7.8E-2</v>
      </c>
      <c r="F292">
        <v>1</v>
      </c>
      <c r="G292">
        <v>7.8E-2</v>
      </c>
      <c r="H292">
        <v>50</v>
      </c>
      <c r="I292">
        <v>0.2</v>
      </c>
      <c r="J292">
        <v>34.299999999999997</v>
      </c>
      <c r="K292">
        <v>57.777799999999999</v>
      </c>
      <c r="L292">
        <v>34.6</v>
      </c>
      <c r="M292">
        <v>0.25497785568291165</v>
      </c>
      <c r="N292" t="s">
        <v>195</v>
      </c>
    </row>
    <row r="293" spans="1:15" x14ac:dyDescent="0.3">
      <c r="A293" t="s">
        <v>510</v>
      </c>
      <c r="B293" t="s">
        <v>168</v>
      </c>
      <c r="C293" t="s">
        <v>169</v>
      </c>
      <c r="D293" t="s">
        <v>6</v>
      </c>
      <c r="E293">
        <v>7.8E-2</v>
      </c>
      <c r="F293">
        <v>2.5</v>
      </c>
      <c r="G293">
        <v>0.19600000000000001</v>
      </c>
      <c r="H293">
        <v>50</v>
      </c>
      <c r="I293">
        <v>0.2</v>
      </c>
      <c r="J293">
        <v>32.6</v>
      </c>
      <c r="K293">
        <v>84.444500000000005</v>
      </c>
      <c r="L293">
        <v>31.4</v>
      </c>
      <c r="M293">
        <v>0.44294691335346814</v>
      </c>
      <c r="N293" t="s">
        <v>195</v>
      </c>
    </row>
    <row r="294" spans="1:15" x14ac:dyDescent="0.3">
      <c r="A294" t="s">
        <v>511</v>
      </c>
      <c r="B294" t="s">
        <v>168</v>
      </c>
      <c r="C294" t="s">
        <v>169</v>
      </c>
      <c r="D294" t="s">
        <v>6</v>
      </c>
      <c r="E294">
        <v>7.8E-2</v>
      </c>
      <c r="F294">
        <v>1</v>
      </c>
      <c r="G294">
        <v>7.8E-2</v>
      </c>
      <c r="H294">
        <v>175</v>
      </c>
      <c r="I294">
        <v>0.2</v>
      </c>
      <c r="J294">
        <v>37.799999999999997</v>
      </c>
      <c r="K294">
        <v>112.212</v>
      </c>
      <c r="L294">
        <v>38.299999999999997</v>
      </c>
      <c r="M294">
        <v>0.49604031677465804</v>
      </c>
      <c r="N294" t="s">
        <v>195</v>
      </c>
    </row>
    <row r="295" spans="1:15" x14ac:dyDescent="0.3">
      <c r="A295" t="s">
        <v>512</v>
      </c>
      <c r="B295" t="s">
        <v>168</v>
      </c>
      <c r="C295" t="s">
        <v>169</v>
      </c>
      <c r="D295" t="s">
        <v>6</v>
      </c>
      <c r="E295">
        <v>7.8E-2</v>
      </c>
      <c r="F295">
        <v>2.5</v>
      </c>
      <c r="G295">
        <v>0.19600000000000001</v>
      </c>
      <c r="H295">
        <v>175</v>
      </c>
      <c r="I295">
        <v>0.2</v>
      </c>
      <c r="J295">
        <v>55.9</v>
      </c>
      <c r="K295">
        <v>163.685</v>
      </c>
      <c r="L295">
        <v>50.9</v>
      </c>
      <c r="M295">
        <v>0.49085775440034607</v>
      </c>
      <c r="N295" t="s">
        <v>195</v>
      </c>
    </row>
    <row r="296" spans="1:15" x14ac:dyDescent="0.3">
      <c r="A296" t="s">
        <v>513</v>
      </c>
      <c r="B296" t="s">
        <v>168</v>
      </c>
      <c r="C296" t="s">
        <v>169</v>
      </c>
      <c r="D296" t="s">
        <v>6</v>
      </c>
      <c r="E296">
        <v>7.8E-2</v>
      </c>
      <c r="F296">
        <v>1</v>
      </c>
      <c r="G296">
        <v>7.8E-2</v>
      </c>
      <c r="H296">
        <v>150</v>
      </c>
      <c r="I296">
        <v>0.2</v>
      </c>
      <c r="J296">
        <v>51.6</v>
      </c>
      <c r="K296">
        <v>142.68700000000001</v>
      </c>
      <c r="L296">
        <v>48.2</v>
      </c>
      <c r="M296">
        <v>0.46882704452691132</v>
      </c>
      <c r="N296" t="s">
        <v>195</v>
      </c>
    </row>
    <row r="297" spans="1:15" x14ac:dyDescent="0.3">
      <c r="A297" t="s">
        <v>514</v>
      </c>
      <c r="B297" t="s">
        <v>168</v>
      </c>
      <c r="C297" t="s">
        <v>169</v>
      </c>
      <c r="D297" t="s">
        <v>6</v>
      </c>
      <c r="E297">
        <v>7.8E-2</v>
      </c>
      <c r="F297">
        <v>2.5</v>
      </c>
      <c r="G297">
        <v>0.19600000000000001</v>
      </c>
      <c r="H297">
        <v>150</v>
      </c>
      <c r="I297">
        <v>0.2</v>
      </c>
      <c r="J297">
        <v>45.7</v>
      </c>
      <c r="K297">
        <v>150.959</v>
      </c>
      <c r="M297">
        <v>0.53523611937414517</v>
      </c>
      <c r="N297" t="s">
        <v>195</v>
      </c>
    </row>
    <row r="298" spans="1:15" x14ac:dyDescent="0.3">
      <c r="A298" t="s">
        <v>515</v>
      </c>
      <c r="B298" t="s">
        <v>168</v>
      </c>
      <c r="C298" t="s">
        <v>169</v>
      </c>
      <c r="D298" t="s">
        <v>6</v>
      </c>
      <c r="E298">
        <v>7.8E-2</v>
      </c>
      <c r="F298">
        <v>1</v>
      </c>
      <c r="G298">
        <v>7.8E-2</v>
      </c>
      <c r="H298">
        <v>100</v>
      </c>
      <c r="I298">
        <v>1</v>
      </c>
      <c r="J298">
        <v>44.6</v>
      </c>
      <c r="K298">
        <v>94.343500000000006</v>
      </c>
      <c r="L298">
        <v>38.299999999999997</v>
      </c>
      <c r="M298">
        <v>0.35801242951271561</v>
      </c>
      <c r="N298" t="s">
        <v>195</v>
      </c>
    </row>
    <row r="299" spans="1:15" x14ac:dyDescent="0.3">
      <c r="A299" t="s">
        <v>516</v>
      </c>
      <c r="B299" t="s">
        <v>168</v>
      </c>
      <c r="C299" t="s">
        <v>169</v>
      </c>
      <c r="D299" t="s">
        <v>6</v>
      </c>
      <c r="E299">
        <v>7.8E-2</v>
      </c>
      <c r="F299">
        <v>2.5</v>
      </c>
      <c r="G299">
        <v>0.19600000000000001</v>
      </c>
      <c r="H299">
        <v>100</v>
      </c>
      <c r="I299">
        <v>1</v>
      </c>
      <c r="J299">
        <v>47.833300000000001</v>
      </c>
      <c r="K299">
        <v>113.131</v>
      </c>
      <c r="L299">
        <v>38.5</v>
      </c>
      <c r="M299">
        <v>0.40566572836336995</v>
      </c>
      <c r="N299" t="s">
        <v>195</v>
      </c>
    </row>
    <row r="300" spans="1:15" x14ac:dyDescent="0.3">
      <c r="A300" t="s">
        <v>517</v>
      </c>
      <c r="B300" t="s">
        <v>168</v>
      </c>
      <c r="C300" t="s">
        <v>169</v>
      </c>
      <c r="D300" t="s">
        <v>6</v>
      </c>
      <c r="E300">
        <v>7.8E-2</v>
      </c>
      <c r="F300">
        <v>1</v>
      </c>
      <c r="G300">
        <v>7.8E-2</v>
      </c>
      <c r="H300">
        <v>175</v>
      </c>
      <c r="I300">
        <v>10</v>
      </c>
      <c r="J300">
        <v>36.5</v>
      </c>
      <c r="K300">
        <v>36.272500000000001</v>
      </c>
      <c r="L300">
        <v>41.5</v>
      </c>
      <c r="M300">
        <v>-3.1261809062489146E-3</v>
      </c>
      <c r="N300" t="s">
        <v>193</v>
      </c>
      <c r="O300" t="s">
        <v>518</v>
      </c>
    </row>
    <row r="301" spans="1:15" x14ac:dyDescent="0.3">
      <c r="A301" t="s">
        <v>519</v>
      </c>
      <c r="B301" t="s">
        <v>168</v>
      </c>
      <c r="C301" t="s">
        <v>169</v>
      </c>
      <c r="D301" t="s">
        <v>6</v>
      </c>
      <c r="E301">
        <v>7.8E-2</v>
      </c>
      <c r="F301">
        <v>2.5</v>
      </c>
      <c r="G301">
        <v>0.19600000000000001</v>
      </c>
      <c r="H301">
        <v>175</v>
      </c>
      <c r="I301">
        <v>10</v>
      </c>
      <c r="J301">
        <v>60.125</v>
      </c>
      <c r="K301">
        <v>70.393699999999995</v>
      </c>
      <c r="L301">
        <v>67.5</v>
      </c>
      <c r="M301">
        <v>7.8676082431099886E-2</v>
      </c>
      <c r="N301" t="s">
        <v>193</v>
      </c>
    </row>
    <row r="302" spans="1:15" x14ac:dyDescent="0.3">
      <c r="A302" t="s">
        <v>520</v>
      </c>
      <c r="B302" t="s">
        <v>168</v>
      </c>
      <c r="C302" t="s">
        <v>169</v>
      </c>
      <c r="D302" t="s">
        <v>6</v>
      </c>
      <c r="E302">
        <v>5.8299999999999998E-2</v>
      </c>
      <c r="F302">
        <v>1</v>
      </c>
      <c r="G302">
        <v>5.8299999999999998E-2</v>
      </c>
      <c r="H302">
        <v>50</v>
      </c>
      <c r="I302">
        <v>0.2</v>
      </c>
      <c r="J302">
        <v>11.1</v>
      </c>
      <c r="K302">
        <v>23.333400000000001</v>
      </c>
      <c r="L302">
        <v>9.9</v>
      </c>
      <c r="M302">
        <v>0.35527714370349722</v>
      </c>
      <c r="N302" t="s">
        <v>193</v>
      </c>
    </row>
    <row r="303" spans="1:15" x14ac:dyDescent="0.3">
      <c r="A303" t="s">
        <v>521</v>
      </c>
      <c r="B303" t="s">
        <v>168</v>
      </c>
      <c r="C303" t="s">
        <v>169</v>
      </c>
      <c r="D303" t="s">
        <v>6</v>
      </c>
      <c r="E303">
        <v>5.8299999999999998E-2</v>
      </c>
      <c r="F303">
        <v>2.5</v>
      </c>
      <c r="G303">
        <v>0.14599999999999999</v>
      </c>
      <c r="H303">
        <v>50</v>
      </c>
      <c r="I303">
        <v>0.2</v>
      </c>
      <c r="J303">
        <v>8.6999999999999993</v>
      </c>
      <c r="K303">
        <v>34.444499999999998</v>
      </c>
      <c r="L303">
        <v>8.1</v>
      </c>
      <c r="M303">
        <v>0.59670409901609711</v>
      </c>
      <c r="N303" t="s">
        <v>193</v>
      </c>
    </row>
    <row r="304" spans="1:15" x14ac:dyDescent="0.3">
      <c r="A304" t="s">
        <v>522</v>
      </c>
      <c r="B304" t="s">
        <v>168</v>
      </c>
      <c r="C304" t="s">
        <v>169</v>
      </c>
      <c r="D304" t="s">
        <v>6</v>
      </c>
      <c r="E304">
        <v>5.8299999999999998E-2</v>
      </c>
      <c r="F304">
        <v>1</v>
      </c>
      <c r="G304">
        <v>5.8299999999999998E-2</v>
      </c>
      <c r="H304">
        <v>175</v>
      </c>
      <c r="I304">
        <v>0.2</v>
      </c>
      <c r="J304">
        <v>6.1</v>
      </c>
      <c r="K304">
        <v>23.677700000000002</v>
      </c>
      <c r="L304">
        <v>6.1</v>
      </c>
      <c r="M304">
        <v>0.59029743734405271</v>
      </c>
      <c r="N304" t="s">
        <v>193</v>
      </c>
    </row>
    <row r="305" spans="1:15" x14ac:dyDescent="0.3">
      <c r="A305" t="s">
        <v>523</v>
      </c>
      <c r="B305" t="s">
        <v>168</v>
      </c>
      <c r="C305" t="s">
        <v>169</v>
      </c>
      <c r="D305" t="s">
        <v>6</v>
      </c>
      <c r="E305">
        <v>5.8299999999999998E-2</v>
      </c>
      <c r="F305">
        <v>2.5</v>
      </c>
      <c r="G305">
        <v>0.14599999999999999</v>
      </c>
      <c r="H305">
        <v>175</v>
      </c>
      <c r="I305">
        <v>0.2</v>
      </c>
      <c r="J305">
        <v>7.1</v>
      </c>
      <c r="K305">
        <v>48.384799999999998</v>
      </c>
      <c r="L305">
        <v>5</v>
      </c>
      <c r="M305">
        <v>0.74407405271353588</v>
      </c>
      <c r="N305" t="s">
        <v>193</v>
      </c>
    </row>
    <row r="306" spans="1:15" x14ac:dyDescent="0.3">
      <c r="A306" t="s">
        <v>524</v>
      </c>
      <c r="B306" t="s">
        <v>168</v>
      </c>
      <c r="C306" t="s">
        <v>169</v>
      </c>
      <c r="D306" t="s">
        <v>6</v>
      </c>
      <c r="E306">
        <v>5.8299999999999998E-2</v>
      </c>
      <c r="F306">
        <v>1</v>
      </c>
      <c r="G306">
        <v>5.8299999999999998E-2</v>
      </c>
      <c r="H306">
        <v>150</v>
      </c>
      <c r="I306">
        <v>0.2</v>
      </c>
      <c r="J306">
        <v>8.3000000000000007</v>
      </c>
      <c r="K306">
        <v>22.747299999999999</v>
      </c>
      <c r="L306">
        <v>7.5</v>
      </c>
      <c r="M306">
        <v>0.465331929024424</v>
      </c>
      <c r="N306" t="s">
        <v>193</v>
      </c>
    </row>
    <row r="307" spans="1:15" x14ac:dyDescent="0.3">
      <c r="A307" t="s">
        <v>525</v>
      </c>
      <c r="B307" t="s">
        <v>168</v>
      </c>
      <c r="C307" t="s">
        <v>169</v>
      </c>
      <c r="D307" t="s">
        <v>6</v>
      </c>
      <c r="E307">
        <v>5.8299999999999998E-2</v>
      </c>
      <c r="F307">
        <v>2.5</v>
      </c>
      <c r="G307">
        <v>0.14599999999999999</v>
      </c>
      <c r="H307">
        <v>150</v>
      </c>
      <c r="I307">
        <v>0.2</v>
      </c>
      <c r="J307">
        <v>10.199999999999999</v>
      </c>
      <c r="K307">
        <v>46.528500000000001</v>
      </c>
      <c r="L307">
        <v>8.9</v>
      </c>
      <c r="M307">
        <v>0.64039239535683135</v>
      </c>
      <c r="N307" t="s">
        <v>193</v>
      </c>
    </row>
    <row r="308" spans="1:15" x14ac:dyDescent="0.3">
      <c r="A308" t="s">
        <v>526</v>
      </c>
      <c r="B308" t="s">
        <v>168</v>
      </c>
      <c r="C308" t="s">
        <v>169</v>
      </c>
      <c r="D308" t="s">
        <v>6</v>
      </c>
      <c r="E308">
        <v>5.8299999999999998E-2</v>
      </c>
      <c r="F308">
        <v>1</v>
      </c>
      <c r="G308">
        <v>5.8299999999999998E-2</v>
      </c>
      <c r="H308">
        <v>100</v>
      </c>
      <c r="I308">
        <v>1</v>
      </c>
      <c r="J308">
        <v>9.1</v>
      </c>
      <c r="K308">
        <v>18.989899999999999</v>
      </c>
      <c r="L308">
        <v>8</v>
      </c>
      <c r="M308">
        <v>0.35208028508467454</v>
      </c>
      <c r="N308" t="s">
        <v>193</v>
      </c>
    </row>
    <row r="309" spans="1:15" x14ac:dyDescent="0.3">
      <c r="A309" t="s">
        <v>527</v>
      </c>
      <c r="B309" t="s">
        <v>168</v>
      </c>
      <c r="C309" t="s">
        <v>169</v>
      </c>
      <c r="D309" t="s">
        <v>6</v>
      </c>
      <c r="E309">
        <v>5.8299999999999998E-2</v>
      </c>
      <c r="F309">
        <v>2.5</v>
      </c>
      <c r="G309">
        <v>0.14599999999999999</v>
      </c>
      <c r="H309">
        <v>100</v>
      </c>
      <c r="I309">
        <v>1</v>
      </c>
      <c r="J309">
        <v>7.8</v>
      </c>
      <c r="K309">
        <v>27.878799999999998</v>
      </c>
      <c r="L309">
        <v>4.9000000000000004</v>
      </c>
      <c r="M309">
        <v>0.56276556386425558</v>
      </c>
      <c r="N309" t="s">
        <v>193</v>
      </c>
    </row>
    <row r="310" spans="1:15" x14ac:dyDescent="0.3">
      <c r="A310" t="s">
        <v>528</v>
      </c>
      <c r="B310" t="s">
        <v>168</v>
      </c>
      <c r="C310" t="s">
        <v>169</v>
      </c>
      <c r="D310" t="s">
        <v>6</v>
      </c>
      <c r="E310">
        <v>5.8299999999999998E-2</v>
      </c>
      <c r="F310">
        <v>1</v>
      </c>
      <c r="G310">
        <v>5.8299999999999998E-2</v>
      </c>
      <c r="H310">
        <v>175</v>
      </c>
      <c r="I310">
        <v>10</v>
      </c>
      <c r="J310">
        <v>6.4</v>
      </c>
      <c r="K310">
        <v>8.4452499999999997</v>
      </c>
      <c r="L310">
        <v>6.8</v>
      </c>
      <c r="M310">
        <v>0.13777134100133034</v>
      </c>
      <c r="N310" t="s">
        <v>193</v>
      </c>
    </row>
    <row r="311" spans="1:15" x14ac:dyDescent="0.3">
      <c r="A311" t="s">
        <v>529</v>
      </c>
      <c r="B311" t="s">
        <v>168</v>
      </c>
      <c r="C311" t="s">
        <v>169</v>
      </c>
      <c r="D311" t="s">
        <v>6</v>
      </c>
      <c r="E311">
        <v>5.8299999999999998E-2</v>
      </c>
      <c r="F311">
        <v>2.5</v>
      </c>
      <c r="G311">
        <v>0.14599999999999999</v>
      </c>
      <c r="H311">
        <v>175</v>
      </c>
      <c r="I311">
        <v>10</v>
      </c>
      <c r="J311">
        <v>11.9</v>
      </c>
      <c r="K311">
        <v>20.212599999999998</v>
      </c>
      <c r="L311">
        <v>10.4</v>
      </c>
      <c r="M311">
        <v>0.25885789378623958</v>
      </c>
      <c r="N311" t="s">
        <v>193</v>
      </c>
    </row>
    <row r="312" spans="1:15" x14ac:dyDescent="0.3">
      <c r="A312" t="s">
        <v>530</v>
      </c>
      <c r="B312" t="s">
        <v>168</v>
      </c>
      <c r="C312" t="s">
        <v>169</v>
      </c>
      <c r="D312" t="s">
        <v>7</v>
      </c>
      <c r="E312">
        <v>5.8299999999999998E-2</v>
      </c>
      <c r="F312">
        <v>1</v>
      </c>
      <c r="G312">
        <v>5.8299999999999998E-2</v>
      </c>
      <c r="H312">
        <v>50</v>
      </c>
      <c r="I312">
        <v>0.2</v>
      </c>
      <c r="J312">
        <v>9.3000000000000007</v>
      </c>
      <c r="K312">
        <v>28.8889</v>
      </c>
      <c r="L312">
        <v>10.1</v>
      </c>
      <c r="M312">
        <v>0.51294747950320629</v>
      </c>
      <c r="N312" t="s">
        <v>193</v>
      </c>
    </row>
    <row r="313" spans="1:15" x14ac:dyDescent="0.3">
      <c r="A313" t="s">
        <v>531</v>
      </c>
      <c r="B313" t="s">
        <v>168</v>
      </c>
      <c r="C313" t="s">
        <v>169</v>
      </c>
      <c r="D313" t="s">
        <v>7</v>
      </c>
      <c r="E313">
        <v>5.8299999999999998E-2</v>
      </c>
      <c r="F313">
        <v>2.5</v>
      </c>
      <c r="G313">
        <v>0.14599999999999999</v>
      </c>
      <c r="H313">
        <v>50</v>
      </c>
      <c r="I313">
        <v>0.2</v>
      </c>
      <c r="J313">
        <v>4</v>
      </c>
      <c r="K313">
        <v>2.2222200000000001</v>
      </c>
      <c r="L313">
        <v>7.5</v>
      </c>
      <c r="M313">
        <v>-0.28571474489812315</v>
      </c>
      <c r="N313" t="s">
        <v>193</v>
      </c>
    </row>
    <row r="314" spans="1:15" x14ac:dyDescent="0.3">
      <c r="A314" t="s">
        <v>532</v>
      </c>
      <c r="B314" t="s">
        <v>168</v>
      </c>
      <c r="C314" t="s">
        <v>169</v>
      </c>
      <c r="D314" t="s">
        <v>7</v>
      </c>
      <c r="E314">
        <v>5.8299999999999998E-2</v>
      </c>
      <c r="F314">
        <v>1</v>
      </c>
      <c r="G314">
        <v>5.8299999999999998E-2</v>
      </c>
      <c r="H314">
        <v>175</v>
      </c>
      <c r="I314">
        <v>0.2</v>
      </c>
      <c r="J314">
        <v>2.6</v>
      </c>
      <c r="K314">
        <v>25.736599999999999</v>
      </c>
      <c r="L314">
        <v>2.2999999999999998</v>
      </c>
      <c r="M314">
        <v>0.81649174565755933</v>
      </c>
      <c r="N314" t="s">
        <v>193</v>
      </c>
    </row>
    <row r="315" spans="1:15" x14ac:dyDescent="0.3">
      <c r="A315" t="s">
        <v>533</v>
      </c>
      <c r="B315" t="s">
        <v>168</v>
      </c>
      <c r="C315" t="s">
        <v>169</v>
      </c>
      <c r="D315" t="s">
        <v>7</v>
      </c>
      <c r="E315">
        <v>5.8299999999999998E-2</v>
      </c>
      <c r="F315">
        <v>2.5</v>
      </c>
      <c r="G315">
        <v>0.14599999999999999</v>
      </c>
      <c r="H315">
        <v>175</v>
      </c>
      <c r="I315">
        <v>0.2</v>
      </c>
      <c r="J315">
        <v>7.625</v>
      </c>
      <c r="K315">
        <v>2.5736599999999998</v>
      </c>
      <c r="L315">
        <v>2.875</v>
      </c>
      <c r="M315">
        <v>-0.49529447986304082</v>
      </c>
      <c r="N315" t="s">
        <v>193</v>
      </c>
    </row>
    <row r="316" spans="1:15" x14ac:dyDescent="0.3">
      <c r="A316" t="s">
        <v>534</v>
      </c>
      <c r="B316" t="s">
        <v>168</v>
      </c>
      <c r="C316" t="s">
        <v>169</v>
      </c>
      <c r="D316" t="s">
        <v>7</v>
      </c>
      <c r="E316">
        <v>5.8299999999999998E-2</v>
      </c>
      <c r="F316">
        <v>1</v>
      </c>
      <c r="G316">
        <v>5.8299999999999998E-2</v>
      </c>
      <c r="H316">
        <v>150</v>
      </c>
      <c r="I316">
        <v>0.2</v>
      </c>
      <c r="J316">
        <v>2.9</v>
      </c>
      <c r="K316">
        <v>25.8492</v>
      </c>
      <c r="L316">
        <v>3.7</v>
      </c>
      <c r="M316">
        <v>0.79825525579842227</v>
      </c>
      <c r="N316" t="s">
        <v>193</v>
      </c>
    </row>
    <row r="317" spans="1:15" x14ac:dyDescent="0.3">
      <c r="A317" t="s">
        <v>535</v>
      </c>
      <c r="B317" t="s">
        <v>168</v>
      </c>
      <c r="C317" t="s">
        <v>169</v>
      </c>
      <c r="D317" t="s">
        <v>7</v>
      </c>
      <c r="E317">
        <v>5.8299999999999998E-2</v>
      </c>
      <c r="F317">
        <v>2.5</v>
      </c>
      <c r="G317">
        <v>0.14599999999999999</v>
      </c>
      <c r="H317">
        <v>150</v>
      </c>
      <c r="I317">
        <v>0.2</v>
      </c>
      <c r="J317">
        <v>6</v>
      </c>
      <c r="K317">
        <v>1.0339700000000001</v>
      </c>
      <c r="L317">
        <v>2.2999999999999998</v>
      </c>
      <c r="M317">
        <v>-0.70600670744970473</v>
      </c>
      <c r="N317" t="s">
        <v>193</v>
      </c>
    </row>
    <row r="318" spans="1:15" x14ac:dyDescent="0.3">
      <c r="A318" t="s">
        <v>536</v>
      </c>
      <c r="B318" t="s">
        <v>168</v>
      </c>
      <c r="C318" t="s">
        <v>169</v>
      </c>
      <c r="D318" t="s">
        <v>7</v>
      </c>
      <c r="E318">
        <v>5.8299999999999998E-2</v>
      </c>
      <c r="F318">
        <v>1</v>
      </c>
      <c r="G318">
        <v>5.8299999999999998E-2</v>
      </c>
      <c r="H318">
        <v>100</v>
      </c>
      <c r="I318">
        <v>1</v>
      </c>
      <c r="J318">
        <v>3.875</v>
      </c>
      <c r="K318">
        <v>26.010100000000001</v>
      </c>
      <c r="L318">
        <v>0.125</v>
      </c>
      <c r="M318">
        <v>0.74067344596471152</v>
      </c>
      <c r="N318" t="s">
        <v>193</v>
      </c>
    </row>
    <row r="319" spans="1:15" x14ac:dyDescent="0.3">
      <c r="A319" t="s">
        <v>537</v>
      </c>
      <c r="B319" t="s">
        <v>168</v>
      </c>
      <c r="C319" t="s">
        <v>169</v>
      </c>
      <c r="D319" t="s">
        <v>7</v>
      </c>
      <c r="E319">
        <v>5.8299999999999998E-2</v>
      </c>
      <c r="F319">
        <v>2.5</v>
      </c>
      <c r="G319">
        <v>0.14599999999999999</v>
      </c>
      <c r="H319">
        <v>100</v>
      </c>
      <c r="I319">
        <v>1</v>
      </c>
      <c r="J319">
        <v>20.100000000000001</v>
      </c>
      <c r="K319">
        <v>0.60606099999999996</v>
      </c>
      <c r="L319">
        <v>7.6</v>
      </c>
      <c r="M319">
        <v>-0.94146052211475661</v>
      </c>
      <c r="N319" t="s">
        <v>193</v>
      </c>
      <c r="O319" t="s">
        <v>538</v>
      </c>
    </row>
    <row r="320" spans="1:15" x14ac:dyDescent="0.3">
      <c r="A320" t="s">
        <v>539</v>
      </c>
      <c r="B320" t="s">
        <v>168</v>
      </c>
      <c r="C320" t="s">
        <v>169</v>
      </c>
      <c r="D320" t="s">
        <v>7</v>
      </c>
      <c r="E320">
        <v>5.8299999999999998E-2</v>
      </c>
      <c r="F320">
        <v>1</v>
      </c>
      <c r="G320">
        <v>5.8299999999999998E-2</v>
      </c>
      <c r="H320">
        <v>175</v>
      </c>
      <c r="I320">
        <v>10</v>
      </c>
      <c r="J320">
        <v>11.375</v>
      </c>
      <c r="K320">
        <v>17.610900000000001</v>
      </c>
      <c r="L320">
        <v>5.75</v>
      </c>
      <c r="M320">
        <v>0.21513563491214696</v>
      </c>
      <c r="N320" t="s">
        <v>193</v>
      </c>
    </row>
    <row r="321" spans="1:15" x14ac:dyDescent="0.3">
      <c r="A321" t="s">
        <v>540</v>
      </c>
      <c r="B321" t="s">
        <v>168</v>
      </c>
      <c r="C321" t="s">
        <v>169</v>
      </c>
      <c r="D321" t="s">
        <v>7</v>
      </c>
      <c r="E321">
        <v>5.8299999999999998E-2</v>
      </c>
      <c r="F321">
        <v>2.5</v>
      </c>
      <c r="G321">
        <v>0.14599999999999999</v>
      </c>
      <c r="H321">
        <v>175</v>
      </c>
      <c r="I321">
        <v>10</v>
      </c>
      <c r="J321">
        <v>17.166699999999999</v>
      </c>
      <c r="K321">
        <v>17.877800000000001</v>
      </c>
      <c r="L321">
        <v>21.666699999999999</v>
      </c>
      <c r="M321">
        <v>2.0291343862803062E-2</v>
      </c>
      <c r="N321" t="s">
        <v>193</v>
      </c>
      <c r="O321" t="s">
        <v>541</v>
      </c>
    </row>
    <row r="327" spans="1:15" x14ac:dyDescent="0.3">
      <c r="L327">
        <v>16.100000000000001</v>
      </c>
    </row>
    <row r="328" spans="1:15" x14ac:dyDescent="0.3">
      <c r="L328">
        <v>44.547699999999999</v>
      </c>
    </row>
    <row r="329" spans="1:15" x14ac:dyDescent="0.3">
      <c r="L329">
        <v>16.100000000000001</v>
      </c>
    </row>
    <row r="465" spans="1:4" x14ac:dyDescent="0.3">
      <c r="A465" t="s">
        <v>542</v>
      </c>
      <c r="B465" t="s">
        <v>543</v>
      </c>
      <c r="C465" t="s">
        <v>544</v>
      </c>
      <c r="D465" t="s">
        <v>545</v>
      </c>
    </row>
    <row r="466" spans="1:4" x14ac:dyDescent="0.3">
      <c r="A466" t="s">
        <v>546</v>
      </c>
      <c r="B466">
        <v>100</v>
      </c>
      <c r="C466">
        <v>26.7</v>
      </c>
      <c r="D466">
        <v>-0.16751934933753113</v>
      </c>
    </row>
    <row r="467" spans="1:4" x14ac:dyDescent="0.3">
      <c r="A467" t="s">
        <v>547</v>
      </c>
      <c r="B467">
        <v>100</v>
      </c>
      <c r="C467">
        <v>10.75</v>
      </c>
      <c r="D467">
        <v>-0.68293240404154254</v>
      </c>
    </row>
    <row r="468" spans="1:4" x14ac:dyDescent="0.3">
      <c r="A468" t="s">
        <v>548</v>
      </c>
      <c r="B468">
        <v>25</v>
      </c>
      <c r="C468">
        <v>6.4166699999999999</v>
      </c>
      <c r="D468">
        <v>-1</v>
      </c>
    </row>
    <row r="469" spans="1:4" x14ac:dyDescent="0.3">
      <c r="A469" t="s">
        <v>549</v>
      </c>
      <c r="B469">
        <v>5</v>
      </c>
      <c r="C469">
        <v>4.1666699999999999</v>
      </c>
      <c r="D469">
        <v>-1</v>
      </c>
    </row>
    <row r="470" spans="1:4" x14ac:dyDescent="0.3">
      <c r="A470" t="s">
        <v>550</v>
      </c>
      <c r="B470">
        <v>50</v>
      </c>
      <c r="C470">
        <v>24</v>
      </c>
      <c r="D470">
        <v>-0.45846164504142795</v>
      </c>
    </row>
    <row r="471" spans="1:4" x14ac:dyDescent="0.3">
      <c r="A471" t="s">
        <v>551</v>
      </c>
      <c r="B471">
        <v>5</v>
      </c>
      <c r="C471">
        <v>3.1</v>
      </c>
      <c r="D471">
        <v>-1</v>
      </c>
    </row>
    <row r="472" spans="1:4" x14ac:dyDescent="0.3">
      <c r="A472" t="s">
        <v>552</v>
      </c>
      <c r="B472">
        <v>100</v>
      </c>
      <c r="C472">
        <v>17.100000000000001</v>
      </c>
      <c r="D472">
        <v>-0.23771334269459612</v>
      </c>
    </row>
    <row r="473" spans="1:4" x14ac:dyDescent="0.3">
      <c r="A473" s="13" t="s">
        <v>553</v>
      </c>
      <c r="B473" s="13">
        <v>100</v>
      </c>
      <c r="C473" s="13">
        <v>15.4</v>
      </c>
      <c r="D473">
        <v>-7.8257703591158301E-2</v>
      </c>
    </row>
    <row r="474" spans="1:4" x14ac:dyDescent="0.3">
      <c r="A474" t="s">
        <v>554</v>
      </c>
      <c r="B474">
        <v>100</v>
      </c>
      <c r="C474">
        <v>17.875</v>
      </c>
      <c r="D474">
        <v>-0.27671275927089883</v>
      </c>
    </row>
    <row r="475" spans="1:4" x14ac:dyDescent="0.3">
      <c r="A475" t="s">
        <v>555</v>
      </c>
      <c r="B475">
        <v>100</v>
      </c>
      <c r="C475">
        <v>7.5</v>
      </c>
      <c r="D475">
        <v>-0.94741157842641877</v>
      </c>
    </row>
    <row r="476" spans="1:4" x14ac:dyDescent="0.3">
      <c r="A476" t="s">
        <v>556</v>
      </c>
      <c r="B476">
        <v>100</v>
      </c>
      <c r="C476">
        <v>6.7</v>
      </c>
      <c r="D476">
        <v>-0.15370343106234563</v>
      </c>
    </row>
    <row r="477" spans="1:4" x14ac:dyDescent="0.3">
      <c r="A477" t="s">
        <v>557</v>
      </c>
      <c r="B477">
        <v>100</v>
      </c>
      <c r="C477">
        <v>15</v>
      </c>
      <c r="D477">
        <v>-0.17812920935748758</v>
      </c>
    </row>
    <row r="478" spans="1:4" x14ac:dyDescent="0.3">
      <c r="A478" t="s">
        <v>558</v>
      </c>
      <c r="B478">
        <v>25</v>
      </c>
      <c r="C478">
        <v>53.8</v>
      </c>
      <c r="D478">
        <v>-0.92744081001237433</v>
      </c>
    </row>
    <row r="479" spans="1:4" x14ac:dyDescent="0.3">
      <c r="A479" t="s">
        <v>559</v>
      </c>
      <c r="B479">
        <v>25</v>
      </c>
      <c r="C479">
        <v>11.7</v>
      </c>
      <c r="D479">
        <v>-1</v>
      </c>
    </row>
    <row r="485" spans="1:4" x14ac:dyDescent="0.3">
      <c r="A485" t="s">
        <v>560</v>
      </c>
      <c r="B485" t="s">
        <v>561</v>
      </c>
      <c r="C485" t="s">
        <v>562</v>
      </c>
      <c r="D485" t="s">
        <v>563</v>
      </c>
    </row>
    <row r="486" spans="1:4" x14ac:dyDescent="0.3">
      <c r="A486" t="s">
        <v>564</v>
      </c>
      <c r="B486">
        <v>100</v>
      </c>
      <c r="C486">
        <v>20</v>
      </c>
      <c r="D486">
        <v>-1.9355003121774676E-2</v>
      </c>
    </row>
    <row r="487" spans="1:4" x14ac:dyDescent="0.3">
      <c r="A487" t="s">
        <v>565</v>
      </c>
      <c r="B487">
        <v>100</v>
      </c>
      <c r="C487">
        <v>27.416699999999999</v>
      </c>
      <c r="D487">
        <v>-1.3678241734159907E-3</v>
      </c>
    </row>
    <row r="488" spans="1:4" x14ac:dyDescent="0.3">
      <c r="A488" t="s">
        <v>566</v>
      </c>
      <c r="B488">
        <v>25</v>
      </c>
      <c r="C488">
        <v>33.714300000000001</v>
      </c>
      <c r="D488">
        <v>-1.9800542654652101E-2</v>
      </c>
    </row>
    <row r="489" spans="1:4" x14ac:dyDescent="0.3">
      <c r="A489" t="s">
        <v>567</v>
      </c>
      <c r="B489">
        <v>5</v>
      </c>
      <c r="C489">
        <v>20.7</v>
      </c>
      <c r="D489">
        <v>-1.0106822830780477E-3</v>
      </c>
    </row>
    <row r="490" spans="1:4" x14ac:dyDescent="0.3">
      <c r="A490" t="s">
        <v>568</v>
      </c>
      <c r="B490">
        <v>50</v>
      </c>
      <c r="C490">
        <v>24.7</v>
      </c>
      <c r="D490">
        <v>-0.89143615905216844</v>
      </c>
    </row>
    <row r="491" spans="1:4" x14ac:dyDescent="0.3">
      <c r="A491" t="s">
        <v>569</v>
      </c>
      <c r="B491">
        <v>5</v>
      </c>
      <c r="C491">
        <v>23.9</v>
      </c>
      <c r="D491">
        <v>-3.9675134146367946E-2</v>
      </c>
    </row>
    <row r="492" spans="1:4" x14ac:dyDescent="0.3">
      <c r="A492" t="s">
        <v>570</v>
      </c>
      <c r="B492">
        <v>100</v>
      </c>
      <c r="C492">
        <v>27</v>
      </c>
      <c r="D492">
        <v>1.3640979929420538E-2</v>
      </c>
    </row>
    <row r="493" spans="1:4" x14ac:dyDescent="0.3">
      <c r="A493" s="13" t="s">
        <v>571</v>
      </c>
      <c r="B493" s="13">
        <v>100</v>
      </c>
      <c r="C493" s="13">
        <v>23.8</v>
      </c>
      <c r="D493">
        <v>-1.5172131392278746E-2</v>
      </c>
    </row>
    <row r="494" spans="1:4" x14ac:dyDescent="0.3">
      <c r="A494" t="s">
        <v>572</v>
      </c>
      <c r="B494">
        <v>100</v>
      </c>
      <c r="C494">
        <v>41.4</v>
      </c>
      <c r="D494">
        <v>-3.4672946012732106E-3</v>
      </c>
    </row>
    <row r="495" spans="1:4" x14ac:dyDescent="0.3">
      <c r="A495" t="s">
        <v>573</v>
      </c>
      <c r="B495">
        <v>100</v>
      </c>
      <c r="C495">
        <v>28.7</v>
      </c>
      <c r="D495">
        <v>-3.1693109044928995E-2</v>
      </c>
    </row>
    <row r="496" spans="1:4" x14ac:dyDescent="0.3">
      <c r="A496" t="s">
        <v>574</v>
      </c>
      <c r="B496">
        <v>100</v>
      </c>
      <c r="C496">
        <v>27</v>
      </c>
      <c r="D496">
        <v>-6.000607326292551E-3</v>
      </c>
    </row>
    <row r="497" spans="1:4" x14ac:dyDescent="0.3">
      <c r="A497" t="s">
        <v>575</v>
      </c>
      <c r="B497">
        <v>100</v>
      </c>
      <c r="C497">
        <v>19.916699999999999</v>
      </c>
      <c r="D497">
        <v>-0.10283173492214662</v>
      </c>
    </row>
    <row r="498" spans="1:4" x14ac:dyDescent="0.3">
      <c r="A498" t="s">
        <v>559</v>
      </c>
      <c r="B498">
        <v>25</v>
      </c>
      <c r="C498">
        <v>26</v>
      </c>
      <c r="D498">
        <v>-9.0812214579544331E-2</v>
      </c>
    </row>
    <row r="499" spans="1:4" x14ac:dyDescent="0.3">
      <c r="A499" t="s">
        <v>559</v>
      </c>
      <c r="B499">
        <v>25</v>
      </c>
      <c r="C499">
        <v>14.5</v>
      </c>
      <c r="D499">
        <v>2.3236858325558513E-2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0ECF-4508-4DBF-BAA6-C32B0D2FDEE7}">
  <dimension ref="A1:Y67"/>
  <sheetViews>
    <sheetView tabSelected="1" topLeftCell="D22" workbookViewId="0">
      <selection activeCell="J46" sqref="J46"/>
    </sheetView>
  </sheetViews>
  <sheetFormatPr defaultRowHeight="14.4" x14ac:dyDescent="0.3"/>
  <sheetData>
    <row r="1" spans="1:22" x14ac:dyDescent="0.3">
      <c r="A1" s="17"/>
      <c r="B1" s="17"/>
      <c r="C1" s="17"/>
      <c r="D1" s="17"/>
      <c r="E1" s="17"/>
      <c r="F1" s="17"/>
      <c r="G1" s="17"/>
      <c r="H1" s="17"/>
      <c r="I1" s="17" t="s">
        <v>576</v>
      </c>
      <c r="J1" s="17"/>
      <c r="K1" s="17" t="s">
        <v>577</v>
      </c>
      <c r="L1" s="17"/>
      <c r="M1" s="17"/>
      <c r="N1" s="17" t="s">
        <v>578</v>
      </c>
      <c r="O1" s="17"/>
      <c r="P1" s="17" t="s">
        <v>579</v>
      </c>
      <c r="Q1" s="17"/>
      <c r="R1" s="17"/>
      <c r="S1" s="17" t="s">
        <v>580</v>
      </c>
      <c r="T1" s="17" t="s">
        <v>581</v>
      </c>
      <c r="U1" s="17"/>
      <c r="V1" s="17" t="s">
        <v>582</v>
      </c>
    </row>
    <row r="2" spans="1:22" x14ac:dyDescent="0.3">
      <c r="A2" s="18" t="s">
        <v>583</v>
      </c>
      <c r="B2" s="18" t="s">
        <v>145</v>
      </c>
      <c r="C2" s="18" t="s">
        <v>584</v>
      </c>
      <c r="D2" s="17" t="s">
        <v>585</v>
      </c>
      <c r="E2" s="17" t="s">
        <v>586</v>
      </c>
      <c r="F2" s="17" t="s">
        <v>587</v>
      </c>
      <c r="G2" s="17"/>
      <c r="H2" s="17"/>
      <c r="I2" s="17" t="s">
        <v>588</v>
      </c>
      <c r="J2" s="17" t="s">
        <v>130</v>
      </c>
      <c r="K2" s="17" t="s">
        <v>589</v>
      </c>
      <c r="L2" s="17" t="s">
        <v>130</v>
      </c>
      <c r="M2" s="17"/>
      <c r="N2" s="17" t="s">
        <v>588</v>
      </c>
      <c r="O2" s="17" t="s">
        <v>130</v>
      </c>
      <c r="P2" s="17" t="s">
        <v>589</v>
      </c>
      <c r="Q2" s="17" t="s">
        <v>130</v>
      </c>
      <c r="R2" s="17"/>
      <c r="S2" s="17"/>
      <c r="T2" s="17"/>
      <c r="U2" s="17"/>
      <c r="V2" s="17"/>
    </row>
    <row r="3" spans="1:22" x14ac:dyDescent="0.3">
      <c r="A3" s="18">
        <v>1</v>
      </c>
      <c r="B3" s="18">
        <v>175</v>
      </c>
      <c r="C3" s="18">
        <v>0.2</v>
      </c>
      <c r="D3" s="19">
        <v>0.33930678004260267</v>
      </c>
      <c r="E3" s="20">
        <v>-0.1120397140053644</v>
      </c>
      <c r="F3" s="17">
        <v>0.45134649404796701</v>
      </c>
      <c r="G3" s="17"/>
      <c r="H3" s="17"/>
      <c r="I3" s="17">
        <v>9</v>
      </c>
      <c r="J3" s="19">
        <v>0.53117332639850401</v>
      </c>
      <c r="K3" s="17">
        <v>8</v>
      </c>
      <c r="L3" s="20">
        <v>-2.4278691163419602E-2</v>
      </c>
      <c r="M3" s="17"/>
      <c r="N3" s="17">
        <v>5</v>
      </c>
      <c r="O3" s="19">
        <v>-6.0530033980196489E-3</v>
      </c>
      <c r="P3" s="17">
        <v>6</v>
      </c>
      <c r="Q3" s="20">
        <v>-0.22905441112795744</v>
      </c>
      <c r="R3" s="17"/>
      <c r="S3" s="17">
        <v>0.6428571428571429</v>
      </c>
      <c r="T3" s="17">
        <v>0.5714285714285714</v>
      </c>
      <c r="U3" s="17"/>
      <c r="V3" s="17">
        <v>0.6071428571428571</v>
      </c>
    </row>
    <row r="4" spans="1:22" x14ac:dyDescent="0.3">
      <c r="A4" s="18">
        <v>1</v>
      </c>
      <c r="B4" s="18">
        <v>175</v>
      </c>
      <c r="C4" s="18">
        <v>10</v>
      </c>
      <c r="D4" s="19">
        <v>7.8598800985277148E-2</v>
      </c>
      <c r="E4" s="20">
        <v>9.1057171628911221E-2</v>
      </c>
      <c r="F4" s="17">
        <v>-1.2458370643634083E-2</v>
      </c>
      <c r="G4" s="17"/>
      <c r="H4" s="17"/>
      <c r="I4" s="17">
        <v>9</v>
      </c>
      <c r="J4" s="19">
        <v>0.12943445704336509</v>
      </c>
      <c r="K4" s="17">
        <v>2</v>
      </c>
      <c r="L4" s="20">
        <v>0.17238158394842176</v>
      </c>
      <c r="M4" s="17"/>
      <c r="N4" s="17">
        <v>5</v>
      </c>
      <c r="O4" s="19">
        <v>-1.290537991928121E-2</v>
      </c>
      <c r="P4" s="17">
        <v>12</v>
      </c>
      <c r="Q4" s="20">
        <v>7.7503102908992802E-2</v>
      </c>
      <c r="R4" s="17"/>
      <c r="S4" s="17">
        <v>0.6428571428571429</v>
      </c>
      <c r="T4" s="17">
        <v>0.14285714285714285</v>
      </c>
      <c r="U4" s="17"/>
      <c r="V4" s="17">
        <v>0.39285714285714285</v>
      </c>
    </row>
    <row r="5" spans="1:22" x14ac:dyDescent="0.3">
      <c r="A5" s="18">
        <v>1</v>
      </c>
      <c r="B5" s="18">
        <v>50</v>
      </c>
      <c r="C5" s="18">
        <v>0.2</v>
      </c>
      <c r="D5" s="19">
        <v>0.18874437670332772</v>
      </c>
      <c r="E5" s="20">
        <v>5.2733935366190032E-2</v>
      </c>
      <c r="F5" s="17">
        <v>0.13601044133713769</v>
      </c>
      <c r="G5" s="17"/>
      <c r="H5" s="17"/>
      <c r="I5" s="17">
        <v>8</v>
      </c>
      <c r="J5" s="19">
        <v>0.31201237202789822</v>
      </c>
      <c r="K5" s="17">
        <v>6</v>
      </c>
      <c r="L5" s="20">
        <v>7.9869258774358867E-2</v>
      </c>
      <c r="M5" s="17"/>
      <c r="N5" s="17">
        <v>6</v>
      </c>
      <c r="O5" s="19">
        <v>2.438704960390041E-2</v>
      </c>
      <c r="P5" s="17">
        <v>8</v>
      </c>
      <c r="Q5" s="20">
        <v>3.2382442810063389E-2</v>
      </c>
      <c r="R5" s="17"/>
      <c r="S5" s="17">
        <v>0.5714285714285714</v>
      </c>
      <c r="T5" s="17">
        <v>0.42857142857142855</v>
      </c>
      <c r="U5" s="17"/>
      <c r="V5" s="17">
        <v>0.5</v>
      </c>
    </row>
    <row r="6" spans="1:22" x14ac:dyDescent="0.3">
      <c r="A6" s="18">
        <v>1</v>
      </c>
      <c r="B6" s="18">
        <v>100</v>
      </c>
      <c r="C6" s="18">
        <v>1</v>
      </c>
      <c r="D6" s="19">
        <v>0.2956562092124817</v>
      </c>
      <c r="E6" s="20">
        <v>4.1344264270231967E-2</v>
      </c>
      <c r="F6" s="17">
        <v>0.25431194494224968</v>
      </c>
      <c r="G6" s="17"/>
      <c r="H6" s="17"/>
      <c r="I6" s="17">
        <v>9</v>
      </c>
      <c r="J6" s="19">
        <v>0.46304325781117073</v>
      </c>
      <c r="K6" s="17">
        <v>9</v>
      </c>
      <c r="L6" s="20">
        <v>0.19151082846082765</v>
      </c>
      <c r="M6" s="17"/>
      <c r="N6" s="17">
        <v>5</v>
      </c>
      <c r="O6" s="19">
        <v>-5.6404782651584499E-3</v>
      </c>
      <c r="P6" s="17">
        <v>5</v>
      </c>
      <c r="Q6" s="20">
        <v>-0.2289555512728402</v>
      </c>
      <c r="R6" s="17"/>
      <c r="S6" s="17">
        <v>0.6428571428571429</v>
      </c>
      <c r="T6" s="17">
        <v>0.6428571428571429</v>
      </c>
      <c r="U6" s="17"/>
      <c r="V6" s="17">
        <v>0.6428571428571429</v>
      </c>
    </row>
    <row r="7" spans="1:22" x14ac:dyDescent="0.3">
      <c r="A7" s="18"/>
      <c r="B7" s="18"/>
      <c r="C7" s="18"/>
      <c r="D7" s="19"/>
      <c r="E7" s="20"/>
      <c r="F7" s="17"/>
      <c r="G7" s="17"/>
      <c r="H7" s="17"/>
      <c r="I7" s="17"/>
      <c r="J7" s="19"/>
      <c r="K7" s="17"/>
      <c r="L7" s="20"/>
      <c r="M7" s="17"/>
      <c r="N7" s="17"/>
      <c r="O7" s="19"/>
      <c r="P7" s="17"/>
      <c r="Q7" s="20"/>
      <c r="R7" s="17"/>
      <c r="S7" s="17"/>
      <c r="T7" s="17"/>
      <c r="U7" s="17"/>
      <c r="V7" s="17"/>
    </row>
    <row r="8" spans="1:22" x14ac:dyDescent="0.3">
      <c r="A8" s="18">
        <v>2.5</v>
      </c>
      <c r="B8" s="18">
        <v>175</v>
      </c>
      <c r="C8" s="18">
        <v>0.2</v>
      </c>
      <c r="D8" s="19">
        <v>0.50669307873081071</v>
      </c>
      <c r="E8" s="20">
        <v>-0.79279921546985133</v>
      </c>
      <c r="F8" s="17">
        <v>1.2994922942006621</v>
      </c>
      <c r="G8" s="17"/>
      <c r="H8" s="17"/>
      <c r="I8" s="17">
        <v>12</v>
      </c>
      <c r="J8" s="19">
        <v>0.60627306650120383</v>
      </c>
      <c r="K8" s="17">
        <v>12</v>
      </c>
      <c r="L8" s="20">
        <v>-0.88272729362730651</v>
      </c>
      <c r="M8" s="17"/>
      <c r="N8" s="17">
        <v>2</v>
      </c>
      <c r="O8" s="19">
        <v>-9.0786847891547326E-2</v>
      </c>
      <c r="P8" s="17">
        <v>2</v>
      </c>
      <c r="Q8" s="20">
        <v>-0.25323074652512084</v>
      </c>
      <c r="R8" s="17"/>
      <c r="S8" s="17">
        <v>0.8571428571428571</v>
      </c>
      <c r="T8" s="17">
        <v>0.8571428571428571</v>
      </c>
      <c r="U8" s="17"/>
      <c r="V8" s="17">
        <v>0.8571428571428571</v>
      </c>
    </row>
    <row r="9" spans="1:22" x14ac:dyDescent="0.3">
      <c r="A9" s="18">
        <v>2.5</v>
      </c>
      <c r="B9" s="18">
        <v>175</v>
      </c>
      <c r="C9" s="18">
        <v>10</v>
      </c>
      <c r="D9" s="19">
        <v>0.1806611211085139</v>
      </c>
      <c r="E9" s="20">
        <v>4.4571699498145163E-2</v>
      </c>
      <c r="F9" s="17">
        <v>0.13608942161036872</v>
      </c>
      <c r="G9" s="17"/>
      <c r="H9" s="17"/>
      <c r="I9" s="17">
        <v>9</v>
      </c>
      <c r="J9" s="19">
        <v>0.19585506175305983</v>
      </c>
      <c r="K9" s="17">
        <v>7</v>
      </c>
      <c r="L9" s="20">
        <v>4.7854526407450346E-2</v>
      </c>
      <c r="M9" s="17"/>
      <c r="N9" s="17">
        <v>5</v>
      </c>
      <c r="O9" s="19">
        <v>0.15331202794833129</v>
      </c>
      <c r="P9" s="17">
        <v>7</v>
      </c>
      <c r="Q9" s="20">
        <v>4.1288872588840002E-2</v>
      </c>
      <c r="R9" s="17"/>
      <c r="S9" s="17">
        <v>0.6428571428571429</v>
      </c>
      <c r="T9" s="17">
        <v>0.5</v>
      </c>
      <c r="U9" s="17"/>
      <c r="V9" s="17">
        <v>0.5714285714285714</v>
      </c>
    </row>
    <row r="10" spans="1:22" x14ac:dyDescent="0.3">
      <c r="A10" s="18">
        <v>2.5</v>
      </c>
      <c r="B10" s="18">
        <v>50</v>
      </c>
      <c r="C10" s="18">
        <v>0.2</v>
      </c>
      <c r="D10" s="19">
        <v>0.35560800024175565</v>
      </c>
      <c r="E10" s="20">
        <v>-0.56698123110475218</v>
      </c>
      <c r="F10" s="17">
        <v>0.92258923134650783</v>
      </c>
      <c r="G10" s="17"/>
      <c r="H10" s="17"/>
      <c r="I10" s="17">
        <v>13</v>
      </c>
      <c r="J10" s="19">
        <v>0.37892079237073428</v>
      </c>
      <c r="K10" s="17">
        <v>7</v>
      </c>
      <c r="L10" s="20">
        <v>-0.82178940119244015</v>
      </c>
      <c r="M10" s="17"/>
      <c r="N10" s="17">
        <v>1</v>
      </c>
      <c r="O10" s="19">
        <v>5.2541702565033335E-2</v>
      </c>
      <c r="P10" s="17">
        <v>7</v>
      </c>
      <c r="Q10" s="20">
        <v>-0.31217306101706427</v>
      </c>
      <c r="R10" s="17"/>
      <c r="S10" s="17">
        <v>0.9285714285714286</v>
      </c>
      <c r="T10" s="17">
        <v>0.5</v>
      </c>
      <c r="U10" s="17"/>
      <c r="V10" s="17">
        <v>0.7142857142857143</v>
      </c>
    </row>
    <row r="11" spans="1:22" x14ac:dyDescent="0.3">
      <c r="A11" s="18">
        <v>2.5</v>
      </c>
      <c r="B11" s="18">
        <v>100</v>
      </c>
      <c r="C11" s="18">
        <v>1</v>
      </c>
      <c r="D11" s="19">
        <v>0.45785492636102981</v>
      </c>
      <c r="E11" s="20">
        <v>-0.50774431015611721</v>
      </c>
      <c r="F11" s="17">
        <v>0.96559923651714707</v>
      </c>
      <c r="G11" s="17"/>
      <c r="H11" s="17"/>
      <c r="I11" s="17">
        <v>13</v>
      </c>
      <c r="J11" s="19">
        <v>0.4933124670380058</v>
      </c>
      <c r="K11" s="17">
        <v>9</v>
      </c>
      <c r="L11" s="20">
        <v>-0.77858559472795319</v>
      </c>
      <c r="M11" s="17"/>
      <c r="N11" s="17">
        <v>1</v>
      </c>
      <c r="O11" s="19">
        <v>-3.0931024396584571E-3</v>
      </c>
      <c r="P11" s="17">
        <v>5</v>
      </c>
      <c r="Q11" s="20">
        <v>-2.0229997926812314E-2</v>
      </c>
      <c r="R11" s="17"/>
      <c r="S11" s="17">
        <v>0.9285714285714286</v>
      </c>
      <c r="T11" s="17">
        <v>0.6428571428571429</v>
      </c>
      <c r="U11" s="17"/>
      <c r="V11" s="17">
        <v>0.7857142857142857</v>
      </c>
    </row>
    <row r="18" spans="1:23" x14ac:dyDescent="0.3">
      <c r="A18" s="17"/>
      <c r="B18" s="17"/>
      <c r="C18" s="17"/>
      <c r="D18" s="17" t="s">
        <v>6</v>
      </c>
      <c r="E18" s="17" t="s">
        <v>6</v>
      </c>
      <c r="F18" s="17" t="s">
        <v>6</v>
      </c>
      <c r="G18" s="17" t="s">
        <v>7</v>
      </c>
      <c r="H18" s="17" t="s">
        <v>7</v>
      </c>
      <c r="I18" s="17" t="s">
        <v>7</v>
      </c>
      <c r="J18" s="17"/>
      <c r="K18" s="17"/>
      <c r="L18" s="17"/>
      <c r="M18" s="17"/>
      <c r="N18" s="17"/>
      <c r="O18" s="17"/>
      <c r="P18" s="17"/>
      <c r="Q18" s="17"/>
      <c r="R18" s="17"/>
      <c r="S18" s="17" t="s">
        <v>590</v>
      </c>
      <c r="T18" s="17"/>
      <c r="U18" s="17"/>
      <c r="V18" s="17"/>
      <c r="W18" s="17"/>
    </row>
    <row r="19" spans="1:23" x14ac:dyDescent="0.3">
      <c r="A19" s="18" t="s">
        <v>583</v>
      </c>
      <c r="B19" s="18" t="s">
        <v>145</v>
      </c>
      <c r="C19" s="18" t="s">
        <v>584</v>
      </c>
      <c r="D19" s="18" t="s">
        <v>591</v>
      </c>
      <c r="E19" s="18" t="s">
        <v>592</v>
      </c>
      <c r="F19" s="18" t="s">
        <v>593</v>
      </c>
      <c r="G19" s="18" t="s">
        <v>594</v>
      </c>
      <c r="H19" s="18" t="s">
        <v>595</v>
      </c>
      <c r="I19" s="18" t="s">
        <v>596</v>
      </c>
      <c r="J19" s="17"/>
      <c r="K19" s="17"/>
      <c r="L19" s="17"/>
      <c r="M19" s="17"/>
      <c r="N19" s="17"/>
      <c r="O19" s="17"/>
      <c r="P19" s="17"/>
      <c r="Q19" s="17"/>
      <c r="R19" s="17"/>
      <c r="S19" s="17" t="s">
        <v>597</v>
      </c>
      <c r="T19" s="17"/>
      <c r="U19" s="17"/>
      <c r="V19" s="17"/>
      <c r="W19" s="17"/>
    </row>
    <row r="20" spans="1:23" x14ac:dyDescent="0.3">
      <c r="A20" s="18">
        <v>1</v>
      </c>
      <c r="B20" s="18">
        <v>175</v>
      </c>
      <c r="C20" s="18">
        <v>0.2</v>
      </c>
      <c r="D20" s="21">
        <v>9</v>
      </c>
      <c r="E20" s="21">
        <v>0</v>
      </c>
      <c r="F20" s="17">
        <v>5</v>
      </c>
      <c r="G20" s="17">
        <v>4</v>
      </c>
      <c r="H20" s="17">
        <v>4</v>
      </c>
      <c r="I20" s="17">
        <v>6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 x14ac:dyDescent="0.3">
      <c r="A21" s="18">
        <v>1</v>
      </c>
      <c r="B21" s="18">
        <v>175</v>
      </c>
      <c r="C21" s="18">
        <v>10</v>
      </c>
      <c r="D21" s="21">
        <v>7</v>
      </c>
      <c r="E21" s="21">
        <v>2</v>
      </c>
      <c r="F21" s="17">
        <v>5</v>
      </c>
      <c r="G21" s="17">
        <v>2</v>
      </c>
      <c r="H21" s="17">
        <v>0</v>
      </c>
      <c r="I21" s="17">
        <v>12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x14ac:dyDescent="0.3">
      <c r="A22" s="18">
        <v>1</v>
      </c>
      <c r="B22" s="18">
        <v>50</v>
      </c>
      <c r="C22" s="18">
        <v>0.2</v>
      </c>
      <c r="D22" s="18">
        <v>8</v>
      </c>
      <c r="E22" s="18">
        <v>0</v>
      </c>
      <c r="F22" s="17">
        <v>6</v>
      </c>
      <c r="G22" s="17">
        <v>4</v>
      </c>
      <c r="H22" s="17">
        <v>2</v>
      </c>
      <c r="I22" s="17">
        <v>8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x14ac:dyDescent="0.3">
      <c r="A23" s="18">
        <v>1</v>
      </c>
      <c r="B23" s="18">
        <v>100</v>
      </c>
      <c r="C23" s="18">
        <v>1</v>
      </c>
      <c r="D23" s="18">
        <v>9</v>
      </c>
      <c r="E23" s="18">
        <v>0</v>
      </c>
      <c r="F23" s="17">
        <v>5</v>
      </c>
      <c r="G23" s="17">
        <v>7</v>
      </c>
      <c r="H23" s="17">
        <v>2</v>
      </c>
      <c r="I23" s="17">
        <v>5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x14ac:dyDescent="0.3">
      <c r="A24" s="18"/>
      <c r="B24" s="18"/>
      <c r="C24" s="18"/>
      <c r="D24" s="21"/>
      <c r="E24" s="21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 x14ac:dyDescent="0.3">
      <c r="A25" s="18">
        <v>2.5</v>
      </c>
      <c r="B25" s="18">
        <v>175</v>
      </c>
      <c r="C25" s="18">
        <v>0.2</v>
      </c>
      <c r="D25" s="18">
        <v>12</v>
      </c>
      <c r="E25" s="18">
        <v>0</v>
      </c>
      <c r="F25" s="17">
        <v>2</v>
      </c>
      <c r="G25" s="17">
        <v>0</v>
      </c>
      <c r="H25" s="17">
        <v>12</v>
      </c>
      <c r="I25" s="17">
        <v>2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x14ac:dyDescent="0.3">
      <c r="A26" s="18">
        <v>2.5</v>
      </c>
      <c r="B26" s="18">
        <v>175</v>
      </c>
      <c r="C26" s="18">
        <v>10</v>
      </c>
      <c r="D26" s="18">
        <v>8</v>
      </c>
      <c r="E26" s="18">
        <v>1</v>
      </c>
      <c r="F26" s="17">
        <v>5</v>
      </c>
      <c r="G26" s="17">
        <v>4</v>
      </c>
      <c r="H26" s="17">
        <v>3</v>
      </c>
      <c r="I26" s="17">
        <v>7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 x14ac:dyDescent="0.3">
      <c r="A27" s="18">
        <v>2.5</v>
      </c>
      <c r="B27" s="18">
        <v>50</v>
      </c>
      <c r="C27" s="18">
        <v>0.2</v>
      </c>
      <c r="D27" s="18">
        <v>12</v>
      </c>
      <c r="E27" s="18">
        <v>1</v>
      </c>
      <c r="F27" s="17">
        <v>1</v>
      </c>
      <c r="G27" s="17">
        <v>0</v>
      </c>
      <c r="H27" s="17">
        <v>7</v>
      </c>
      <c r="I27" s="17">
        <v>7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1:23" x14ac:dyDescent="0.3">
      <c r="A28" s="18">
        <v>2.5</v>
      </c>
      <c r="B28" s="18">
        <v>100</v>
      </c>
      <c r="C28" s="18">
        <v>1</v>
      </c>
      <c r="D28" s="18">
        <v>13</v>
      </c>
      <c r="E28" s="18">
        <v>0</v>
      </c>
      <c r="F28" s="17">
        <v>1</v>
      </c>
      <c r="G28" s="17">
        <v>1</v>
      </c>
      <c r="H28" s="17">
        <v>8</v>
      </c>
      <c r="I28" s="17">
        <v>5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31" spans="1:23" x14ac:dyDescent="0.3">
      <c r="A31" s="17" t="s">
        <v>598</v>
      </c>
      <c r="B31" s="18" t="s">
        <v>591</v>
      </c>
      <c r="C31" s="18" t="s">
        <v>592</v>
      </c>
      <c r="D31" s="18" t="s">
        <v>593</v>
      </c>
      <c r="E31" s="18" t="s">
        <v>594</v>
      </c>
      <c r="F31" s="18" t="s">
        <v>595</v>
      </c>
      <c r="G31" s="18" t="s">
        <v>596</v>
      </c>
      <c r="I31" s="18" t="s">
        <v>591</v>
      </c>
      <c r="J31" s="18" t="s">
        <v>592</v>
      </c>
      <c r="K31" s="18" t="s">
        <v>593</v>
      </c>
      <c r="L31" s="18" t="s">
        <v>594</v>
      </c>
      <c r="M31" s="18" t="s">
        <v>595</v>
      </c>
      <c r="N31" s="18" t="s">
        <v>596</v>
      </c>
    </row>
    <row r="32" spans="1:23" x14ac:dyDescent="0.3">
      <c r="A32" s="17" t="s">
        <v>599</v>
      </c>
      <c r="B32" s="21">
        <v>9</v>
      </c>
      <c r="C32" s="21">
        <v>0</v>
      </c>
      <c r="D32" s="17">
        <v>5</v>
      </c>
      <c r="E32" s="17">
        <v>4</v>
      </c>
      <c r="F32" s="17">
        <v>4</v>
      </c>
      <c r="G32" s="17">
        <v>6</v>
      </c>
      <c r="I32">
        <f>B32/14</f>
        <v>0.6428571428571429</v>
      </c>
      <c r="J32" s="17">
        <f t="shared" ref="J32:N32" si="0">C32/14</f>
        <v>0</v>
      </c>
      <c r="K32" s="17">
        <f t="shared" si="0"/>
        <v>0.35714285714285715</v>
      </c>
      <c r="L32" s="17">
        <f t="shared" si="0"/>
        <v>0.2857142857142857</v>
      </c>
      <c r="M32" s="17">
        <f t="shared" si="0"/>
        <v>0.2857142857142857</v>
      </c>
      <c r="N32" s="17">
        <f t="shared" si="0"/>
        <v>0.42857142857142855</v>
      </c>
      <c r="O32" s="17"/>
      <c r="P32" s="17"/>
      <c r="Q32" s="17"/>
      <c r="R32" s="17"/>
      <c r="S32" s="17"/>
      <c r="T32" s="17"/>
      <c r="U32" s="17"/>
      <c r="V32" s="17"/>
      <c r="W32" s="17"/>
    </row>
    <row r="33" spans="1:24" x14ac:dyDescent="0.3">
      <c r="A33" s="17" t="s">
        <v>600</v>
      </c>
      <c r="B33" s="21">
        <v>7</v>
      </c>
      <c r="C33" s="21">
        <v>2</v>
      </c>
      <c r="D33" s="17">
        <v>5</v>
      </c>
      <c r="E33" s="17">
        <v>2</v>
      </c>
      <c r="F33" s="17">
        <v>0</v>
      </c>
      <c r="G33" s="17">
        <v>12</v>
      </c>
      <c r="I33" s="17">
        <f t="shared" ref="I33:I39" si="1">B33/14</f>
        <v>0.5</v>
      </c>
      <c r="J33" s="17">
        <f t="shared" ref="J33:J39" si="2">C33/14</f>
        <v>0.14285714285714285</v>
      </c>
      <c r="K33" s="17">
        <f t="shared" ref="K33:K39" si="3">D33/14</f>
        <v>0.35714285714285715</v>
      </c>
      <c r="L33" s="17">
        <f t="shared" ref="L33:L39" si="4">E33/14</f>
        <v>0.14285714285714285</v>
      </c>
      <c r="M33" s="17">
        <f t="shared" ref="M33:M39" si="5">F33/14</f>
        <v>0</v>
      </c>
      <c r="N33" s="17">
        <f t="shared" ref="N33:N39" si="6">G33/14</f>
        <v>0.8571428571428571</v>
      </c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x14ac:dyDescent="0.3">
      <c r="A34" s="17" t="s">
        <v>601</v>
      </c>
      <c r="B34" s="18">
        <v>8</v>
      </c>
      <c r="C34" s="18">
        <v>0</v>
      </c>
      <c r="D34" s="17">
        <v>6</v>
      </c>
      <c r="E34" s="17">
        <v>4</v>
      </c>
      <c r="F34" s="17">
        <v>2</v>
      </c>
      <c r="G34" s="17">
        <v>8</v>
      </c>
      <c r="I34" s="17">
        <f t="shared" si="1"/>
        <v>0.5714285714285714</v>
      </c>
      <c r="J34" s="17">
        <f t="shared" si="2"/>
        <v>0</v>
      </c>
      <c r="K34" s="17">
        <f t="shared" si="3"/>
        <v>0.42857142857142855</v>
      </c>
      <c r="L34" s="17">
        <f t="shared" si="4"/>
        <v>0.2857142857142857</v>
      </c>
      <c r="M34" s="17">
        <f t="shared" si="5"/>
        <v>0.14285714285714285</v>
      </c>
      <c r="N34" s="17">
        <f t="shared" si="6"/>
        <v>0.5714285714285714</v>
      </c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x14ac:dyDescent="0.3">
      <c r="A35" s="17" t="s">
        <v>602</v>
      </c>
      <c r="B35" s="18">
        <v>9</v>
      </c>
      <c r="C35" s="18">
        <v>0</v>
      </c>
      <c r="D35" s="17">
        <v>5</v>
      </c>
      <c r="E35" s="17">
        <v>7</v>
      </c>
      <c r="F35" s="17">
        <v>2</v>
      </c>
      <c r="G35" s="17">
        <v>5</v>
      </c>
      <c r="I35" s="17">
        <f t="shared" si="1"/>
        <v>0.6428571428571429</v>
      </c>
      <c r="J35" s="17">
        <f t="shared" si="2"/>
        <v>0</v>
      </c>
      <c r="K35" s="17">
        <f t="shared" si="3"/>
        <v>0.35714285714285715</v>
      </c>
      <c r="L35" s="17">
        <f t="shared" si="4"/>
        <v>0.5</v>
      </c>
      <c r="M35" s="17">
        <f t="shared" si="5"/>
        <v>0.14285714285714285</v>
      </c>
      <c r="N35" s="17">
        <f t="shared" si="6"/>
        <v>0.35714285714285715</v>
      </c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x14ac:dyDescent="0.3">
      <c r="A36" s="17" t="s">
        <v>603</v>
      </c>
      <c r="B36" s="18">
        <v>12</v>
      </c>
      <c r="C36" s="18">
        <v>0</v>
      </c>
      <c r="D36" s="17">
        <v>2</v>
      </c>
      <c r="E36" s="17">
        <v>0</v>
      </c>
      <c r="F36" s="17">
        <v>12</v>
      </c>
      <c r="G36" s="17">
        <v>2</v>
      </c>
      <c r="I36" s="17">
        <f t="shared" si="1"/>
        <v>0.8571428571428571</v>
      </c>
      <c r="J36" s="17">
        <f t="shared" si="2"/>
        <v>0</v>
      </c>
      <c r="K36" s="17">
        <f t="shared" si="3"/>
        <v>0.14285714285714285</v>
      </c>
      <c r="L36" s="17">
        <f t="shared" si="4"/>
        <v>0</v>
      </c>
      <c r="M36" s="17">
        <f t="shared" si="5"/>
        <v>0.8571428571428571</v>
      </c>
      <c r="N36" s="17">
        <f t="shared" si="6"/>
        <v>0.14285714285714285</v>
      </c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3">
      <c r="A37" s="17" t="s">
        <v>604</v>
      </c>
      <c r="B37" s="18">
        <v>8</v>
      </c>
      <c r="C37" s="18">
        <v>1</v>
      </c>
      <c r="D37" s="17">
        <v>5</v>
      </c>
      <c r="E37" s="17">
        <v>4</v>
      </c>
      <c r="F37" s="17">
        <v>3</v>
      </c>
      <c r="G37" s="17">
        <v>7</v>
      </c>
      <c r="I37" s="17">
        <f t="shared" si="1"/>
        <v>0.5714285714285714</v>
      </c>
      <c r="J37" s="17">
        <f t="shared" si="2"/>
        <v>7.1428571428571425E-2</v>
      </c>
      <c r="K37" s="17">
        <f t="shared" si="3"/>
        <v>0.35714285714285715</v>
      </c>
      <c r="L37" s="17">
        <f t="shared" si="4"/>
        <v>0.2857142857142857</v>
      </c>
      <c r="M37" s="17">
        <f t="shared" si="5"/>
        <v>0.21428571428571427</v>
      </c>
      <c r="N37" s="17">
        <f t="shared" si="6"/>
        <v>0.5</v>
      </c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x14ac:dyDescent="0.3">
      <c r="A38" s="17" t="s">
        <v>605</v>
      </c>
      <c r="B38" s="18">
        <v>12</v>
      </c>
      <c r="C38" s="18">
        <v>1</v>
      </c>
      <c r="D38" s="17">
        <v>1</v>
      </c>
      <c r="E38" s="17">
        <v>0</v>
      </c>
      <c r="F38" s="17">
        <v>7</v>
      </c>
      <c r="G38" s="17">
        <v>7</v>
      </c>
      <c r="I38" s="17">
        <f t="shared" si="1"/>
        <v>0.8571428571428571</v>
      </c>
      <c r="J38" s="17">
        <f t="shared" si="2"/>
        <v>7.1428571428571425E-2</v>
      </c>
      <c r="K38" s="17">
        <f t="shared" si="3"/>
        <v>7.1428571428571425E-2</v>
      </c>
      <c r="L38" s="17">
        <f t="shared" si="4"/>
        <v>0</v>
      </c>
      <c r="M38" s="17">
        <f t="shared" si="5"/>
        <v>0.5</v>
      </c>
      <c r="N38" s="17">
        <f t="shared" si="6"/>
        <v>0.5</v>
      </c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x14ac:dyDescent="0.3">
      <c r="A39" s="17" t="s">
        <v>606</v>
      </c>
      <c r="B39" s="18">
        <v>13</v>
      </c>
      <c r="C39" s="18">
        <v>0</v>
      </c>
      <c r="D39" s="17">
        <v>1</v>
      </c>
      <c r="E39" s="17">
        <v>1</v>
      </c>
      <c r="F39" s="17">
        <v>8</v>
      </c>
      <c r="G39" s="17">
        <v>5</v>
      </c>
      <c r="I39" s="17">
        <f t="shared" si="1"/>
        <v>0.9285714285714286</v>
      </c>
      <c r="J39" s="17">
        <f t="shared" si="2"/>
        <v>0</v>
      </c>
      <c r="K39" s="17">
        <f t="shared" si="3"/>
        <v>7.1428571428571425E-2</v>
      </c>
      <c r="L39" s="17">
        <f t="shared" si="4"/>
        <v>7.1428571428571425E-2</v>
      </c>
      <c r="M39" s="17">
        <f t="shared" si="5"/>
        <v>0.5714285714285714</v>
      </c>
      <c r="N39" s="17">
        <f t="shared" si="6"/>
        <v>0.35714285714285715</v>
      </c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3"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6" spans="1:24" x14ac:dyDescent="0.3"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x14ac:dyDescent="0.3"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x14ac:dyDescent="0.3"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0:25" x14ac:dyDescent="0.3"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0:25" x14ac:dyDescent="0.3"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0:25" x14ac:dyDescent="0.3"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0:25" x14ac:dyDescent="0.3"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0:25" x14ac:dyDescent="0.3"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0:25" x14ac:dyDescent="0.3"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7" spans="10:25" x14ac:dyDescent="0.3"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9" spans="10:25" x14ac:dyDescent="0.3"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0:25" x14ac:dyDescent="0.3"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0:25" x14ac:dyDescent="0.3"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0:25" x14ac:dyDescent="0.3"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0:25" x14ac:dyDescent="0.3"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0:25" x14ac:dyDescent="0.3"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9:17" x14ac:dyDescent="0.3">
      <c r="I65" s="17"/>
      <c r="J65" s="17"/>
      <c r="K65" s="17"/>
      <c r="L65" s="17"/>
      <c r="M65" s="17"/>
      <c r="N65" s="17"/>
      <c r="O65" s="17"/>
      <c r="P65" s="17"/>
      <c r="Q65" s="17"/>
    </row>
    <row r="66" spans="9:17" x14ac:dyDescent="0.3">
      <c r="I66" s="17"/>
      <c r="J66" s="17"/>
      <c r="K66" s="17"/>
      <c r="L66" s="17"/>
      <c r="M66" s="17"/>
      <c r="N66" s="17"/>
      <c r="O66" s="17"/>
      <c r="P66" s="17"/>
      <c r="Q66" s="17"/>
    </row>
    <row r="67" spans="9:17" x14ac:dyDescent="0.3">
      <c r="I67" s="17"/>
      <c r="J67" s="17"/>
      <c r="K67" s="17"/>
      <c r="L67" s="17"/>
      <c r="M67" s="17"/>
      <c r="N67" s="17"/>
      <c r="O67" s="17"/>
      <c r="P67" s="17"/>
      <c r="Q6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300A-7E9D-4455-8A85-08FF1C5B8F27}">
  <dimension ref="A1:AJ280"/>
  <sheetViews>
    <sheetView topLeftCell="A7" zoomScaleNormal="100" workbookViewId="0">
      <selection activeCell="N20" sqref="N19:N20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</row>
    <row r="2" spans="1:36" s="2" customFormat="1" x14ac:dyDescent="0.3">
      <c r="A2" s="2" t="s">
        <v>11</v>
      </c>
      <c r="B2" s="2">
        <v>6.5</v>
      </c>
      <c r="C2" s="2">
        <v>16.666699999999999</v>
      </c>
      <c r="D2" s="2">
        <f>(C2-B2)/(C2+B2)</f>
        <v>0.43884972827377222</v>
      </c>
      <c r="G2" s="2" t="s">
        <v>12</v>
      </c>
      <c r="H2" s="2">
        <v>12</v>
      </c>
      <c r="I2" s="2">
        <v>27.777799999999999</v>
      </c>
      <c r="J2" s="2">
        <f>(I2-H2)/(I2+H2)</f>
        <v>0.39664838176068057</v>
      </c>
      <c r="M2" s="2" t="str">
        <f>A2</f>
        <v>TS022520b</v>
      </c>
      <c r="N2" s="2" t="str">
        <f>A4</f>
        <v>Lhx6</v>
      </c>
      <c r="O2" s="2">
        <f>B7</f>
        <v>6.1</v>
      </c>
      <c r="P2" s="2">
        <f>D7</f>
        <v>0.37914504106061847</v>
      </c>
      <c r="Q2" s="2">
        <f>E7</f>
        <v>4.1000530503681999E-2</v>
      </c>
      <c r="R2" s="2" t="str">
        <f>G2</f>
        <v>TS022520a</v>
      </c>
      <c r="S2" s="2" t="str">
        <f>G4</f>
        <v>PV</v>
      </c>
      <c r="T2" s="2">
        <f>H7</f>
        <v>13.1</v>
      </c>
      <c r="U2" s="2">
        <f>J7</f>
        <v>0.26466862807525871</v>
      </c>
      <c r="V2" s="2">
        <f>K7</f>
        <v>2.3416538332970478E-2</v>
      </c>
      <c r="W2" s="2">
        <f>U2-P2</f>
        <v>-0.11447641298535977</v>
      </c>
      <c r="Z2" s="2" t="s">
        <v>11</v>
      </c>
      <c r="AA2" s="2" t="s">
        <v>7</v>
      </c>
      <c r="AB2" s="2">
        <v>6.1</v>
      </c>
      <c r="AC2" s="2">
        <v>0.37914504106061847</v>
      </c>
      <c r="AD2" s="2">
        <v>4.1000530503681999E-2</v>
      </c>
      <c r="AE2" s="2" t="s">
        <v>12</v>
      </c>
      <c r="AF2" s="2" t="s">
        <v>6</v>
      </c>
      <c r="AG2" s="2">
        <v>13.1</v>
      </c>
      <c r="AH2" s="2">
        <v>0.26466862807525871</v>
      </c>
      <c r="AI2" s="2">
        <v>2.3416538332970478E-2</v>
      </c>
      <c r="AJ2" s="2">
        <v>-0.11447641298535977</v>
      </c>
    </row>
    <row r="3" spans="1:36" s="2" customFormat="1" x14ac:dyDescent="0.3">
      <c r="A3" s="2" t="s">
        <v>5</v>
      </c>
      <c r="B3" s="2">
        <v>4.5</v>
      </c>
      <c r="C3" s="2">
        <v>22.222200000000001</v>
      </c>
      <c r="D3" s="2">
        <f t="shared" ref="D3:D6" si="0">(C3-B3)/(C3+B3)</f>
        <v>0.66320138311965338</v>
      </c>
      <c r="G3" s="2" t="s">
        <v>5</v>
      </c>
      <c r="H3" s="2">
        <v>15.5</v>
      </c>
      <c r="I3" s="2">
        <v>27.777799999999999</v>
      </c>
      <c r="J3" s="2">
        <f t="shared" ref="J3:J6" si="1">(I3-H3)/(I3+H3)</f>
        <v>0.28369741530299597</v>
      </c>
      <c r="Z3" s="2" t="s">
        <v>13</v>
      </c>
      <c r="AA3" s="2" t="s">
        <v>7</v>
      </c>
      <c r="AB3" s="2">
        <v>9.9</v>
      </c>
      <c r="AC3" s="2">
        <v>-0.13446041871443448</v>
      </c>
      <c r="AD3" s="2">
        <v>0.2698720678409518</v>
      </c>
      <c r="AE3" s="2" t="s">
        <v>14</v>
      </c>
      <c r="AF3" s="2" t="s">
        <v>6</v>
      </c>
      <c r="AG3" s="2">
        <v>11.6</v>
      </c>
      <c r="AH3" s="2">
        <v>0.55858105427080829</v>
      </c>
      <c r="AI3" s="2">
        <v>5.6642501770176296E-5</v>
      </c>
      <c r="AJ3" s="2">
        <v>0.69304147298524277</v>
      </c>
    </row>
    <row r="4" spans="1:36" s="2" customFormat="1" x14ac:dyDescent="0.3">
      <c r="A4" s="2" t="s">
        <v>7</v>
      </c>
      <c r="B4" s="2">
        <v>7.5</v>
      </c>
      <c r="C4" s="2">
        <v>5.5555599999999998</v>
      </c>
      <c r="D4" s="2">
        <f t="shared" si="0"/>
        <v>-0.14893577908569225</v>
      </c>
      <c r="G4" s="2" t="s">
        <v>6</v>
      </c>
      <c r="H4" s="2">
        <v>13.5</v>
      </c>
      <c r="I4" s="2">
        <v>16.666699999999999</v>
      </c>
      <c r="J4" s="2">
        <f t="shared" si="1"/>
        <v>0.10497336467031525</v>
      </c>
      <c r="Z4" s="2" t="s">
        <v>15</v>
      </c>
      <c r="AA4" s="2" t="s">
        <v>7</v>
      </c>
      <c r="AB4" s="2">
        <v>5.8</v>
      </c>
      <c r="AC4" s="2">
        <v>0.26965330926015629</v>
      </c>
      <c r="AD4" s="2">
        <v>6.0345012463391454E-2</v>
      </c>
      <c r="AE4" s="2" t="s">
        <v>16</v>
      </c>
      <c r="AF4" s="2" t="s">
        <v>6</v>
      </c>
      <c r="AG4" s="2">
        <v>29.4</v>
      </c>
      <c r="AH4" s="2">
        <v>0.23679845816652687</v>
      </c>
      <c r="AI4" s="2">
        <v>4.0451337892017996E-4</v>
      </c>
      <c r="AJ4" s="2">
        <v>-3.2854851093629428E-2</v>
      </c>
    </row>
    <row r="5" spans="1:36" s="2" customFormat="1" x14ac:dyDescent="0.3">
      <c r="B5" s="2">
        <v>5.5</v>
      </c>
      <c r="C5" s="2">
        <v>16.666699999999999</v>
      </c>
      <c r="D5" s="2">
        <f t="shared" si="0"/>
        <v>0.50376014472158681</v>
      </c>
      <c r="H5" s="2">
        <v>13</v>
      </c>
      <c r="I5" s="2">
        <v>16.666699999999999</v>
      </c>
      <c r="J5" s="2">
        <f t="shared" si="1"/>
        <v>0.12359649034102205</v>
      </c>
      <c r="Z5" s="2" t="s">
        <v>17</v>
      </c>
      <c r="AA5" s="2" t="s">
        <v>7</v>
      </c>
      <c r="AB5" s="2">
        <v>14.1</v>
      </c>
      <c r="AC5" s="2">
        <v>9.1465055336893489E-3</v>
      </c>
      <c r="AD5" s="2">
        <v>0.85891581517585758</v>
      </c>
      <c r="AE5" s="2" t="s">
        <v>18</v>
      </c>
      <c r="AF5" s="2" t="s">
        <v>6</v>
      </c>
      <c r="AG5" s="2">
        <v>28.2</v>
      </c>
      <c r="AH5" s="2">
        <v>2.9162778326072447E-2</v>
      </c>
      <c r="AI5" s="2">
        <v>0.30446921522258052</v>
      </c>
      <c r="AJ5" s="2">
        <v>2.0016272792383098E-2</v>
      </c>
    </row>
    <row r="6" spans="1:36" s="2" customFormat="1" x14ac:dyDescent="0.3">
      <c r="B6" s="2">
        <v>6.5</v>
      </c>
      <c r="C6" s="2">
        <v>16.666699999999999</v>
      </c>
      <c r="D6" s="2">
        <f t="shared" si="0"/>
        <v>0.43884972827377222</v>
      </c>
      <c r="H6" s="2">
        <v>11.5</v>
      </c>
      <c r="I6" s="2">
        <v>27.777799999999999</v>
      </c>
      <c r="J6" s="2">
        <f t="shared" si="1"/>
        <v>0.41442748830127957</v>
      </c>
      <c r="Z6" s="2" t="s">
        <v>19</v>
      </c>
      <c r="AA6" s="2" t="s">
        <v>7</v>
      </c>
      <c r="AB6" s="2">
        <v>9.8000000000000007</v>
      </c>
      <c r="AC6" s="2">
        <v>0.18174011826315117</v>
      </c>
      <c r="AD6" s="2">
        <v>3.5481889181971649E-2</v>
      </c>
      <c r="AE6" s="2" t="s">
        <v>20</v>
      </c>
      <c r="AF6" s="2" t="s">
        <v>6</v>
      </c>
      <c r="AG6" s="2">
        <v>46</v>
      </c>
      <c r="AH6" s="2">
        <v>-1.825722137771953E-2</v>
      </c>
      <c r="AI6" s="2">
        <v>0.45131993388485919</v>
      </c>
      <c r="AJ6" s="2">
        <v>-0.19999733964087071</v>
      </c>
    </row>
    <row r="7" spans="1:36" s="2" customFormat="1" x14ac:dyDescent="0.3">
      <c r="A7" s="3"/>
      <c r="B7" s="3">
        <f>AVERAGE(B2:B6)</f>
        <v>6.1</v>
      </c>
      <c r="C7" s="3">
        <f t="shared" ref="C7" si="2">AVERAGE(C2:C6)</f>
        <v>15.555572000000002</v>
      </c>
      <c r="D7" s="3">
        <f>AVERAGE(D2:D6)</f>
        <v>0.37914504106061847</v>
      </c>
      <c r="E7" s="3">
        <f>_xlfn.T.TEST(B2:B6,C2:C6,2,1)</f>
        <v>4.1000530503681999E-2</v>
      </c>
      <c r="F7" s="3"/>
      <c r="G7" s="3"/>
      <c r="H7" s="3">
        <f>AVERAGE(H2:H6)</f>
        <v>13.1</v>
      </c>
      <c r="I7" s="3">
        <f t="shared" ref="I7" si="3">AVERAGE(I2:I6)</f>
        <v>23.333359999999995</v>
      </c>
      <c r="J7" s="3">
        <f>AVERAGE(J2:J6)</f>
        <v>0.26466862807525871</v>
      </c>
      <c r="K7" s="3">
        <f>_xlfn.T.TEST(H2:H6,I2:I6,2,1)</f>
        <v>2.3416538332970478E-2</v>
      </c>
      <c r="Z7" s="2" t="s">
        <v>22</v>
      </c>
      <c r="AA7" s="2" t="s">
        <v>7</v>
      </c>
      <c r="AB7" s="2">
        <v>11.2</v>
      </c>
      <c r="AC7" s="2">
        <v>-0.20136715192985269</v>
      </c>
      <c r="AD7" s="2">
        <v>3.5395866069831479E-2</v>
      </c>
      <c r="AE7" s="2" t="s">
        <v>21</v>
      </c>
      <c r="AF7" s="2" t="s">
        <v>6</v>
      </c>
      <c r="AG7" s="2">
        <v>5.9</v>
      </c>
      <c r="AH7" s="2">
        <v>-2.3171952058375245E-2</v>
      </c>
      <c r="AI7" s="2">
        <v>0.5166110585229835</v>
      </c>
      <c r="AJ7" s="2">
        <v>0.17819519987147744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23.3</v>
      </c>
      <c r="AC8" s="2">
        <v>4.1255363646964124E-2</v>
      </c>
      <c r="AD8" s="2">
        <v>0.55558584131420941</v>
      </c>
      <c r="AE8" s="2" t="s">
        <v>24</v>
      </c>
      <c r="AF8" s="2" t="s">
        <v>6</v>
      </c>
      <c r="AG8" s="2">
        <v>15.4</v>
      </c>
      <c r="AH8" s="2">
        <v>6.0342567479529097E-3</v>
      </c>
      <c r="AI8" s="2">
        <v>0.94050362578585323</v>
      </c>
      <c r="AJ8" s="2">
        <v>-3.5221106899011215E-2</v>
      </c>
    </row>
    <row r="9" spans="1:36" s="2" customFormat="1" x14ac:dyDescent="0.3">
      <c r="A9" s="2" t="s">
        <v>13</v>
      </c>
      <c r="B9" s="2">
        <v>13.5</v>
      </c>
      <c r="C9" s="2">
        <v>5.5555599999999998</v>
      </c>
      <c r="D9" s="2">
        <f>(C9-B9)/(C9+B9)</f>
        <v>-0.41690929051678355</v>
      </c>
      <c r="G9" s="2" t="s">
        <v>14</v>
      </c>
      <c r="H9" s="2">
        <v>12</v>
      </c>
      <c r="I9" s="2">
        <v>44.444499999999998</v>
      </c>
      <c r="J9" s="2">
        <f>(I9-H9)/(I9+H9)</f>
        <v>0.57480356810672428</v>
      </c>
      <c r="M9" s="2" t="str">
        <f>A9</f>
        <v>TS022520d</v>
      </c>
      <c r="N9" s="2" t="str">
        <f>A11</f>
        <v>Lhx6</v>
      </c>
      <c r="O9" s="2">
        <f>B14</f>
        <v>9.9</v>
      </c>
      <c r="P9" s="2">
        <f>D14</f>
        <v>-0.13446041871443448</v>
      </c>
      <c r="Q9" s="2">
        <f>E14</f>
        <v>0.2698720678409518</v>
      </c>
      <c r="R9" s="2" t="str">
        <f>G9</f>
        <v>TS022520c</v>
      </c>
      <c r="S9" s="2" t="str">
        <f>G11</f>
        <v>PV</v>
      </c>
      <c r="T9" s="2">
        <f>H14</f>
        <v>11.6</v>
      </c>
      <c r="U9" s="2">
        <f>J14</f>
        <v>0.55858105427080829</v>
      </c>
      <c r="V9" s="2">
        <f>K14</f>
        <v>5.6642501770176296E-5</v>
      </c>
      <c r="W9" s="2">
        <f>U9-P9</f>
        <v>0.69304147298524277</v>
      </c>
      <c r="Z9" s="2" t="s">
        <v>25</v>
      </c>
      <c r="AA9" s="2" t="s">
        <v>7</v>
      </c>
      <c r="AB9" s="2">
        <v>10.8</v>
      </c>
      <c r="AC9" s="2">
        <v>-0.11976646210643907</v>
      </c>
      <c r="AD9" s="2">
        <v>0.1760698176565636</v>
      </c>
      <c r="AE9" s="2" t="s">
        <v>26</v>
      </c>
      <c r="AF9" s="2" t="s">
        <v>6</v>
      </c>
      <c r="AG9" s="2">
        <v>55.2</v>
      </c>
      <c r="AH9" s="2">
        <v>0.15420109218286876</v>
      </c>
      <c r="AI9" s="2">
        <v>2.2858699384715308E-2</v>
      </c>
      <c r="AJ9" s="2">
        <v>0.27396755428930786</v>
      </c>
    </row>
    <row r="10" spans="1:36" s="2" customFormat="1" x14ac:dyDescent="0.3">
      <c r="A10" s="2" t="s">
        <v>5</v>
      </c>
      <c r="B10" s="2">
        <v>10</v>
      </c>
      <c r="C10" s="2">
        <v>11.1111</v>
      </c>
      <c r="D10" s="2">
        <f t="shared" ref="D10:D13" si="4">(C10-B10)/(C10+B10)</f>
        <v>5.2631080332147563E-2</v>
      </c>
      <c r="G10" s="2" t="s">
        <v>5</v>
      </c>
      <c r="H10" s="2">
        <v>11.5</v>
      </c>
      <c r="I10" s="2">
        <v>38.8889</v>
      </c>
      <c r="J10" s="2">
        <f t="shared" ref="J10:J13" si="5">(I10-H10)/(I10+H10)</f>
        <v>0.54355026603081236</v>
      </c>
      <c r="Z10" s="2" t="s">
        <v>27</v>
      </c>
      <c r="AA10" s="2" t="s">
        <v>7</v>
      </c>
      <c r="AB10" s="2">
        <v>29.3</v>
      </c>
      <c r="AC10" s="2">
        <v>-1.0540948498046591E-2</v>
      </c>
      <c r="AD10" s="2">
        <v>0.86699517574710061</v>
      </c>
      <c r="AE10" s="2" t="s">
        <v>28</v>
      </c>
      <c r="AF10" s="2" t="s">
        <v>6</v>
      </c>
      <c r="AG10" s="2">
        <v>27.7</v>
      </c>
      <c r="AH10" s="2">
        <v>2.2227259515989299E-2</v>
      </c>
      <c r="AI10" s="2">
        <v>0.9858520035018592</v>
      </c>
      <c r="AJ10" s="2">
        <v>3.2768208014035891E-2</v>
      </c>
    </row>
    <row r="11" spans="1:36" s="2" customFormat="1" x14ac:dyDescent="0.3">
      <c r="A11" s="2" t="s">
        <v>7</v>
      </c>
      <c r="B11" s="2">
        <v>10</v>
      </c>
      <c r="C11" s="2">
        <v>11.1111</v>
      </c>
      <c r="D11" s="2">
        <f t="shared" si="4"/>
        <v>5.2631080332147563E-2</v>
      </c>
      <c r="G11" s="2" t="s">
        <v>6</v>
      </c>
      <c r="H11" s="2">
        <v>10</v>
      </c>
      <c r="I11" s="2">
        <v>44.444499999999998</v>
      </c>
      <c r="J11" s="2">
        <f t="shared" si="5"/>
        <v>0.63265343606792235</v>
      </c>
      <c r="Z11" s="2" t="s">
        <v>29</v>
      </c>
      <c r="AA11" s="2" t="s">
        <v>7</v>
      </c>
      <c r="AB11" s="2">
        <v>23.1</v>
      </c>
      <c r="AC11" s="2">
        <v>2.5262273095634596E-2</v>
      </c>
      <c r="AD11" s="2">
        <v>0.39805686274882324</v>
      </c>
      <c r="AE11" s="2" t="s">
        <v>30</v>
      </c>
      <c r="AF11" s="2" t="s">
        <v>6</v>
      </c>
      <c r="AG11" s="2">
        <v>22.1</v>
      </c>
      <c r="AH11" s="2">
        <v>0.51716607007201998</v>
      </c>
      <c r="AI11" s="2">
        <v>2.2128762668537842E-4</v>
      </c>
      <c r="AJ11" s="2">
        <v>0.49190379697638537</v>
      </c>
    </row>
    <row r="12" spans="1:36" s="2" customFormat="1" x14ac:dyDescent="0.3">
      <c r="B12" s="2">
        <v>8</v>
      </c>
      <c r="C12" s="2">
        <v>5.5555599999999998</v>
      </c>
      <c r="D12" s="2">
        <f t="shared" si="4"/>
        <v>-0.18032748185984201</v>
      </c>
      <c r="H12" s="2">
        <v>12.5</v>
      </c>
      <c r="I12" s="2">
        <v>38.8889</v>
      </c>
      <c r="J12" s="2">
        <f t="shared" si="5"/>
        <v>0.51351361869975809</v>
      </c>
      <c r="Z12" s="2" t="s">
        <v>32</v>
      </c>
      <c r="AA12" s="2" t="s">
        <v>7</v>
      </c>
      <c r="AB12" s="2">
        <v>10.6</v>
      </c>
      <c r="AC12" s="2">
        <v>0.17850992026298287</v>
      </c>
      <c r="AD12" s="2">
        <v>0.6757502430192257</v>
      </c>
      <c r="AE12" s="2" t="s">
        <v>31</v>
      </c>
      <c r="AF12" s="2" t="s">
        <v>6</v>
      </c>
      <c r="AG12" s="2">
        <v>29.1</v>
      </c>
      <c r="AH12" s="2">
        <v>0.17010537437080264</v>
      </c>
      <c r="AI12" s="2">
        <v>1.704618024568735E-3</v>
      </c>
      <c r="AJ12" s="2">
        <v>-8.4045458921802318E-3</v>
      </c>
    </row>
    <row r="13" spans="1:36" s="2" customFormat="1" x14ac:dyDescent="0.3">
      <c r="B13" s="2">
        <v>8</v>
      </c>
      <c r="C13" s="2">
        <v>5.5555599999999998</v>
      </c>
      <c r="D13" s="2">
        <f t="shared" si="4"/>
        <v>-0.18032748185984201</v>
      </c>
      <c r="H13" s="2">
        <v>12</v>
      </c>
      <c r="I13" s="2">
        <v>38.8889</v>
      </c>
      <c r="J13" s="2">
        <f t="shared" si="5"/>
        <v>0.5283843824488248</v>
      </c>
      <c r="Z13" s="2" t="s">
        <v>33</v>
      </c>
      <c r="AA13" s="2" t="s">
        <v>7</v>
      </c>
      <c r="AB13" s="2">
        <v>22.1</v>
      </c>
      <c r="AC13" s="2">
        <v>-0.85317149507433721</v>
      </c>
      <c r="AD13" s="2">
        <v>4.2715685059656457E-2</v>
      </c>
      <c r="AE13" s="2" t="s">
        <v>34</v>
      </c>
      <c r="AF13" s="2" t="s">
        <v>6</v>
      </c>
      <c r="AG13" s="2">
        <v>15</v>
      </c>
      <c r="AH13" s="2">
        <v>0.13032717646948258</v>
      </c>
      <c r="AI13" s="2">
        <v>8.9301159054414048E-2</v>
      </c>
      <c r="AJ13" s="2">
        <v>0.98349867154381976</v>
      </c>
    </row>
    <row r="14" spans="1:36" s="2" customFormat="1" x14ac:dyDescent="0.3">
      <c r="A14" s="3"/>
      <c r="B14" s="3">
        <f>AVERAGE(B9:B13)</f>
        <v>9.9</v>
      </c>
      <c r="C14" s="3">
        <f t="shared" ref="C14" si="6">AVERAGE(C9:C13)</f>
        <v>7.7777760000000002</v>
      </c>
      <c r="D14" s="3">
        <f>AVERAGE(D9:D13)</f>
        <v>-0.13446041871443448</v>
      </c>
      <c r="E14" s="3">
        <f>_xlfn.T.TEST(B9:B13,C9:C13,2,1)</f>
        <v>0.2698720678409518</v>
      </c>
      <c r="G14" s="3"/>
      <c r="H14" s="3">
        <f>AVERAGE(H9:H13)</f>
        <v>11.6</v>
      </c>
      <c r="I14" s="3">
        <f t="shared" ref="I14" si="7">AVERAGE(I9:I13)</f>
        <v>41.111139999999999</v>
      </c>
      <c r="J14" s="3">
        <f>AVERAGE(J9:J13)</f>
        <v>0.55858105427080829</v>
      </c>
      <c r="K14" s="3">
        <f>_xlfn.T.TEST(H9:H13,I9:I13,2,1)</f>
        <v>5.6642501770176296E-5</v>
      </c>
      <c r="Z14" s="2" t="s">
        <v>35</v>
      </c>
      <c r="AA14" s="2" t="s">
        <v>7</v>
      </c>
      <c r="AB14" s="2">
        <v>8.3000000000000007</v>
      </c>
      <c r="AC14" s="2">
        <v>0.41638879198837742</v>
      </c>
      <c r="AD14" s="2">
        <v>2.2602589233838158E-3</v>
      </c>
      <c r="AE14" s="2" t="s">
        <v>36</v>
      </c>
      <c r="AF14" s="2" t="s">
        <v>6</v>
      </c>
      <c r="AG14" s="2">
        <v>34.299999999999997</v>
      </c>
      <c r="AH14" s="2">
        <v>0.24622050036909879</v>
      </c>
      <c r="AI14" s="2">
        <v>2.1341577191829722E-4</v>
      </c>
      <c r="AJ14" s="2">
        <v>-0.17016829161927863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9.4</v>
      </c>
      <c r="AC15" s="2">
        <v>0.55648024833819609</v>
      </c>
      <c r="AD15" s="2">
        <v>1.8716602620293934E-4</v>
      </c>
      <c r="AE15" s="2" t="s">
        <v>37</v>
      </c>
      <c r="AF15" s="2" t="s">
        <v>6</v>
      </c>
      <c r="AG15" s="2">
        <v>11.1</v>
      </c>
      <c r="AH15" s="2">
        <v>0.34835779871580186</v>
      </c>
      <c r="AI15" s="2">
        <v>2.6020270810799269E-3</v>
      </c>
      <c r="AJ15" s="2">
        <v>-0.20812244962239423</v>
      </c>
    </row>
    <row r="16" spans="1:36" s="2" customFormat="1" x14ac:dyDescent="0.3">
      <c r="A16" s="2" t="s">
        <v>15</v>
      </c>
      <c r="B16" s="2">
        <v>8</v>
      </c>
      <c r="C16" s="2">
        <v>16.666699999999999</v>
      </c>
      <c r="D16" s="2">
        <f>(C16-B16)/(C16+B16)</f>
        <v>0.35135222790239468</v>
      </c>
      <c r="G16" s="2" t="s">
        <v>16</v>
      </c>
      <c r="H16" s="2">
        <v>33</v>
      </c>
      <c r="I16" s="2">
        <v>50</v>
      </c>
      <c r="J16" s="2">
        <f>(I16-H16)/(I16+H16)</f>
        <v>0.20481927710843373</v>
      </c>
      <c r="M16" s="2" t="str">
        <f>A16</f>
        <v>TS022520e</v>
      </c>
      <c r="N16" s="2" t="str">
        <f>A18</f>
        <v>Lhx6</v>
      </c>
      <c r="O16" s="2">
        <f>B21</f>
        <v>5.8</v>
      </c>
      <c r="P16" s="2">
        <f>D21</f>
        <v>0.26965330926015629</v>
      </c>
      <c r="Q16" s="2">
        <f>E21</f>
        <v>6.0345012463391454E-2</v>
      </c>
      <c r="R16" s="2" t="str">
        <f>G16</f>
        <v>TS022520f</v>
      </c>
      <c r="S16" s="2" t="str">
        <f>G18</f>
        <v>PV</v>
      </c>
      <c r="T16" s="2">
        <f>H21</f>
        <v>29.4</v>
      </c>
      <c r="U16" s="2">
        <f>J21</f>
        <v>0.23679845816652687</v>
      </c>
      <c r="V16" s="2">
        <f>K21</f>
        <v>4.0451337892017996E-4</v>
      </c>
      <c r="W16" s="2">
        <f>U16-P16</f>
        <v>-3.2854851093629428E-2</v>
      </c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x14ac:dyDescent="0.3">
      <c r="A17" s="2" t="s">
        <v>5</v>
      </c>
      <c r="B17" s="2">
        <v>6</v>
      </c>
      <c r="C17" s="2">
        <v>16.666699999999999</v>
      </c>
      <c r="D17" s="2">
        <f t="shared" ref="D17:D20" si="8">(C17-B17)/(C17+B17)</f>
        <v>0.47058901383968549</v>
      </c>
      <c r="G17" s="2" t="s">
        <v>5</v>
      </c>
      <c r="H17" s="2">
        <v>28.5</v>
      </c>
      <c r="I17" s="2">
        <v>50</v>
      </c>
      <c r="J17" s="2">
        <f t="shared" ref="J17:J20" si="9">(I17-H17)/(I17+H17)</f>
        <v>0.27388535031847133</v>
      </c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x14ac:dyDescent="0.3">
      <c r="A18" s="2" t="s">
        <v>7</v>
      </c>
      <c r="B18" s="2">
        <v>5.5</v>
      </c>
      <c r="C18" s="2">
        <v>11.1111</v>
      </c>
      <c r="D18" s="2">
        <f t="shared" si="8"/>
        <v>0.33779219919210651</v>
      </c>
      <c r="G18" s="2" t="s">
        <v>6</v>
      </c>
      <c r="H18" s="2">
        <v>26.5</v>
      </c>
      <c r="I18" s="2">
        <v>38.8889</v>
      </c>
      <c r="J18" s="2">
        <f t="shared" si="9"/>
        <v>0.1894648785956026</v>
      </c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x14ac:dyDescent="0.3">
      <c r="B19" s="2">
        <v>3.5</v>
      </c>
      <c r="C19" s="2">
        <v>5.5555599999999998</v>
      </c>
      <c r="D19" s="2">
        <f t="shared" si="8"/>
        <v>0.22699424442000271</v>
      </c>
      <c r="H19" s="2">
        <v>30</v>
      </c>
      <c r="I19" s="2">
        <v>50</v>
      </c>
      <c r="J19" s="2">
        <f t="shared" si="9"/>
        <v>0.25</v>
      </c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B20" s="2">
        <v>6</v>
      </c>
      <c r="C20" s="2">
        <v>5.5555599999999998</v>
      </c>
      <c r="D20" s="2">
        <f t="shared" si="8"/>
        <v>-3.8461139053408075E-2</v>
      </c>
      <c r="H20" s="2">
        <v>29</v>
      </c>
      <c r="I20" s="2">
        <v>50</v>
      </c>
      <c r="J20" s="2">
        <f t="shared" si="9"/>
        <v>0.26582278481012656</v>
      </c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x14ac:dyDescent="0.3">
      <c r="A21" s="3"/>
      <c r="B21" s="3">
        <f>AVERAGE(B16:B20)</f>
        <v>5.8</v>
      </c>
      <c r="C21" s="3">
        <f t="shared" ref="C21" si="10">AVERAGE(C16:C20)</f>
        <v>11.111124</v>
      </c>
      <c r="D21" s="3">
        <f>AVERAGE(D16:D20)</f>
        <v>0.26965330926015629</v>
      </c>
      <c r="E21" s="3">
        <f>_xlfn.T.TEST(B16:B20,C16:C20,2,1)</f>
        <v>6.0345012463391454E-2</v>
      </c>
      <c r="G21" s="3"/>
      <c r="H21" s="3">
        <f>AVERAGE(H16:H20)</f>
        <v>29.4</v>
      </c>
      <c r="I21" s="3">
        <f t="shared" ref="I21" si="11">AVERAGE(I16:I20)</f>
        <v>47.77778</v>
      </c>
      <c r="J21" s="3">
        <f>AVERAGE(J16:J20)</f>
        <v>0.23679845816652687</v>
      </c>
      <c r="K21" s="3">
        <f>_xlfn.T.TEST(H16:H20,I16:I20,2,1)</f>
        <v>4.0451337892017996E-4</v>
      </c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/>
      <c r="AA22"/>
      <c r="AB22"/>
      <c r="AC22"/>
      <c r="AD22"/>
      <c r="AE22"/>
      <c r="AF22"/>
      <c r="AG22"/>
      <c r="AH22"/>
      <c r="AI22"/>
      <c r="AJ22"/>
    </row>
    <row r="23" spans="1:36" s="2" customFormat="1" x14ac:dyDescent="0.3">
      <c r="A23" s="2" t="s">
        <v>17</v>
      </c>
      <c r="B23" s="2">
        <v>16.5</v>
      </c>
      <c r="C23" s="2">
        <v>16.666699999999999</v>
      </c>
      <c r="D23" s="2">
        <f>(C23-B23)/(C23+B23)</f>
        <v>5.0261256018837791E-3</v>
      </c>
      <c r="G23" s="2" t="s">
        <v>18</v>
      </c>
      <c r="H23" s="2">
        <v>30</v>
      </c>
      <c r="I23" s="2">
        <v>27.777799999999999</v>
      </c>
      <c r="J23" s="2">
        <f>(I23-H23)/(I23+H23)</f>
        <v>-3.8461139053408075E-2</v>
      </c>
      <c r="M23" s="2" t="str">
        <f>A23</f>
        <v>TS022520h</v>
      </c>
      <c r="N23" s="2" t="str">
        <f>A25</f>
        <v>Lhx6</v>
      </c>
      <c r="O23" s="2">
        <f>B28</f>
        <v>14.1</v>
      </c>
      <c r="P23" s="2">
        <f>D28</f>
        <v>9.1465055336893489E-3</v>
      </c>
      <c r="Q23" s="2">
        <f>E28</f>
        <v>0.85891581517585758</v>
      </c>
      <c r="R23" s="2" t="str">
        <f>G23</f>
        <v>TS022520g</v>
      </c>
      <c r="S23" s="2" t="str">
        <f>G25</f>
        <v>PV</v>
      </c>
      <c r="T23" s="2">
        <f>H28</f>
        <v>28.2</v>
      </c>
      <c r="U23" s="2">
        <f>J28</f>
        <v>2.9162778326072447E-2</v>
      </c>
      <c r="V23" s="2">
        <f>K28</f>
        <v>0.30446921522258052</v>
      </c>
      <c r="W23" s="2">
        <f>U23-P23</f>
        <v>2.0016272792383098E-2</v>
      </c>
      <c r="Z23"/>
      <c r="AA23"/>
      <c r="AB23"/>
      <c r="AC23"/>
      <c r="AD23"/>
      <c r="AE23"/>
      <c r="AF23"/>
      <c r="AG23"/>
      <c r="AH23"/>
      <c r="AI23"/>
      <c r="AJ23"/>
    </row>
    <row r="24" spans="1:36" s="2" customFormat="1" x14ac:dyDescent="0.3">
      <c r="A24" s="2" t="s">
        <v>5</v>
      </c>
      <c r="B24" s="2">
        <v>16.5</v>
      </c>
      <c r="C24" s="2">
        <v>11.1111</v>
      </c>
      <c r="D24" s="2">
        <f t="shared" ref="D24:D27" si="12">(C24-B24)/(C24+B24)</f>
        <v>-0.19517150711127046</v>
      </c>
      <c r="G24" s="2" t="s">
        <v>5</v>
      </c>
      <c r="H24" s="2">
        <v>28.5</v>
      </c>
      <c r="I24" s="2">
        <v>33.333399999999997</v>
      </c>
      <c r="J24" s="2">
        <f t="shared" ref="J24:J27" si="13">(I24-H24)/(I24+H24)</f>
        <v>7.8168109791795337E-2</v>
      </c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x14ac:dyDescent="0.3">
      <c r="A25" s="2" t="s">
        <v>7</v>
      </c>
      <c r="B25" s="2">
        <v>14.5</v>
      </c>
      <c r="C25" s="2">
        <v>16.666699999999999</v>
      </c>
      <c r="D25" s="2">
        <f t="shared" si="12"/>
        <v>6.9519711743623772E-2</v>
      </c>
      <c r="G25" s="2" t="s">
        <v>6</v>
      </c>
      <c r="H25" s="2">
        <v>28</v>
      </c>
      <c r="I25" s="2">
        <v>27.777799999999999</v>
      </c>
      <c r="J25" s="2">
        <f t="shared" si="13"/>
        <v>-3.9836637515284013E-3</v>
      </c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x14ac:dyDescent="0.3">
      <c r="B26" s="2">
        <v>11</v>
      </c>
      <c r="C26" s="2">
        <v>16.666699999999999</v>
      </c>
      <c r="D26" s="2">
        <f t="shared" si="12"/>
        <v>0.20482023515634315</v>
      </c>
      <c r="H26" s="2">
        <v>27.5</v>
      </c>
      <c r="I26" s="2">
        <v>33.333399999999997</v>
      </c>
      <c r="J26" s="2">
        <f t="shared" si="13"/>
        <v>9.5891401762847342E-2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 s="2">
        <v>12</v>
      </c>
      <c r="C27" s="2">
        <v>11.1111</v>
      </c>
      <c r="D27" s="2">
        <f t="shared" si="12"/>
        <v>-3.8462037722133503E-2</v>
      </c>
      <c r="H27" s="2">
        <v>27</v>
      </c>
      <c r="I27" s="2">
        <v>27.777799999999999</v>
      </c>
      <c r="J27" s="2">
        <f t="shared" si="13"/>
        <v>1.4199182880656016E-2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14.1</v>
      </c>
      <c r="C28" s="3">
        <f t="shared" ref="C28" si="14">AVERAGE(C23:C27)</f>
        <v>14.444459999999998</v>
      </c>
      <c r="D28" s="3">
        <f>AVERAGE(D23:D27)</f>
        <v>9.1465055336893489E-3</v>
      </c>
      <c r="E28" s="3">
        <f>_xlfn.T.TEST(B23:B27,C23:C27,2,1)</f>
        <v>0.85891581517585758</v>
      </c>
      <c r="G28" s="3"/>
      <c r="H28" s="3">
        <f>AVERAGE(H23:H27)</f>
        <v>28.2</v>
      </c>
      <c r="I28" s="3">
        <f t="shared" ref="I28" si="15">AVERAGE(I23:I27)</f>
        <v>30.000040000000002</v>
      </c>
      <c r="J28" s="3">
        <f>AVERAGE(J23:J27)</f>
        <v>2.9162778326072447E-2</v>
      </c>
      <c r="K28" s="3">
        <f>_xlfn.T.TEST(H23:H27,I23:I27,2,1)</f>
        <v>0.30446921522258052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s="2" t="s">
        <v>19</v>
      </c>
      <c r="B30" s="2">
        <v>10</v>
      </c>
      <c r="C30" s="2">
        <v>16.666699999999999</v>
      </c>
      <c r="D30" s="2">
        <f>(C30-B30)/(C30+B30)</f>
        <v>0.25000093749882807</v>
      </c>
      <c r="G30" s="2" t="s">
        <v>20</v>
      </c>
      <c r="H30" s="2">
        <v>47.5</v>
      </c>
      <c r="I30" s="2">
        <v>38.8889</v>
      </c>
      <c r="J30" s="2">
        <f>(I30-H30)/(I30+H30)</f>
        <v>-9.967831515391444E-2</v>
      </c>
      <c r="M30" s="2" t="str">
        <f>A30</f>
        <v>TS022720a</v>
      </c>
      <c r="N30" s="2" t="str">
        <f>A32</f>
        <v>Lhx6</v>
      </c>
      <c r="O30" s="2">
        <f>B35</f>
        <v>9.8000000000000007</v>
      </c>
      <c r="P30" s="2">
        <f>D35</f>
        <v>0.18174011826315117</v>
      </c>
      <c r="Q30" s="2">
        <f>E35</f>
        <v>3.5481889181971649E-2</v>
      </c>
      <c r="R30" s="2" t="str">
        <f>G30</f>
        <v>TS022720b</v>
      </c>
      <c r="S30" s="2" t="str">
        <f>G32</f>
        <v>PV</v>
      </c>
      <c r="T30" s="2">
        <f>H35</f>
        <v>46</v>
      </c>
      <c r="U30" s="2">
        <f>J35</f>
        <v>-1.825722137771953E-2</v>
      </c>
      <c r="V30" s="2">
        <f>K35</f>
        <v>0.45131993388485919</v>
      </c>
      <c r="W30" s="2">
        <f>U30-P30</f>
        <v>-0.19999733964087071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 s="2">
        <v>10</v>
      </c>
      <c r="C31" s="2">
        <v>16.666699999999999</v>
      </c>
      <c r="D31" s="2">
        <f t="shared" ref="D31:D34" si="16">(C31-B31)/(C31+B31)</f>
        <v>0.25000093749882807</v>
      </c>
      <c r="G31" s="2" t="s">
        <v>5</v>
      </c>
      <c r="H31" s="2">
        <v>44</v>
      </c>
      <c r="I31" s="2">
        <v>44.444499999999998</v>
      </c>
      <c r="J31" s="2">
        <f t="shared" ref="J31:J34" si="17">(I31-H31)/(I31+H31)</f>
        <v>5.0257506119656715E-3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 s="2">
        <v>11</v>
      </c>
      <c r="C32" s="2">
        <v>11.1111</v>
      </c>
      <c r="D32" s="2">
        <f t="shared" si="16"/>
        <v>5.0246256405154163E-3</v>
      </c>
      <c r="G32" s="2" t="s">
        <v>6</v>
      </c>
      <c r="H32" s="2">
        <v>48.5</v>
      </c>
      <c r="I32" s="2">
        <v>50</v>
      </c>
      <c r="J32" s="2">
        <f t="shared" si="17"/>
        <v>1.5228426395939087E-2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 s="2">
        <v>9</v>
      </c>
      <c r="C33" s="2">
        <v>16.666699999999999</v>
      </c>
      <c r="D33" s="2">
        <f t="shared" si="16"/>
        <v>0.29870220947764997</v>
      </c>
      <c r="H33" s="2">
        <v>43.5</v>
      </c>
      <c r="I33" s="2">
        <v>44.444499999999998</v>
      </c>
      <c r="J33" s="2">
        <f t="shared" si="17"/>
        <v>1.0739727896571108E-2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 s="2">
        <v>9</v>
      </c>
      <c r="C34" s="2">
        <v>11.1111</v>
      </c>
      <c r="D34" s="2">
        <f t="shared" si="16"/>
        <v>0.10497188119993438</v>
      </c>
      <c r="H34" s="2">
        <v>46.5</v>
      </c>
      <c r="I34" s="2">
        <v>44.444499999999998</v>
      </c>
      <c r="J34" s="2">
        <f t="shared" si="17"/>
        <v>-2.260169663915907E-2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9.8000000000000007</v>
      </c>
      <c r="C35" s="3">
        <f t="shared" ref="C35" si="18">AVERAGE(C30:C34)</f>
        <v>14.444459999999998</v>
      </c>
      <c r="D35" s="3">
        <f>AVERAGE(D30:D34)</f>
        <v>0.18174011826315117</v>
      </c>
      <c r="E35" s="3">
        <f>_xlfn.T.TEST(B30:B34,C30:C34,2,1)</f>
        <v>3.5481889181971649E-2</v>
      </c>
      <c r="G35" s="3"/>
      <c r="H35" s="3">
        <f>AVERAGE(H30:H34)</f>
        <v>46</v>
      </c>
      <c r="I35" s="3">
        <f t="shared" ref="I35" si="19">AVERAGE(I30:I34)</f>
        <v>44.444479999999999</v>
      </c>
      <c r="J35" s="3">
        <f>AVERAGE(J30:J34)</f>
        <v>-1.825722137771953E-2</v>
      </c>
      <c r="K35" s="3">
        <f>_xlfn.T.TEST(H30:H34,I30:I34,2,1)</f>
        <v>0.45131993388485919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s="2" t="s">
        <v>22</v>
      </c>
      <c r="B37" s="2">
        <v>13.5</v>
      </c>
      <c r="C37" s="2">
        <v>11.1111</v>
      </c>
      <c r="D37" s="2">
        <f>(C37-B37)/(C37+B37)</f>
        <v>-9.7065958043321895E-2</v>
      </c>
      <c r="G37" s="2" t="s">
        <v>21</v>
      </c>
      <c r="H37" s="2">
        <v>7.5</v>
      </c>
      <c r="I37" s="2">
        <v>5.5555599999999998</v>
      </c>
      <c r="J37" s="2">
        <f>(I37-H37)/(I37+H37)</f>
        <v>-0.14893577908569225</v>
      </c>
      <c r="M37" s="2" t="str">
        <f>A37</f>
        <v>TS022720c</v>
      </c>
      <c r="N37" s="2" t="str">
        <f>A39</f>
        <v>Lhx6</v>
      </c>
      <c r="O37" s="2">
        <f>B42</f>
        <v>11.2</v>
      </c>
      <c r="P37" s="2">
        <f>D42</f>
        <v>-0.20136715192985269</v>
      </c>
      <c r="Q37" s="2">
        <f>E42</f>
        <v>3.5395866069831479E-2</v>
      </c>
      <c r="R37" s="2" t="str">
        <f>G37</f>
        <v>TS022720d</v>
      </c>
      <c r="S37" s="2" t="str">
        <f>G39</f>
        <v>PV</v>
      </c>
      <c r="T37" s="2">
        <f>H42</f>
        <v>5.9</v>
      </c>
      <c r="U37" s="2">
        <f>J42</f>
        <v>-2.3171952058375245E-2</v>
      </c>
      <c r="V37" s="2">
        <f>K42</f>
        <v>0.5166110585229835</v>
      </c>
      <c r="W37" s="2">
        <f>U37-P37</f>
        <v>0.17819519987147744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 s="2">
        <v>12</v>
      </c>
      <c r="C38" s="2">
        <v>5.5555599999999998</v>
      </c>
      <c r="D38" s="2">
        <f t="shared" ref="D38:D41" si="20">(C38-B38)/(C38+B38)</f>
        <v>-0.3670882614966427</v>
      </c>
      <c r="G38" s="2" t="s">
        <v>5</v>
      </c>
      <c r="H38" s="2">
        <v>6</v>
      </c>
      <c r="I38" s="2">
        <v>5.5555599999999998</v>
      </c>
      <c r="J38" s="2">
        <f t="shared" ref="J38:J41" si="21">(I38-H38)/(I38+H38)</f>
        <v>-3.8461139053408075E-2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 s="2">
        <v>11</v>
      </c>
      <c r="C39" s="2">
        <v>11.1111</v>
      </c>
      <c r="D39" s="2">
        <f t="shared" si="20"/>
        <v>5.0246256405154163E-3</v>
      </c>
      <c r="G39" s="2" t="s">
        <v>6</v>
      </c>
      <c r="H39" s="2">
        <v>5.5</v>
      </c>
      <c r="I39" s="2">
        <v>5.5555599999999998</v>
      </c>
      <c r="J39" s="2">
        <f t="shared" si="21"/>
        <v>5.0255256178791336E-3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 s="2">
        <v>10</v>
      </c>
      <c r="C40" s="2">
        <v>5.5555599999999998</v>
      </c>
      <c r="D40" s="2">
        <f t="shared" si="20"/>
        <v>-0.28571391836745191</v>
      </c>
      <c r="H40" s="2">
        <v>6</v>
      </c>
      <c r="I40" s="2">
        <v>5.5555599999999998</v>
      </c>
      <c r="J40" s="2">
        <f t="shared" si="21"/>
        <v>-3.8461139053408075E-2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 s="2">
        <v>9.5</v>
      </c>
      <c r="C41" s="2">
        <v>5.5555599999999998</v>
      </c>
      <c r="D41" s="2">
        <f t="shared" si="20"/>
        <v>-0.26199224738236243</v>
      </c>
      <c r="H41" s="2">
        <v>4.5</v>
      </c>
      <c r="I41" s="2">
        <v>5.5555599999999998</v>
      </c>
      <c r="J41" s="2">
        <f t="shared" si="21"/>
        <v>0.10497277128275301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11.2</v>
      </c>
      <c r="C42" s="3">
        <f t="shared" ref="C42" si="22">AVERAGE(C37:C41)</f>
        <v>7.7777760000000002</v>
      </c>
      <c r="D42" s="3">
        <f>AVERAGE(D37:D41)</f>
        <v>-0.20136715192985269</v>
      </c>
      <c r="E42" s="3">
        <f>_xlfn.T.TEST(B37:B41,C37:C41,2,1)</f>
        <v>3.5395866069831479E-2</v>
      </c>
      <c r="G42" s="3"/>
      <c r="H42" s="3">
        <f>AVERAGE(H37:H41)</f>
        <v>5.9</v>
      </c>
      <c r="I42" s="3">
        <f t="shared" ref="I42" si="23">AVERAGE(I37:I41)</f>
        <v>5.5555599999999998</v>
      </c>
      <c r="J42" s="3">
        <f>AVERAGE(J37:J41)</f>
        <v>-2.3171952058375245E-2</v>
      </c>
      <c r="K42" s="3">
        <f>_xlfn.T.TEST(H37:H41,I37:I41,2,1)</f>
        <v>0.5166110585229835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s="2" t="s">
        <v>23</v>
      </c>
      <c r="B44" s="2">
        <v>24</v>
      </c>
      <c r="C44" s="2">
        <v>22.222200000000001</v>
      </c>
      <c r="D44" s="2">
        <f>(C44-B44)/(C44+B44)</f>
        <v>-3.8462037722133503E-2</v>
      </c>
      <c r="G44" s="2" t="s">
        <v>24</v>
      </c>
      <c r="H44" s="2">
        <v>17.5</v>
      </c>
      <c r="I44" s="2">
        <v>11.1111</v>
      </c>
      <c r="J44" s="2">
        <f>(I44-H44)/(I44+H44)</f>
        <v>-0.22330144594230908</v>
      </c>
      <c r="M44" s="2" t="str">
        <f>A44</f>
        <v>TS022720e</v>
      </c>
      <c r="N44" s="2" t="str">
        <f>A46</f>
        <v>Lhx6</v>
      </c>
      <c r="O44" s="2">
        <f>B49</f>
        <v>23.3</v>
      </c>
      <c r="P44" s="2">
        <f>D49</f>
        <v>4.1255363646964124E-2</v>
      </c>
      <c r="Q44" s="2">
        <f>E49</f>
        <v>0.55558584131420941</v>
      </c>
      <c r="R44" s="2" t="str">
        <f>G44</f>
        <v>TS022720f</v>
      </c>
      <c r="S44" s="2" t="str">
        <f>G46</f>
        <v>PV</v>
      </c>
      <c r="T44" s="2">
        <f>H49</f>
        <v>15.4</v>
      </c>
      <c r="U44" s="2">
        <f>J49</f>
        <v>6.0342567479529097E-3</v>
      </c>
      <c r="V44" s="2">
        <f>K49</f>
        <v>0.94050362578585323</v>
      </c>
      <c r="W44" s="2">
        <f>U44-P44</f>
        <v>-3.5221106899011215E-2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 s="2">
        <v>23</v>
      </c>
      <c r="C45" s="2">
        <v>27.777799999999999</v>
      </c>
      <c r="D45" s="2">
        <f t="shared" ref="D45:D48" si="24">(C45-B45)/(C45+B45)</f>
        <v>9.4092300178424418E-2</v>
      </c>
      <c r="G45" s="2" t="s">
        <v>5</v>
      </c>
      <c r="H45" s="2">
        <v>16</v>
      </c>
      <c r="I45" s="2">
        <v>16.666699999999999</v>
      </c>
      <c r="J45" s="2">
        <f t="shared" ref="J45:J48" si="25">(I45-H45)/(I45+H45)</f>
        <v>2.0409162847792976E-2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 s="2">
        <v>24</v>
      </c>
      <c r="C46" s="2">
        <v>22.222200000000001</v>
      </c>
      <c r="D46" s="2">
        <f t="shared" si="24"/>
        <v>-3.8462037722133503E-2</v>
      </c>
      <c r="G46" s="2" t="s">
        <v>6</v>
      </c>
      <c r="H46" s="2">
        <v>17.5</v>
      </c>
      <c r="I46" s="2">
        <v>16.666699999999999</v>
      </c>
      <c r="J46" s="2">
        <f t="shared" si="25"/>
        <v>-2.4389244498298088E-2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 s="2">
        <v>27</v>
      </c>
      <c r="C47" s="2">
        <v>22.222200000000001</v>
      </c>
      <c r="D47" s="2">
        <f t="shared" si="24"/>
        <v>-9.7065958043321895E-2</v>
      </c>
      <c r="H47" s="2">
        <v>15</v>
      </c>
      <c r="I47" s="2">
        <v>16.666699999999999</v>
      </c>
      <c r="J47" s="2">
        <f t="shared" si="25"/>
        <v>5.2632576176235568E-2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 s="2">
        <v>18.5</v>
      </c>
      <c r="C48" s="2">
        <v>33.333399999999997</v>
      </c>
      <c r="D48" s="2">
        <f t="shared" si="24"/>
        <v>0.28617455154398513</v>
      </c>
      <c r="H48" s="2">
        <v>11</v>
      </c>
      <c r="I48" s="2">
        <v>16.666699999999999</v>
      </c>
      <c r="J48" s="2">
        <f t="shared" si="25"/>
        <v>0.20482023515634315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23.3</v>
      </c>
      <c r="C49" s="3">
        <f t="shared" ref="C49" si="26">AVERAGE(C44:C48)</f>
        <v>25.55556</v>
      </c>
      <c r="D49" s="3">
        <f>AVERAGE(D44:D48)</f>
        <v>4.1255363646964124E-2</v>
      </c>
      <c r="E49" s="3">
        <f>_xlfn.T.TEST(B44:B48,C44:C48,2,1)</f>
        <v>0.55558584131420941</v>
      </c>
      <c r="G49" s="3"/>
      <c r="H49" s="3">
        <f>AVERAGE(H44:H48)</f>
        <v>15.4</v>
      </c>
      <c r="I49" s="3">
        <f t="shared" ref="I49" si="27">AVERAGE(I44:I48)</f>
        <v>15.555579999999997</v>
      </c>
      <c r="J49" s="3">
        <f>AVERAGE(J44:J48)</f>
        <v>6.0342567479529097E-3</v>
      </c>
      <c r="K49" s="3">
        <f>_xlfn.T.TEST(H44:H48,I44:I48,2,1)</f>
        <v>0.94050362578585323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s="2" t="s">
        <v>25</v>
      </c>
      <c r="B51" s="2">
        <v>10.5</v>
      </c>
      <c r="C51" s="2">
        <v>11.1111</v>
      </c>
      <c r="D51" s="2">
        <f>(C51-B51)/(C51+B51)</f>
        <v>2.8277135360995062E-2</v>
      </c>
      <c r="G51" s="2" t="s">
        <v>26</v>
      </c>
      <c r="H51" s="2">
        <v>48</v>
      </c>
      <c r="I51" s="2">
        <v>55.555599999999998</v>
      </c>
      <c r="J51" s="2">
        <f>(I51-H51)/(I51+H51)</f>
        <v>7.2961771261042363E-2</v>
      </c>
      <c r="M51" s="2" t="str">
        <f>A51</f>
        <v>TS022720h</v>
      </c>
      <c r="N51" s="2" t="str">
        <f>A53</f>
        <v>Lhx6</v>
      </c>
      <c r="O51" s="2">
        <f>B56</f>
        <v>10.8</v>
      </c>
      <c r="P51" s="2">
        <f>D56</f>
        <v>-0.11976646210643907</v>
      </c>
      <c r="Q51" s="2">
        <f>E56</f>
        <v>0.1760698176565636</v>
      </c>
      <c r="R51" s="2" t="str">
        <f>G51</f>
        <v>TS022720g</v>
      </c>
      <c r="S51" s="2" t="str">
        <f>G53</f>
        <v>PV</v>
      </c>
      <c r="T51" s="2">
        <f>H56</f>
        <v>55.2</v>
      </c>
      <c r="U51" s="2">
        <f>J56</f>
        <v>0.15420109218286876</v>
      </c>
      <c r="V51" s="2">
        <f>K56</f>
        <v>2.2858699384715308E-2</v>
      </c>
      <c r="W51" s="2">
        <f>U51-P51</f>
        <v>0.27396755428930786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 s="2">
        <v>10</v>
      </c>
      <c r="C52" s="2">
        <v>5.5555599999999998</v>
      </c>
      <c r="D52" s="2">
        <f t="shared" ref="D52:D55" si="28">(C52-B52)/(C52+B52)</f>
        <v>-0.28571391836745191</v>
      </c>
      <c r="G52" s="2" t="s">
        <v>5</v>
      </c>
      <c r="H52" s="2">
        <v>37.5</v>
      </c>
      <c r="I52" s="2">
        <v>50</v>
      </c>
      <c r="J52" s="2">
        <f t="shared" ref="J52:J55" si="29">(I52-H52)/(I52+H52)</f>
        <v>0.14285714285714285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 s="2">
        <v>11</v>
      </c>
      <c r="C53" s="2">
        <v>11.1111</v>
      </c>
      <c r="D53" s="2">
        <f t="shared" si="28"/>
        <v>5.0246256405154163E-3</v>
      </c>
      <c r="G53" s="2" t="s">
        <v>6</v>
      </c>
      <c r="H53" s="2">
        <v>59</v>
      </c>
      <c r="I53" s="2">
        <v>77.777900000000002</v>
      </c>
      <c r="J53" s="2">
        <f t="shared" si="29"/>
        <v>0.13728752963746338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 s="2">
        <v>12</v>
      </c>
      <c r="C54" s="2">
        <v>11.1111</v>
      </c>
      <c r="D54" s="2">
        <f t="shared" si="28"/>
        <v>-3.8462037722133503E-2</v>
      </c>
      <c r="H54" s="2">
        <v>73</v>
      </c>
      <c r="I54" s="2">
        <v>100</v>
      </c>
      <c r="J54" s="2">
        <f t="shared" si="29"/>
        <v>0.15606936416184972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 s="2">
        <v>10.5</v>
      </c>
      <c r="C55" s="2">
        <v>5.5555599999999998</v>
      </c>
      <c r="D55" s="2">
        <f t="shared" si="28"/>
        <v>-0.30795811544412033</v>
      </c>
      <c r="H55" s="2">
        <v>58.5</v>
      </c>
      <c r="I55" s="2">
        <v>100</v>
      </c>
      <c r="J55" s="2">
        <f t="shared" si="29"/>
        <v>0.26182965299684541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10.8</v>
      </c>
      <c r="C56" s="3">
        <f t="shared" ref="C56" si="30">AVERAGE(C51:C55)</f>
        <v>8.8888840000000009</v>
      </c>
      <c r="D56" s="3">
        <f>AVERAGE(D51:D55)</f>
        <v>-0.11976646210643907</v>
      </c>
      <c r="E56" s="3">
        <f>_xlfn.T.TEST(B51:B55,C51:C55,2,1)</f>
        <v>0.1760698176565636</v>
      </c>
      <c r="G56" s="3"/>
      <c r="H56" s="3">
        <f>AVERAGE(H51:H55)</f>
        <v>55.2</v>
      </c>
      <c r="I56" s="3">
        <f t="shared" ref="I56" si="31">AVERAGE(I51:I55)</f>
        <v>76.666700000000006</v>
      </c>
      <c r="J56" s="3">
        <f>AVERAGE(J51:J55)</f>
        <v>0.15420109218286876</v>
      </c>
      <c r="K56" s="3">
        <f>_xlfn.T.TEST(H51:H55,I51:I55,2,1)</f>
        <v>2.2858699384715308E-2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s="2" t="s">
        <v>27</v>
      </c>
      <c r="B58" s="2">
        <v>33.5</v>
      </c>
      <c r="C58" s="2">
        <v>38.8889</v>
      </c>
      <c r="D58" s="2">
        <f>(C58-B58)/(C58+B58)</f>
        <v>7.4443733776863572E-2</v>
      </c>
      <c r="G58" s="2" t="s">
        <v>28</v>
      </c>
      <c r="H58" s="2">
        <v>19.5</v>
      </c>
      <c r="I58" s="2">
        <v>22.222200000000001</v>
      </c>
      <c r="J58" s="2">
        <f>(I58-H58)/(I58+H58)</f>
        <v>6.5245840343989545E-2</v>
      </c>
      <c r="M58" s="2" t="str">
        <f>A58</f>
        <v>TS022720i</v>
      </c>
      <c r="N58" s="2" t="str">
        <f>A60</f>
        <v>Lhx6</v>
      </c>
      <c r="O58" s="2">
        <f>B63</f>
        <v>29.3</v>
      </c>
      <c r="P58" s="2">
        <f>D63</f>
        <v>-1.0540948498046591E-2</v>
      </c>
      <c r="Q58" s="2">
        <f>E63</f>
        <v>0.86699517574710061</v>
      </c>
      <c r="R58" s="2" t="str">
        <f>G58</f>
        <v>TS022720J</v>
      </c>
      <c r="S58" s="2" t="str">
        <f>G60</f>
        <v>PV</v>
      </c>
      <c r="T58" s="2">
        <f>H63</f>
        <v>27.7</v>
      </c>
      <c r="U58" s="2">
        <f>J63</f>
        <v>2.2227259515989299E-2</v>
      </c>
      <c r="V58" s="2">
        <f>K63</f>
        <v>0.9858520035018592</v>
      </c>
      <c r="W58" s="2">
        <f>U58-P58</f>
        <v>3.2768208014035891E-2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 s="2">
        <v>26</v>
      </c>
      <c r="C59" s="2">
        <v>27.777799999999999</v>
      </c>
      <c r="D59" s="2">
        <f t="shared" ref="D59:D62" si="32">(C59-B59)/(C59+B59)</f>
        <v>3.3058250802375684E-2</v>
      </c>
      <c r="G59" s="2" t="s">
        <v>5</v>
      </c>
      <c r="H59" s="2">
        <v>17</v>
      </c>
      <c r="I59" s="2">
        <v>27.777799999999999</v>
      </c>
      <c r="J59" s="2">
        <f t="shared" ref="J59:J62" si="33">(I59-H59)/(I59+H59)</f>
        <v>0.24069516590810625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 s="2">
        <v>30.5</v>
      </c>
      <c r="C60" s="2">
        <v>22.222200000000001</v>
      </c>
      <c r="D60" s="2">
        <f t="shared" si="32"/>
        <v>-0.15700786386000581</v>
      </c>
      <c r="G60" s="2" t="s">
        <v>6</v>
      </c>
      <c r="H60" s="2">
        <v>27.5</v>
      </c>
      <c r="I60" s="2">
        <v>33.333399999999997</v>
      </c>
      <c r="J60" s="2">
        <f t="shared" si="33"/>
        <v>9.5891401762847342E-2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 s="2">
        <v>21</v>
      </c>
      <c r="C61" s="2">
        <v>22.222200000000001</v>
      </c>
      <c r="D61" s="2">
        <f t="shared" si="32"/>
        <v>2.8277135360995062E-2</v>
      </c>
      <c r="H61" s="2">
        <v>38.5</v>
      </c>
      <c r="I61" s="2">
        <v>27.777799999999999</v>
      </c>
      <c r="J61" s="2">
        <f t="shared" si="33"/>
        <v>-0.16177664315954968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 s="2">
        <v>35.5</v>
      </c>
      <c r="C62" s="2">
        <v>33.333399999999997</v>
      </c>
      <c r="D62" s="2">
        <f t="shared" si="32"/>
        <v>-3.1475998570461468E-2</v>
      </c>
      <c r="H62" s="2">
        <v>36</v>
      </c>
      <c r="I62" s="2">
        <v>27.777799999999999</v>
      </c>
      <c r="J62" s="2">
        <f t="shared" si="33"/>
        <v>-0.12891946727544695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29.3</v>
      </c>
      <c r="C63" s="3">
        <f t="shared" ref="C63" si="34">AVERAGE(C58:C62)</f>
        <v>28.8889</v>
      </c>
      <c r="D63" s="3">
        <f>AVERAGE(D58:D62)</f>
        <v>-1.0540948498046591E-2</v>
      </c>
      <c r="E63" s="3">
        <f>_xlfn.T.TEST(B58:B62,C58:C62,2,1)</f>
        <v>0.86699517574710061</v>
      </c>
      <c r="G63" s="3"/>
      <c r="H63" s="3">
        <f>AVERAGE(H58:H62)</f>
        <v>27.7</v>
      </c>
      <c r="I63" s="3">
        <f t="shared" ref="I63" si="35">AVERAGE(I58:I62)</f>
        <v>27.777800000000003</v>
      </c>
      <c r="J63" s="3">
        <f>AVERAGE(J58:J62)</f>
        <v>2.2227259515989299E-2</v>
      </c>
      <c r="K63" s="3">
        <f>_xlfn.T.TEST(H58:H62,I58:I62,2,1)</f>
        <v>0.9858520035018592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s="2" t="s">
        <v>29</v>
      </c>
      <c r="B65" s="2">
        <v>22.5</v>
      </c>
      <c r="C65" s="2">
        <v>22.222200000000001</v>
      </c>
      <c r="D65" s="2">
        <f>(C65-B65)/(C65+B65)</f>
        <v>-6.2116801051826419E-3</v>
      </c>
      <c r="G65" s="2" t="s">
        <v>30</v>
      </c>
      <c r="H65" s="2">
        <v>21.5</v>
      </c>
      <c r="I65" s="2">
        <v>61.111199999999997</v>
      </c>
      <c r="J65" s="2">
        <f>(I65-H65)/(I65+H65)</f>
        <v>0.47948946389835756</v>
      </c>
      <c r="M65" s="2" t="str">
        <f>A65</f>
        <v>TS022820d</v>
      </c>
      <c r="N65" s="2" t="str">
        <f>A67</f>
        <v>Lhx6</v>
      </c>
      <c r="O65" s="2">
        <f>B70</f>
        <v>23.1</v>
      </c>
      <c r="P65" s="2">
        <f>D70</f>
        <v>2.5262273095634596E-2</v>
      </c>
      <c r="Q65" s="2">
        <f>E70</f>
        <v>0.39805686274882324</v>
      </c>
      <c r="R65" s="2" t="str">
        <f>G65</f>
        <v>TS022820e</v>
      </c>
      <c r="S65" s="2" t="str">
        <f>G67</f>
        <v>PV</v>
      </c>
      <c r="T65" s="2">
        <f>H70</f>
        <v>22.1</v>
      </c>
      <c r="U65" s="2">
        <f>J70</f>
        <v>0.51716607007201998</v>
      </c>
      <c r="V65" s="2">
        <f>K70</f>
        <v>2.2128762668537842E-4</v>
      </c>
      <c r="W65" s="2">
        <f>U65-P65</f>
        <v>0.49190379697638537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24</v>
      </c>
      <c r="C66" s="2">
        <v>22.222200000000001</v>
      </c>
      <c r="D66" s="2">
        <f t="shared" ref="D66:D69" si="36">(C66-B66)/(C66+B66)</f>
        <v>-3.8462037722133503E-2</v>
      </c>
      <c r="G66" s="2" t="s">
        <v>5</v>
      </c>
      <c r="H66" s="2">
        <v>22</v>
      </c>
      <c r="I66" s="2">
        <v>66.666700000000006</v>
      </c>
      <c r="J66" s="2">
        <f t="shared" ref="J66:J69" si="37">(I66-H66)/(I66+H66)</f>
        <v>0.50375958505278762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 s="2">
        <v>23</v>
      </c>
      <c r="C67" s="2">
        <v>27.777799999999999</v>
      </c>
      <c r="D67" s="2">
        <f t="shared" si="36"/>
        <v>9.4092300178424418E-2</v>
      </c>
      <c r="G67" s="2" t="s">
        <v>6</v>
      </c>
      <c r="H67" s="2">
        <v>22</v>
      </c>
      <c r="I67" s="2">
        <v>66.666700000000006</v>
      </c>
      <c r="J67" s="2">
        <f t="shared" si="37"/>
        <v>0.50375958505278762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 s="2">
        <v>23</v>
      </c>
      <c r="C68" s="2">
        <v>22.222200000000001</v>
      </c>
      <c r="D68" s="2">
        <f t="shared" si="36"/>
        <v>-1.7199517051359713E-2</v>
      </c>
      <c r="H68" s="2">
        <v>23.5</v>
      </c>
      <c r="I68" s="2">
        <v>72.222300000000004</v>
      </c>
      <c r="J68" s="2">
        <f t="shared" si="37"/>
        <v>0.50899633627691776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 s="2">
        <v>23</v>
      </c>
      <c r="C69" s="2">
        <v>27.777799999999999</v>
      </c>
      <c r="D69" s="2">
        <f t="shared" si="36"/>
        <v>9.4092300178424418E-2</v>
      </c>
      <c r="H69" s="2">
        <v>21.5</v>
      </c>
      <c r="I69" s="2">
        <v>83.333399999999997</v>
      </c>
      <c r="J69" s="2">
        <f t="shared" si="37"/>
        <v>0.58982538007924956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23.1</v>
      </c>
      <c r="C70" s="3">
        <f t="shared" ref="C70" si="38">AVERAGE(C65:C69)</f>
        <v>24.44444</v>
      </c>
      <c r="D70" s="3">
        <f>AVERAGE(D65:D69)</f>
        <v>2.5262273095634596E-2</v>
      </c>
      <c r="E70" s="3">
        <f>_xlfn.T.TEST(B65:B69,C65:C69,2,1)</f>
        <v>0.39805686274882324</v>
      </c>
      <c r="G70" s="3"/>
      <c r="H70" s="3">
        <f>AVERAGE(H65:H69)</f>
        <v>22.1</v>
      </c>
      <c r="I70" s="3">
        <f t="shared" ref="I70" si="39">AVERAGE(I65:I69)</f>
        <v>70.000059999999991</v>
      </c>
      <c r="J70" s="3">
        <f>AVERAGE(J65:J69)</f>
        <v>0.51716607007201998</v>
      </c>
      <c r="K70" s="3">
        <f>_xlfn.T.TEST(H65:H69,I65:I69,2,1)</f>
        <v>2.2128762668537842E-4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s="2" t="s">
        <v>32</v>
      </c>
      <c r="B72" s="2">
        <v>7</v>
      </c>
      <c r="C72" s="2">
        <v>14.1088</v>
      </c>
      <c r="D72" s="2">
        <f>(C72-B72)/(C72+B72)</f>
        <v>0.33676949897673009</v>
      </c>
      <c r="G72" s="2" t="s">
        <v>31</v>
      </c>
      <c r="H72" s="2">
        <v>30</v>
      </c>
      <c r="I72" s="2">
        <v>44.444499999999998</v>
      </c>
      <c r="J72" s="2">
        <f>(I72-H72)/(I72+H72)</f>
        <v>0.1940304522160804</v>
      </c>
      <c r="M72" s="2" t="str">
        <f>A72</f>
        <v>TS022820g</v>
      </c>
      <c r="N72" s="2" t="str">
        <f>A74</f>
        <v>Lhx6</v>
      </c>
      <c r="O72" s="2">
        <f>B77</f>
        <v>10.6</v>
      </c>
      <c r="P72" s="2">
        <f>D77</f>
        <v>0.17850992026298287</v>
      </c>
      <c r="Q72" s="2">
        <f>E77</f>
        <v>0.6757502430192257</v>
      </c>
      <c r="R72" s="2" t="str">
        <f>G72</f>
        <v>TS022820f</v>
      </c>
      <c r="S72" s="2" t="str">
        <f>G74</f>
        <v>PV</v>
      </c>
      <c r="T72" s="2">
        <f>H77</f>
        <v>29.1</v>
      </c>
      <c r="U72" s="2">
        <f>J77</f>
        <v>0.17010537437080264</v>
      </c>
      <c r="V72" s="2">
        <f>K77</f>
        <v>1.704618024568735E-3</v>
      </c>
      <c r="W72" s="2">
        <f>U72-P72</f>
        <v>-8.4045458921802318E-3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 s="2">
        <v>4</v>
      </c>
      <c r="C73" s="2">
        <v>11.7073</v>
      </c>
      <c r="D73" s="2">
        <f t="shared" ref="D73:D76" si="40">(C73-B73)/(C73+B73)</f>
        <v>0.49068267620787787</v>
      </c>
      <c r="G73" s="2" t="s">
        <v>5</v>
      </c>
      <c r="H73" s="2">
        <v>27.5</v>
      </c>
      <c r="I73" s="2">
        <v>44.444499999999998</v>
      </c>
      <c r="J73" s="2">
        <f t="shared" ref="J73:J76" si="41">(I73-H73)/(I73+H73)</f>
        <v>0.2355218258518719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 s="2">
        <v>21.5</v>
      </c>
      <c r="C74" s="2">
        <v>13.408300000000001</v>
      </c>
      <c r="D74" s="2">
        <f t="shared" si="40"/>
        <v>-0.23179874127356531</v>
      </c>
      <c r="G74" s="2" t="s">
        <v>6</v>
      </c>
      <c r="H74" s="2">
        <v>30.5</v>
      </c>
      <c r="I74" s="2">
        <v>38.8889</v>
      </c>
      <c r="J74" s="2">
        <f t="shared" si="41"/>
        <v>0.12089685814301709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 s="2">
        <v>3.5</v>
      </c>
      <c r="C75" s="2">
        <v>11.207000000000001</v>
      </c>
      <c r="D75" s="2">
        <f t="shared" si="40"/>
        <v>0.52403617325083296</v>
      </c>
      <c r="H75" s="2">
        <v>29.5</v>
      </c>
      <c r="I75" s="2">
        <v>38.8889</v>
      </c>
      <c r="J75" s="2">
        <f t="shared" si="41"/>
        <v>0.13728689889733567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 s="2">
        <v>17</v>
      </c>
      <c r="C76" s="2">
        <v>10.7067</v>
      </c>
      <c r="D76" s="2">
        <f t="shared" si="40"/>
        <v>-0.22714000584696123</v>
      </c>
      <c r="H76" s="2">
        <v>28</v>
      </c>
      <c r="I76" s="2">
        <v>38.8889</v>
      </c>
      <c r="J76" s="2">
        <f t="shared" si="41"/>
        <v>0.16279083674570816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10.6</v>
      </c>
      <c r="C77" s="3">
        <f t="shared" ref="C77" si="42">AVERAGE(C72:C76)</f>
        <v>12.22762</v>
      </c>
      <c r="D77" s="3">
        <f>AVERAGE(D72:D76)</f>
        <v>0.17850992026298287</v>
      </c>
      <c r="E77" s="3">
        <f>_xlfn.T.TEST(B72:B76,C72:C76,2,1)</f>
        <v>0.6757502430192257</v>
      </c>
      <c r="G77" s="3"/>
      <c r="H77" s="3">
        <f>AVERAGE(H72:H76)</f>
        <v>29.1</v>
      </c>
      <c r="I77" s="3">
        <f t="shared" ref="I77" si="43">AVERAGE(I72:I76)</f>
        <v>41.111139999999999</v>
      </c>
      <c r="J77" s="3">
        <f>AVERAGE(J72:J76)</f>
        <v>0.17010537437080264</v>
      </c>
      <c r="K77" s="3">
        <f>_xlfn.T.TEST(H72:H76,I72:I76,2,1)</f>
        <v>1.704618024568735E-3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s="2" t="s">
        <v>33</v>
      </c>
      <c r="B79" s="2">
        <v>12.5</v>
      </c>
      <c r="C79" s="2">
        <v>0</v>
      </c>
      <c r="D79" s="2">
        <f>(C79-B79)/(C79+B79)</f>
        <v>-1</v>
      </c>
      <c r="G79" s="2" t="s">
        <v>34</v>
      </c>
      <c r="H79" s="2">
        <v>16</v>
      </c>
      <c r="I79" s="2">
        <v>22.222200000000001</v>
      </c>
      <c r="J79" s="2">
        <f>(I79-H79)/(I79+H79)</f>
        <v>0.16279021092454124</v>
      </c>
      <c r="M79" s="2" t="str">
        <f>A79</f>
        <v>TS030620b</v>
      </c>
      <c r="N79" s="2" t="str">
        <f>A81</f>
        <v>Lhx6</v>
      </c>
      <c r="O79" s="2">
        <f>B84</f>
        <v>22.1</v>
      </c>
      <c r="P79" s="2">
        <f>D84</f>
        <v>-0.85317149507433721</v>
      </c>
      <c r="Q79" s="2">
        <f>E84</f>
        <v>4.2715685059656457E-2</v>
      </c>
      <c r="R79" s="2" t="str">
        <f>G79</f>
        <v>TS030620a</v>
      </c>
      <c r="S79" s="2" t="str">
        <f>G81</f>
        <v>PV</v>
      </c>
      <c r="T79" s="2">
        <f>H84</f>
        <v>15</v>
      </c>
      <c r="U79" s="2">
        <f>J84</f>
        <v>0.13032717646948258</v>
      </c>
      <c r="V79" s="2">
        <f>K84</f>
        <v>8.9301159054414048E-2</v>
      </c>
      <c r="W79" s="2">
        <f>U79-P79</f>
        <v>0.98349867154381976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 s="2">
        <v>45.5</v>
      </c>
      <c r="C80" s="2">
        <v>5.5555599999999998</v>
      </c>
      <c r="D80" s="2">
        <f t="shared" ref="D80:D82" si="44">(C80-B80)/(C80+B80)</f>
        <v>-0.78237198847686718</v>
      </c>
      <c r="G80" s="2" t="s">
        <v>5</v>
      </c>
      <c r="H80" s="2">
        <v>14.5</v>
      </c>
      <c r="I80" s="2">
        <v>16.666699999999999</v>
      </c>
      <c r="J80" s="2">
        <f t="shared" ref="J80:J83" si="45">(I80-H80)/(I80+H80)</f>
        <v>6.9519711743623772E-2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 s="2">
        <v>28</v>
      </c>
      <c r="C81" s="2">
        <v>0</v>
      </c>
      <c r="D81" s="2">
        <f t="shared" si="44"/>
        <v>-1</v>
      </c>
      <c r="G81" s="2" t="s">
        <v>6</v>
      </c>
      <c r="H81" s="2">
        <v>14.5</v>
      </c>
      <c r="I81" s="2">
        <v>27.777799999999999</v>
      </c>
      <c r="J81" s="2">
        <f t="shared" si="45"/>
        <v>0.31406080732677671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 s="2">
        <v>24.5</v>
      </c>
      <c r="C82" s="2">
        <v>5.5555599999999998</v>
      </c>
      <c r="D82" s="2">
        <f t="shared" si="44"/>
        <v>-0.63031399182048176</v>
      </c>
      <c r="H82" s="2">
        <v>15</v>
      </c>
      <c r="I82" s="2">
        <v>16.666699999999999</v>
      </c>
      <c r="J82" s="2">
        <f t="shared" si="45"/>
        <v>5.2632576176235568E-2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 s="2">
        <v>0</v>
      </c>
      <c r="C83" s="2">
        <v>0</v>
      </c>
      <c r="H83" s="2">
        <v>15</v>
      </c>
      <c r="I83" s="2">
        <v>16.666699999999999</v>
      </c>
      <c r="J83" s="2">
        <f t="shared" si="45"/>
        <v>5.2632576176235568E-2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22.1</v>
      </c>
      <c r="C84" s="3">
        <f t="shared" ref="C84" si="46">AVERAGE(C79:C83)</f>
        <v>2.2222239999999998</v>
      </c>
      <c r="D84" s="3">
        <f>AVERAGE(D79:D83)</f>
        <v>-0.85317149507433721</v>
      </c>
      <c r="E84" s="3">
        <f>_xlfn.T.TEST(B79:B83,C79:C83,2,1)</f>
        <v>4.2715685059656457E-2</v>
      </c>
      <c r="G84" s="3"/>
      <c r="H84" s="3">
        <f>AVERAGE(H79:H83)</f>
        <v>15</v>
      </c>
      <c r="I84" s="3">
        <f t="shared" ref="I84" si="47">AVERAGE(I79:I83)</f>
        <v>20.000019999999996</v>
      </c>
      <c r="J84" s="3">
        <f>AVERAGE(J79:J83)</f>
        <v>0.13032717646948258</v>
      </c>
      <c r="K84" s="3">
        <f>_xlfn.T.TEST(H79:H83,I79:I83,2,1)</f>
        <v>8.9301159054414048E-2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s="2" t="s">
        <v>35</v>
      </c>
      <c r="B86" s="2">
        <v>11.5</v>
      </c>
      <c r="C86" s="2">
        <v>27.777799999999999</v>
      </c>
      <c r="D86" s="2">
        <f>(C86-B86)/(C86+B86)</f>
        <v>0.41442748830127957</v>
      </c>
      <c r="G86" s="2" t="s">
        <v>36</v>
      </c>
      <c r="H86" s="2">
        <v>38</v>
      </c>
      <c r="I86" s="2">
        <v>55.555599999999998</v>
      </c>
      <c r="J86" s="2">
        <f>(I86-H86)/(I86+H86)</f>
        <v>0.18764884197204657</v>
      </c>
      <c r="M86" s="2" t="str">
        <f>A86</f>
        <v>TS030620c</v>
      </c>
      <c r="N86" s="2" t="str">
        <f>A88</f>
        <v>Lhx6</v>
      </c>
      <c r="O86" s="2">
        <f>B91</f>
        <v>8.3000000000000007</v>
      </c>
      <c r="P86" s="2">
        <f>D91</f>
        <v>0.41638879198837742</v>
      </c>
      <c r="Q86" s="2">
        <f>E91</f>
        <v>2.2602589233838158E-3</v>
      </c>
      <c r="R86" s="2" t="str">
        <f>G86</f>
        <v>TS030620d</v>
      </c>
      <c r="S86" s="2" t="str">
        <f>G88</f>
        <v>PV</v>
      </c>
      <c r="T86" s="2">
        <f>H91</f>
        <v>34.299999999999997</v>
      </c>
      <c r="U86" s="2">
        <f>J91</f>
        <v>0.24622050036909879</v>
      </c>
      <c r="V86" s="2">
        <f>K91</f>
        <v>2.1341577191829722E-4</v>
      </c>
      <c r="W86" s="2">
        <f>U86-P86</f>
        <v>-0.17016829161927863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 s="2">
        <v>11</v>
      </c>
      <c r="C87" s="2">
        <v>22.222200000000001</v>
      </c>
      <c r="D87" s="2">
        <f t="shared" ref="D87:D90" si="48">(C87-B87)/(C87+B87)</f>
        <v>0.33779219919210651</v>
      </c>
      <c r="G87" s="2" t="s">
        <v>5</v>
      </c>
      <c r="H87" s="2">
        <v>35.5</v>
      </c>
      <c r="I87" s="2">
        <v>55.555599999999998</v>
      </c>
      <c r="J87" s="2">
        <f t="shared" ref="J87:J90" si="49">(I87-H87)/(I87+H87)</f>
        <v>0.22025663440798807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 s="2">
        <v>8.5</v>
      </c>
      <c r="C88" s="2">
        <v>22.222200000000001</v>
      </c>
      <c r="D88" s="2">
        <f t="shared" si="48"/>
        <v>0.44665421096145458</v>
      </c>
      <c r="G88" s="2" t="s">
        <v>6</v>
      </c>
      <c r="H88" s="2">
        <v>33.5</v>
      </c>
      <c r="I88" s="2">
        <v>61.111199999999997</v>
      </c>
      <c r="J88" s="2">
        <f t="shared" si="49"/>
        <v>0.29183859839004261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 s="2">
        <v>5.5</v>
      </c>
      <c r="C89" s="2">
        <v>16.666699999999999</v>
      </c>
      <c r="D89" s="2">
        <f t="shared" si="48"/>
        <v>0.50376014472158681</v>
      </c>
      <c r="H89" s="2">
        <v>31</v>
      </c>
      <c r="I89" s="2">
        <v>55.555599999999998</v>
      </c>
      <c r="J89" s="2">
        <f t="shared" si="49"/>
        <v>0.28369741530299597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 s="2">
        <v>5</v>
      </c>
      <c r="C90" s="2">
        <v>11.1111</v>
      </c>
      <c r="D90" s="2">
        <f t="shared" si="48"/>
        <v>0.37930991676545983</v>
      </c>
      <c r="H90" s="2">
        <v>33.5</v>
      </c>
      <c r="I90" s="2">
        <v>55.555599999999998</v>
      </c>
      <c r="J90" s="2">
        <f t="shared" si="49"/>
        <v>0.24766101177242081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8.3000000000000007</v>
      </c>
      <c r="C91" s="3">
        <f t="shared" ref="C91" si="50">AVERAGE(C86:C90)</f>
        <v>20</v>
      </c>
      <c r="D91" s="3">
        <f>AVERAGE(D86:D90)</f>
        <v>0.41638879198837742</v>
      </c>
      <c r="E91" s="3">
        <f>_xlfn.T.TEST(B86:B90,C86:C90,2,1)</f>
        <v>2.2602589233838158E-3</v>
      </c>
      <c r="G91" s="3"/>
      <c r="H91" s="3">
        <f>AVERAGE(H86:H90)</f>
        <v>34.299999999999997</v>
      </c>
      <c r="I91" s="3">
        <f t="shared" ref="I91" si="51">AVERAGE(I86:I90)</f>
        <v>56.666719999999998</v>
      </c>
      <c r="J91" s="3">
        <f>AVERAGE(J86:J90)</f>
        <v>0.24622050036909879</v>
      </c>
      <c r="K91" s="3">
        <f>_xlfn.T.TEST(H86:H90,I86:I90,2,1)</f>
        <v>2.1341577191829722E-4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s="2" t="s">
        <v>38</v>
      </c>
      <c r="B93" s="2">
        <v>15</v>
      </c>
      <c r="C93" s="2">
        <v>33.333399999999997</v>
      </c>
      <c r="D93" s="2">
        <f>(C93-B93)/(C93+B93)</f>
        <v>0.3793112009500676</v>
      </c>
      <c r="G93" s="2" t="s">
        <v>37</v>
      </c>
      <c r="H93" s="2">
        <v>12</v>
      </c>
      <c r="I93" s="2">
        <v>22.222200000000001</v>
      </c>
      <c r="J93" s="2">
        <f>(I93-H93)/(I93+H93)</f>
        <v>0.29870084331223595</v>
      </c>
      <c r="M93" s="2" t="str">
        <f>A93</f>
        <v>TS030620f</v>
      </c>
      <c r="N93" s="2" t="str">
        <f>A95</f>
        <v>Lhx6</v>
      </c>
      <c r="O93" s="2">
        <f>B98</f>
        <v>9.4</v>
      </c>
      <c r="P93" s="2">
        <f>D98</f>
        <v>0.55648024833819609</v>
      </c>
      <c r="Q93" s="2">
        <f>E98</f>
        <v>1.8716602620293934E-4</v>
      </c>
      <c r="R93" s="2" t="str">
        <f>G93</f>
        <v>TS030620e</v>
      </c>
      <c r="S93" s="2" t="str">
        <f>G95</f>
        <v>PV</v>
      </c>
      <c r="T93" s="2">
        <f>H98</f>
        <v>11.1</v>
      </c>
      <c r="U93" s="2">
        <f>J98</f>
        <v>0.34835779871580186</v>
      </c>
      <c r="V93" s="2">
        <f>K98</f>
        <v>2.6020270810799269E-3</v>
      </c>
      <c r="W93" s="2">
        <f>U93-P93</f>
        <v>-0.20812244962239423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11</v>
      </c>
      <c r="C94" s="2">
        <v>33.333399999999997</v>
      </c>
      <c r="D94" s="2">
        <f t="shared" ref="D94:D97" si="52">(C94-B94)/(C94+B94)</f>
        <v>0.50376014472158681</v>
      </c>
      <c r="G94" s="2" t="s">
        <v>5</v>
      </c>
      <c r="H94" s="2">
        <v>13</v>
      </c>
      <c r="I94" s="2">
        <v>27.777799999999999</v>
      </c>
      <c r="J94" s="2">
        <f t="shared" ref="J94:J97" si="53">(I94-H94)/(I94+H94)</f>
        <v>0.36239816763042637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 s="2">
        <v>13.5</v>
      </c>
      <c r="C95" s="2">
        <v>27.777799999999999</v>
      </c>
      <c r="D95" s="2">
        <f t="shared" si="52"/>
        <v>0.34589537233088974</v>
      </c>
      <c r="G95" s="2" t="s">
        <v>6</v>
      </c>
      <c r="H95" s="2">
        <v>10.5</v>
      </c>
      <c r="I95" s="2">
        <v>27.777799999999999</v>
      </c>
      <c r="J95" s="2">
        <f t="shared" si="53"/>
        <v>0.45137912837205901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 s="2">
        <v>7</v>
      </c>
      <c r="C96" s="2">
        <v>27.777799999999999</v>
      </c>
      <c r="D96" s="2">
        <f t="shared" si="52"/>
        <v>0.59744434668092861</v>
      </c>
      <c r="H96" s="2">
        <v>10</v>
      </c>
      <c r="I96" s="2">
        <v>16.666699999999999</v>
      </c>
      <c r="J96" s="2">
        <f t="shared" si="53"/>
        <v>0.25000093749882807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B97" s="2">
        <v>0.5</v>
      </c>
      <c r="C97" s="2">
        <v>22.222200000000001</v>
      </c>
      <c r="D97" s="2">
        <f t="shared" si="52"/>
        <v>0.9559901770075081</v>
      </c>
      <c r="H97" s="2">
        <v>10</v>
      </c>
      <c r="I97" s="2">
        <v>22.222200000000001</v>
      </c>
      <c r="J97" s="2">
        <f t="shared" si="53"/>
        <v>0.37930991676545983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9.4</v>
      </c>
      <c r="C98" s="3">
        <f t="shared" ref="C98" si="54">AVERAGE(C93:C97)</f>
        <v>28.888919999999995</v>
      </c>
      <c r="D98" s="3">
        <f>AVERAGE(D93:D97)</f>
        <v>0.55648024833819609</v>
      </c>
      <c r="E98" s="3">
        <f>_xlfn.T.TEST(B93:B97,C93:C97,2,1)</f>
        <v>1.8716602620293934E-4</v>
      </c>
      <c r="G98" s="3"/>
      <c r="H98" s="3">
        <f>AVERAGE(H93:H97)</f>
        <v>11.1</v>
      </c>
      <c r="I98" s="3">
        <f t="shared" ref="I98" si="55">AVERAGE(I93:I97)</f>
        <v>23.33334</v>
      </c>
      <c r="J98" s="3">
        <f>AVERAGE(J93:J97)</f>
        <v>0.34835779871580186</v>
      </c>
      <c r="K98" s="3">
        <f>_xlfn.T.TEST(H93:H97,I93:I97,2,1)</f>
        <v>2.6020270810799269E-3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/>
      <c r="C105" s="3"/>
      <c r="D105" s="3"/>
      <c r="E105" s="3"/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/>
      <c r="C112" s="3"/>
      <c r="D112" s="3"/>
      <c r="E112" s="3"/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/>
      <c r="C126" s="3"/>
      <c r="D126" s="3"/>
      <c r="E126" s="3"/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/>
      <c r="C133" s="3"/>
      <c r="D133" s="3"/>
      <c r="E133" s="3"/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/>
      <c r="C140" s="3"/>
      <c r="D140" s="3"/>
      <c r="E140" s="3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/>
      <c r="C147" s="3"/>
      <c r="D147" s="3"/>
      <c r="E147" s="3"/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/>
      <c r="C154" s="3"/>
      <c r="D154" s="3"/>
      <c r="E154" s="3"/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/>
      <c r="C161" s="3"/>
      <c r="D161" s="3"/>
      <c r="E161" s="3"/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/>
      <c r="C168" s="3"/>
      <c r="D168" s="3"/>
      <c r="E168" s="3"/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/>
      <c r="C175" s="3"/>
      <c r="D175" s="3"/>
      <c r="E175" s="3"/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/>
      <c r="C182" s="3"/>
      <c r="D182" s="3"/>
      <c r="E182" s="3"/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/>
      <c r="C189" s="3"/>
      <c r="D189" s="3"/>
      <c r="E189" s="3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A210" s="3"/>
      <c r="B210" s="3"/>
      <c r="C210" s="3"/>
      <c r="D210" s="3"/>
      <c r="E210" s="3"/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A217" s="3"/>
      <c r="B217" s="3"/>
      <c r="C217" s="3"/>
      <c r="D217" s="3"/>
      <c r="E217" s="3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A224" s="3"/>
      <c r="B224" s="3"/>
      <c r="C224" s="3"/>
      <c r="D224" s="3"/>
      <c r="E224" s="3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A231" s="3"/>
      <c r="B231" s="3"/>
      <c r="C231" s="3"/>
      <c r="D231" s="3"/>
      <c r="E231" s="3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A238" s="3"/>
      <c r="B238" s="3"/>
      <c r="C238" s="3"/>
      <c r="D238" s="3"/>
      <c r="E238" s="3"/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Z243"/>
      <c r="AA243"/>
      <c r="AB243"/>
      <c r="AC243"/>
      <c r="AD243"/>
      <c r="AE243"/>
      <c r="AF243"/>
      <c r="AG243"/>
      <c r="AH243"/>
      <c r="AI243"/>
      <c r="AJ243"/>
    </row>
    <row r="244" spans="1:36" s="2" customFormat="1" x14ac:dyDescent="0.3">
      <c r="Z244"/>
      <c r="AA244"/>
      <c r="AB244"/>
      <c r="AC244"/>
      <c r="AD244"/>
      <c r="AE244"/>
      <c r="AF244"/>
      <c r="AG244"/>
      <c r="AH244"/>
      <c r="AI244"/>
      <c r="AJ244"/>
    </row>
    <row r="245" spans="1:36" s="2" customFormat="1" x14ac:dyDescent="0.3">
      <c r="A245" s="3"/>
      <c r="B245" s="3"/>
      <c r="C245" s="3"/>
      <c r="D245" s="3"/>
      <c r="E245" s="3"/>
      <c r="Z245"/>
      <c r="AA245"/>
      <c r="AB245"/>
      <c r="AC245"/>
      <c r="AD245"/>
      <c r="AE245"/>
      <c r="AF245"/>
      <c r="AG245"/>
      <c r="AH245"/>
      <c r="AI245"/>
      <c r="AJ245"/>
    </row>
    <row r="246" spans="1:36" s="2" customFormat="1" x14ac:dyDescent="0.3">
      <c r="Z246"/>
      <c r="AA246"/>
      <c r="AB246"/>
      <c r="AC246"/>
      <c r="AD246"/>
      <c r="AE246"/>
      <c r="AF246"/>
      <c r="AG246"/>
      <c r="AH246"/>
      <c r="AI246"/>
      <c r="AJ246"/>
    </row>
    <row r="247" spans="1:36" s="2" customFormat="1" x14ac:dyDescent="0.3">
      <c r="Z247"/>
      <c r="AA247"/>
      <c r="AB247"/>
      <c r="AC247"/>
      <c r="AD247"/>
      <c r="AE247"/>
      <c r="AF247"/>
      <c r="AG247"/>
      <c r="AH247"/>
      <c r="AI247"/>
      <c r="AJ247"/>
    </row>
    <row r="248" spans="1:36" s="2" customFormat="1" x14ac:dyDescent="0.3">
      <c r="Z248"/>
      <c r="AA248"/>
      <c r="AB248"/>
      <c r="AC248"/>
      <c r="AD248"/>
      <c r="AE248"/>
      <c r="AF248"/>
      <c r="AG248"/>
      <c r="AH248"/>
      <c r="AI248"/>
      <c r="AJ248"/>
    </row>
    <row r="249" spans="1:36" s="2" customFormat="1" x14ac:dyDescent="0.3">
      <c r="Z249"/>
      <c r="AA249"/>
      <c r="AB249"/>
      <c r="AC249"/>
      <c r="AD249"/>
      <c r="AE249"/>
      <c r="AF249"/>
      <c r="AG249"/>
      <c r="AH249"/>
      <c r="AI249"/>
      <c r="AJ249"/>
    </row>
    <row r="250" spans="1:36" s="2" customFormat="1" x14ac:dyDescent="0.3">
      <c r="Z250"/>
      <c r="AA250"/>
      <c r="AB250"/>
      <c r="AC250"/>
      <c r="AD250"/>
      <c r="AE250"/>
      <c r="AF250"/>
      <c r="AG250"/>
      <c r="AH250"/>
      <c r="AI250"/>
      <c r="AJ250"/>
    </row>
    <row r="251" spans="1:36" s="2" customFormat="1" x14ac:dyDescent="0.3">
      <c r="Z251"/>
      <c r="AA251"/>
      <c r="AB251"/>
      <c r="AC251"/>
      <c r="AD251"/>
      <c r="AE251"/>
      <c r="AF251"/>
      <c r="AG251"/>
      <c r="AH251"/>
      <c r="AI251"/>
      <c r="AJ251"/>
    </row>
    <row r="252" spans="1:36" s="2" customFormat="1" x14ac:dyDescent="0.3">
      <c r="A252" s="3"/>
      <c r="B252" s="3"/>
      <c r="C252" s="3"/>
      <c r="D252" s="3"/>
      <c r="E252" s="3"/>
      <c r="Z252"/>
      <c r="AA252"/>
      <c r="AB252"/>
      <c r="AC252"/>
      <c r="AD252"/>
      <c r="AE252"/>
      <c r="AF252"/>
      <c r="AG252"/>
      <c r="AH252"/>
      <c r="AI252"/>
      <c r="AJ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375E-FEA4-49EB-9C83-C25BF04144B3}">
  <dimension ref="A1:AJ280"/>
  <sheetViews>
    <sheetView topLeftCell="A49" zoomScale="80" zoomScaleNormal="80" zoomScaleSheetLayoutView="40" workbookViewId="0">
      <selection activeCell="F73" sqref="F73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  <col min="26" max="26" width="10.33203125" customWidth="1"/>
    <col min="27" max="27" width="11.5546875" customWidth="1"/>
  </cols>
  <sheetData>
    <row r="1" spans="1:3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</row>
    <row r="2" spans="1:36" s="2" customFormat="1" x14ac:dyDescent="0.3">
      <c r="A2" s="5" t="s">
        <v>11</v>
      </c>
      <c r="B2" s="5">
        <v>6</v>
      </c>
      <c r="C2" s="5">
        <v>5.5555599999999998</v>
      </c>
      <c r="D2" s="5">
        <f>(C2-B2)/(C2+B2)</f>
        <v>-3.8461139053408075E-2</v>
      </c>
      <c r="E2" s="5"/>
      <c r="G2" s="2" t="s">
        <v>12</v>
      </c>
      <c r="H2" s="2">
        <v>13</v>
      </c>
      <c r="I2" s="2">
        <v>50</v>
      </c>
      <c r="J2" s="2">
        <f>(I2-H2)/(I2+H2)</f>
        <v>0.58730158730158732</v>
      </c>
      <c r="M2" s="2" t="str">
        <f>A2</f>
        <v>TS022520b</v>
      </c>
      <c r="N2" s="2" t="str">
        <f>A4</f>
        <v>Lhx6</v>
      </c>
      <c r="O2" s="2">
        <f>B7</f>
        <v>4.5999999999999996</v>
      </c>
      <c r="P2" s="2">
        <f>D7</f>
        <v>-0.40568201756352995</v>
      </c>
      <c r="Q2" s="2">
        <f>E7</f>
        <v>0.30004666056080487</v>
      </c>
      <c r="R2" s="2" t="str">
        <f>G2</f>
        <v>TS022520a</v>
      </c>
      <c r="S2" s="2" t="str">
        <f>G4</f>
        <v>PV</v>
      </c>
      <c r="T2" s="2">
        <f>H7</f>
        <v>12.2</v>
      </c>
      <c r="U2" s="2">
        <f>J7</f>
        <v>0.54625188171686645</v>
      </c>
      <c r="V2" s="2">
        <f>K7</f>
        <v>5.7598657352634492E-4</v>
      </c>
      <c r="W2" s="2">
        <f>U2-P2</f>
        <v>0.9519338992803964</v>
      </c>
      <c r="Z2" s="2" t="s">
        <v>11</v>
      </c>
      <c r="AA2" s="2" t="s">
        <v>7</v>
      </c>
      <c r="AB2" s="2">
        <v>4.5999999999999996</v>
      </c>
      <c r="AC2" s="2">
        <v>-0.40568201756352995</v>
      </c>
      <c r="AD2" s="2">
        <v>0.30004666056080487</v>
      </c>
      <c r="AE2" s="2" t="s">
        <v>12</v>
      </c>
      <c r="AF2" s="2" t="s">
        <v>6</v>
      </c>
      <c r="AG2" s="2">
        <v>12.2</v>
      </c>
      <c r="AH2" s="2">
        <v>0.54625188171686645</v>
      </c>
      <c r="AI2" s="2">
        <v>5.7598657352634492E-4</v>
      </c>
      <c r="AJ2" s="2">
        <v>0.9519338992803964</v>
      </c>
    </row>
    <row r="3" spans="1:36" s="2" customFormat="1" x14ac:dyDescent="0.3">
      <c r="A3" s="5" t="s">
        <v>5</v>
      </c>
      <c r="B3" s="5">
        <v>5.5</v>
      </c>
      <c r="C3" s="5">
        <v>5.5555599999999998</v>
      </c>
      <c r="D3" s="5">
        <f t="shared" ref="D3:D6" si="0">(C3-B3)/(C3+B3)</f>
        <v>5.0255256178791336E-3</v>
      </c>
      <c r="E3" s="5"/>
      <c r="G3" s="2" t="s">
        <v>5</v>
      </c>
      <c r="H3" s="2">
        <v>11</v>
      </c>
      <c r="I3" s="2">
        <v>44.444499999999998</v>
      </c>
      <c r="J3" s="2">
        <f t="shared" ref="J3:J6" si="1">(I3-H3)/(I3+H3)</f>
        <v>0.60320681041401758</v>
      </c>
      <c r="Z3" s="2" t="s">
        <v>13</v>
      </c>
      <c r="AA3" s="2" t="s">
        <v>7</v>
      </c>
      <c r="AB3" s="2">
        <v>6.1</v>
      </c>
      <c r="AC3" s="2">
        <v>-1</v>
      </c>
      <c r="AD3" s="2">
        <v>1.3394999669378909E-3</v>
      </c>
      <c r="AE3" s="2" t="s">
        <v>14</v>
      </c>
      <c r="AF3" s="2" t="s">
        <v>6</v>
      </c>
      <c r="AG3" s="2">
        <v>13.1</v>
      </c>
      <c r="AH3" s="2">
        <v>0.58492094738157729</v>
      </c>
      <c r="AI3" s="2">
        <v>2.3372378819009829E-8</v>
      </c>
      <c r="AJ3" s="2">
        <v>1.5849209473815773</v>
      </c>
    </row>
    <row r="4" spans="1:36" s="2" customFormat="1" x14ac:dyDescent="0.3">
      <c r="A4" s="5" t="s">
        <v>7</v>
      </c>
      <c r="B4" s="5">
        <v>0.5</v>
      </c>
      <c r="C4" s="5">
        <v>0</v>
      </c>
      <c r="D4" s="5">
        <f t="shared" si="0"/>
        <v>-1</v>
      </c>
      <c r="E4" s="5"/>
      <c r="G4" s="2" t="s">
        <v>6</v>
      </c>
      <c r="H4" s="2">
        <v>12</v>
      </c>
      <c r="I4" s="2">
        <v>38.8889</v>
      </c>
      <c r="J4" s="2">
        <f t="shared" si="1"/>
        <v>0.5283843824488248</v>
      </c>
      <c r="Z4" s="2" t="s">
        <v>15</v>
      </c>
      <c r="AA4" s="2" t="s">
        <v>7</v>
      </c>
      <c r="AB4" s="2">
        <v>5.7</v>
      </c>
      <c r="AC4" s="2">
        <v>-0.56847905017561595</v>
      </c>
      <c r="AD4" s="2">
        <v>0.15191684202477382</v>
      </c>
      <c r="AE4" s="2" t="s">
        <v>16</v>
      </c>
      <c r="AF4" s="2" t="s">
        <v>6</v>
      </c>
      <c r="AG4" s="2">
        <v>24.1</v>
      </c>
      <c r="AH4" s="2">
        <v>0.34895995803252611</v>
      </c>
      <c r="AI4" s="2">
        <v>3.2422122904128211E-4</v>
      </c>
      <c r="AJ4" s="2">
        <v>0.91743900820814206</v>
      </c>
    </row>
    <row r="5" spans="1:36" s="2" customFormat="1" x14ac:dyDescent="0.3">
      <c r="A5" s="5"/>
      <c r="B5" s="5">
        <v>5.5</v>
      </c>
      <c r="C5" s="5">
        <v>0</v>
      </c>
      <c r="D5" s="5">
        <f t="shared" si="0"/>
        <v>-1</v>
      </c>
      <c r="E5" s="5"/>
      <c r="H5" s="2">
        <v>11.5</v>
      </c>
      <c r="I5" s="2">
        <v>44.444499999999998</v>
      </c>
      <c r="J5" s="2">
        <f t="shared" si="1"/>
        <v>0.58887826327878523</v>
      </c>
      <c r="Z5" s="2" t="s">
        <v>17</v>
      </c>
      <c r="AA5" s="2" t="s">
        <v>7</v>
      </c>
      <c r="AB5" s="2">
        <v>8.4</v>
      </c>
      <c r="AC5" s="2">
        <v>-1</v>
      </c>
      <c r="AD5" s="2">
        <v>2.1896302596864111E-4</v>
      </c>
      <c r="AE5" s="2" t="s">
        <v>18</v>
      </c>
      <c r="AF5" s="2" t="s">
        <v>6</v>
      </c>
      <c r="AG5" s="2">
        <v>22.3</v>
      </c>
      <c r="AH5" s="2">
        <v>0.30727031153053053</v>
      </c>
      <c r="AI5" s="2">
        <v>9.4209566186175822E-4</v>
      </c>
      <c r="AJ5" s="2">
        <v>1.3072703115305306</v>
      </c>
    </row>
    <row r="6" spans="1:36" s="2" customFormat="1" x14ac:dyDescent="0.3">
      <c r="A6" s="5"/>
      <c r="B6" s="5">
        <v>5.5</v>
      </c>
      <c r="C6" s="5">
        <v>5.5555599999999998</v>
      </c>
      <c r="D6" s="5">
        <f t="shared" si="0"/>
        <v>5.0255256178791336E-3</v>
      </c>
      <c r="E6" s="5"/>
      <c r="H6" s="2">
        <v>13.5</v>
      </c>
      <c r="I6" s="2">
        <v>33.333399999999997</v>
      </c>
      <c r="J6" s="2">
        <f t="shared" si="1"/>
        <v>0.42348836514111721</v>
      </c>
      <c r="Z6" s="2" t="s">
        <v>19</v>
      </c>
      <c r="AA6" s="2" t="s">
        <v>7</v>
      </c>
      <c r="AB6" s="2">
        <v>8.5</v>
      </c>
      <c r="AC6" s="2">
        <v>-0.22954025313969878</v>
      </c>
      <c r="AD6" s="2">
        <v>0.45523103364292883</v>
      </c>
      <c r="AE6" s="2" t="s">
        <v>20</v>
      </c>
      <c r="AF6" s="2" t="s">
        <v>6</v>
      </c>
      <c r="AG6" s="2">
        <v>42</v>
      </c>
      <c r="AH6" s="2">
        <v>5.2685193312672338E-2</v>
      </c>
      <c r="AI6" s="2">
        <v>4.6702175964709401E-2</v>
      </c>
      <c r="AJ6" s="2">
        <v>0.28222544645237113</v>
      </c>
    </row>
    <row r="7" spans="1:36" s="2" customFormat="1" x14ac:dyDescent="0.3">
      <c r="A7" s="6"/>
      <c r="B7" s="6">
        <f>AVERAGE(B2:B6)</f>
        <v>4.5999999999999996</v>
      </c>
      <c r="C7" s="6">
        <f t="shared" ref="C7" si="2">AVERAGE(C2:C6)</f>
        <v>3.3333360000000001</v>
      </c>
      <c r="D7" s="6">
        <f>AVERAGE(D2:D6)</f>
        <v>-0.40568201756352995</v>
      </c>
      <c r="E7" s="6">
        <f>_xlfn.T.TEST(B2:B6,C2:C6,2,1)</f>
        <v>0.30004666056080487</v>
      </c>
      <c r="F7" s="3">
        <f>_xlfn.T.TEST(B2:B6,C2:C6,2,3)</f>
        <v>0.48065587444261837</v>
      </c>
      <c r="G7" s="3"/>
      <c r="H7" s="3">
        <f>AVERAGE(H2:H6)</f>
        <v>12.2</v>
      </c>
      <c r="I7" s="3">
        <f t="shared" ref="I7" si="3">AVERAGE(I2:I6)</f>
        <v>42.222260000000006</v>
      </c>
      <c r="J7" s="3">
        <f>AVERAGE(J2:J6)</f>
        <v>0.54625188171686645</v>
      </c>
      <c r="K7" s="3">
        <f>_xlfn.T.TEST(H2:H6,I2:I6,2,1)</f>
        <v>5.7598657352634492E-4</v>
      </c>
      <c r="Z7" s="2" t="s">
        <v>22</v>
      </c>
      <c r="AA7" s="2" t="s">
        <v>7</v>
      </c>
      <c r="AB7" s="2">
        <v>7</v>
      </c>
      <c r="AC7" s="2">
        <v>-0.11278403603174318</v>
      </c>
      <c r="AD7" s="2">
        <v>1.0278519773260558E-2</v>
      </c>
      <c r="AE7" s="2" t="s">
        <v>21</v>
      </c>
      <c r="AF7" s="2" t="s">
        <v>6</v>
      </c>
      <c r="AG7" s="2">
        <v>9.4</v>
      </c>
      <c r="AH7" s="2">
        <v>0.41835862965169701</v>
      </c>
      <c r="AI7" s="2">
        <v>2.27877125496167E-3</v>
      </c>
      <c r="AJ7" s="2">
        <v>0.53114266568344015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21.1</v>
      </c>
      <c r="AC8" s="2">
        <v>-0.1267286024074572</v>
      </c>
      <c r="AD8" s="2">
        <v>9.2482848512932453E-2</v>
      </c>
      <c r="AE8" s="2" t="s">
        <v>24</v>
      </c>
      <c r="AF8" s="2" t="s">
        <v>6</v>
      </c>
      <c r="AG8" s="2">
        <v>12.5</v>
      </c>
      <c r="AH8" s="2">
        <v>0.24727363223990478</v>
      </c>
      <c r="AI8" s="2">
        <v>8.5950078571178663E-3</v>
      </c>
      <c r="AJ8" s="2">
        <v>0.37400223464736199</v>
      </c>
    </row>
    <row r="9" spans="1:36" s="2" customFormat="1" x14ac:dyDescent="0.3">
      <c r="A9" s="2" t="s">
        <v>13</v>
      </c>
      <c r="B9" s="2">
        <v>8.5</v>
      </c>
      <c r="C9" s="2">
        <v>0</v>
      </c>
      <c r="D9" s="2">
        <f>(C9-B9)/(C9+B9)</f>
        <v>-1</v>
      </c>
      <c r="G9" s="2" t="s">
        <v>14</v>
      </c>
      <c r="H9" s="2">
        <v>12.5</v>
      </c>
      <c r="I9" s="2">
        <v>50</v>
      </c>
      <c r="J9" s="2">
        <f>(I9-H9)/(I9+H9)</f>
        <v>0.6</v>
      </c>
      <c r="M9" s="2" t="str">
        <f>A9</f>
        <v>TS022520d</v>
      </c>
      <c r="N9" s="2" t="str">
        <f>A11</f>
        <v>Lhx6</v>
      </c>
      <c r="O9" s="2">
        <f>B14</f>
        <v>6.1</v>
      </c>
      <c r="P9" s="2">
        <f>D14</f>
        <v>-1</v>
      </c>
      <c r="Q9" s="2">
        <f>E14</f>
        <v>1.3394999669378909E-3</v>
      </c>
      <c r="R9" s="2" t="str">
        <f>G9</f>
        <v>TS022520c</v>
      </c>
      <c r="S9" s="2" t="str">
        <f>G11</f>
        <v>PV</v>
      </c>
      <c r="T9" s="2">
        <f>H14</f>
        <v>13.1</v>
      </c>
      <c r="U9" s="2">
        <f>J14</f>
        <v>0.58492094738157729</v>
      </c>
      <c r="V9" s="2">
        <f>K14</f>
        <v>2.3372378819009829E-8</v>
      </c>
      <c r="W9" s="2">
        <f>U9-P9</f>
        <v>1.5849209473815773</v>
      </c>
      <c r="Z9" s="2" t="s">
        <v>25</v>
      </c>
      <c r="AA9" s="2" t="s">
        <v>7</v>
      </c>
      <c r="AB9" s="2">
        <v>10</v>
      </c>
      <c r="AC9" s="2">
        <v>-1</v>
      </c>
      <c r="AD9" s="2">
        <v>5.9602089965995021E-6</v>
      </c>
      <c r="AE9" s="2" t="s">
        <v>26</v>
      </c>
      <c r="AF9" s="2" t="s">
        <v>6</v>
      </c>
      <c r="AG9" s="2">
        <v>71.900000000000006</v>
      </c>
      <c r="AH9" s="2">
        <v>-0.13153525019585782</v>
      </c>
      <c r="AI9" s="2">
        <v>9.3814908467390462E-3</v>
      </c>
      <c r="AJ9" s="2">
        <v>0.86846474980414223</v>
      </c>
    </row>
    <row r="10" spans="1:36" s="2" customFormat="1" x14ac:dyDescent="0.3">
      <c r="A10" s="2" t="s">
        <v>5</v>
      </c>
      <c r="B10" s="2">
        <v>6.5</v>
      </c>
      <c r="C10" s="2">
        <v>0</v>
      </c>
      <c r="D10" s="2">
        <f t="shared" ref="D10:D13" si="4">(C10-B10)/(C10+B10)</f>
        <v>-1</v>
      </c>
      <c r="G10" s="2" t="s">
        <v>5</v>
      </c>
      <c r="H10" s="2">
        <v>12.5</v>
      </c>
      <c r="I10" s="2">
        <v>50</v>
      </c>
      <c r="J10" s="2">
        <f t="shared" ref="J10:J13" si="5">(I10-H10)/(I10+H10)</f>
        <v>0.6</v>
      </c>
      <c r="Z10" s="2" t="s">
        <v>27</v>
      </c>
      <c r="AA10" s="2" t="s">
        <v>7</v>
      </c>
      <c r="AB10" s="2">
        <v>31</v>
      </c>
      <c r="AC10" s="2">
        <v>-0.85537509610688711</v>
      </c>
      <c r="AD10" s="2">
        <v>1.1233735880585838E-4</v>
      </c>
      <c r="AE10" s="2" t="s">
        <v>28</v>
      </c>
      <c r="AF10" s="2" t="s">
        <v>6</v>
      </c>
      <c r="AG10" s="2">
        <v>38</v>
      </c>
      <c r="AH10" s="2">
        <v>5.2541702565033335E-2</v>
      </c>
      <c r="AI10" s="2">
        <v>5.4808398784884242E-2</v>
      </c>
      <c r="AJ10" s="2">
        <v>0.90791679867192043</v>
      </c>
    </row>
    <row r="11" spans="1:36" s="2" customFormat="1" x14ac:dyDescent="0.3">
      <c r="A11" s="2" t="s">
        <v>7</v>
      </c>
      <c r="B11" s="2">
        <v>5</v>
      </c>
      <c r="C11" s="2">
        <v>0</v>
      </c>
      <c r="D11" s="2">
        <f t="shared" si="4"/>
        <v>-1</v>
      </c>
      <c r="G11" s="2" t="s">
        <v>6</v>
      </c>
      <c r="H11" s="2">
        <v>13.5</v>
      </c>
      <c r="I11" s="2">
        <v>50</v>
      </c>
      <c r="J11" s="2">
        <f t="shared" si="5"/>
        <v>0.57480314960629919</v>
      </c>
      <c r="Z11" s="2" t="s">
        <v>29</v>
      </c>
      <c r="AA11" s="2" t="s">
        <v>7</v>
      </c>
      <c r="AB11" s="2">
        <v>20.9</v>
      </c>
      <c r="AC11" s="2">
        <v>-0.12252395276093578</v>
      </c>
      <c r="AD11" s="2">
        <v>7.2251312470998849E-2</v>
      </c>
      <c r="AE11" s="2" t="s">
        <v>30</v>
      </c>
      <c r="AF11" s="2" t="s">
        <v>6</v>
      </c>
      <c r="AG11" s="2">
        <v>19.3</v>
      </c>
      <c r="AH11" s="2">
        <v>0.52879498177643702</v>
      </c>
      <c r="AI11" s="2">
        <v>4.3733993891760433E-4</v>
      </c>
      <c r="AJ11" s="2">
        <v>0.65131893453737277</v>
      </c>
    </row>
    <row r="12" spans="1:36" s="2" customFormat="1" x14ac:dyDescent="0.3">
      <c r="B12" s="2">
        <v>4</v>
      </c>
      <c r="C12" s="2">
        <v>0</v>
      </c>
      <c r="D12" s="2">
        <f t="shared" si="4"/>
        <v>-1</v>
      </c>
      <c r="H12" s="2">
        <v>13</v>
      </c>
      <c r="I12" s="2">
        <v>50</v>
      </c>
      <c r="J12" s="2">
        <f t="shared" si="5"/>
        <v>0.58730158730158732</v>
      </c>
      <c r="Z12" s="2" t="s">
        <v>32</v>
      </c>
      <c r="AA12" s="2" t="s">
        <v>7</v>
      </c>
      <c r="AB12" s="2">
        <v>8</v>
      </c>
      <c r="AC12" s="2">
        <v>-0.7843666762084508</v>
      </c>
      <c r="AD12" s="2">
        <v>3.6579447568273735E-2</v>
      </c>
      <c r="AE12" s="2" t="s">
        <v>31</v>
      </c>
      <c r="AF12" s="2" t="s">
        <v>6</v>
      </c>
      <c r="AG12" s="2">
        <v>28.9</v>
      </c>
      <c r="AH12" s="2">
        <v>0.23422808890754498</v>
      </c>
      <c r="AI12" s="2">
        <v>1.309456390623702E-4</v>
      </c>
      <c r="AJ12" s="2">
        <v>1.0185947651159957</v>
      </c>
    </row>
    <row r="13" spans="1:36" s="2" customFormat="1" x14ac:dyDescent="0.3">
      <c r="B13" s="2">
        <v>6.5</v>
      </c>
      <c r="C13" s="2">
        <v>0</v>
      </c>
      <c r="D13" s="2">
        <f t="shared" si="4"/>
        <v>-1</v>
      </c>
      <c r="H13" s="2">
        <v>14</v>
      </c>
      <c r="I13" s="2">
        <v>50</v>
      </c>
      <c r="J13" s="2">
        <f t="shared" si="5"/>
        <v>0.5625</v>
      </c>
      <c r="Z13" s="2" t="s">
        <v>33</v>
      </c>
      <c r="AA13" s="2" t="s">
        <v>7</v>
      </c>
      <c r="AB13" s="2">
        <v>18.600000000000001</v>
      </c>
      <c r="AC13" s="2">
        <v>-1</v>
      </c>
      <c r="AD13" s="2">
        <v>6.5170646046278113E-4</v>
      </c>
      <c r="AE13" s="2" t="s">
        <v>34</v>
      </c>
      <c r="AF13" s="2" t="s">
        <v>6</v>
      </c>
      <c r="AG13" s="2">
        <v>13.5</v>
      </c>
      <c r="AH13" s="2">
        <v>0.54274054743663935</v>
      </c>
      <c r="AI13" s="2">
        <v>3.654082933413057E-6</v>
      </c>
      <c r="AJ13" s="2">
        <v>1.5427405474366394</v>
      </c>
    </row>
    <row r="14" spans="1:36" s="2" customFormat="1" x14ac:dyDescent="0.3">
      <c r="A14" s="3"/>
      <c r="B14" s="3">
        <f>AVERAGE(B9:B13)</f>
        <v>6.1</v>
      </c>
      <c r="C14" s="3">
        <f t="shared" ref="C14" si="6">AVERAGE(C9:C13)</f>
        <v>0</v>
      </c>
      <c r="D14" s="3">
        <f>AVERAGE(D9:D13)</f>
        <v>-1</v>
      </c>
      <c r="E14" s="3">
        <f>_xlfn.T.TEST(B9:B13,C9:C13,2,1)</f>
        <v>1.3394999669378909E-3</v>
      </c>
      <c r="F14" s="3">
        <f>_xlfn.T.TEST(B9:B13,C9:C13,2,3)</f>
        <v>1.3394999669378909E-3</v>
      </c>
      <c r="G14" s="3"/>
      <c r="H14" s="3">
        <f>AVERAGE(H9:H13)</f>
        <v>13.1</v>
      </c>
      <c r="I14" s="3">
        <f t="shared" ref="I14" si="7">AVERAGE(I9:I13)</f>
        <v>50</v>
      </c>
      <c r="J14" s="3">
        <f>AVERAGE(J9:J13)</f>
        <v>0.58492094738157729</v>
      </c>
      <c r="K14" s="3">
        <f>_xlfn.T.TEST(H9:H13,I9:I13,2,1)</f>
        <v>2.3372378819009829E-8</v>
      </c>
      <c r="Z14" s="2" t="s">
        <v>35</v>
      </c>
      <c r="AA14" s="2" t="s">
        <v>7</v>
      </c>
      <c r="AB14" s="2">
        <v>3.9</v>
      </c>
      <c r="AC14" s="2">
        <v>-0.2577446301293787</v>
      </c>
      <c r="AD14" s="2">
        <v>0.72658118313783127</v>
      </c>
      <c r="AE14" s="2" t="s">
        <v>36</v>
      </c>
      <c r="AF14" s="2" t="s">
        <v>6</v>
      </c>
      <c r="AG14" s="2">
        <v>32.6</v>
      </c>
      <c r="AH14" s="2">
        <v>0.44214715255320886</v>
      </c>
      <c r="AI14" s="2">
        <v>7.8006890238201785E-5</v>
      </c>
      <c r="AJ14" s="2">
        <v>0.69989178268258756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4.0999999999999996</v>
      </c>
      <c r="AC15" s="2">
        <v>-0.47451292094283326</v>
      </c>
      <c r="AD15" s="2">
        <v>0.44108296134210262</v>
      </c>
      <c r="AE15" s="2" t="s">
        <v>37</v>
      </c>
      <c r="AF15" s="2" t="s">
        <v>6</v>
      </c>
      <c r="AG15" s="2">
        <v>9.1999999999999993</v>
      </c>
      <c r="AH15" s="2">
        <v>0.80387422647579854</v>
      </c>
      <c r="AI15" s="2">
        <v>1.6847245827675852E-6</v>
      </c>
      <c r="AJ15" s="2">
        <v>1.2783871474186319</v>
      </c>
    </row>
    <row r="16" spans="1:36" s="2" customFormat="1" x14ac:dyDescent="0.3">
      <c r="A16" s="2" t="s">
        <v>15</v>
      </c>
      <c r="B16" s="2">
        <v>5</v>
      </c>
      <c r="C16" s="2">
        <v>5.5555599999999998</v>
      </c>
      <c r="D16" s="2">
        <f>(C16-B16)/(C16+B16)</f>
        <v>5.2631977839167211E-2</v>
      </c>
      <c r="G16" s="2" t="s">
        <v>16</v>
      </c>
      <c r="H16" s="2">
        <v>27.5</v>
      </c>
      <c r="I16" s="2">
        <v>50</v>
      </c>
      <c r="J16" s="2">
        <f>(I16-H16)/(I16+H16)</f>
        <v>0.29032258064516131</v>
      </c>
      <c r="M16" s="2" t="str">
        <f>A16</f>
        <v>TS022520e</v>
      </c>
      <c r="N16" s="2" t="str">
        <f>A18</f>
        <v>Lhx6</v>
      </c>
      <c r="O16" s="2">
        <f>B21</f>
        <v>5.7</v>
      </c>
      <c r="P16" s="2">
        <f>D21</f>
        <v>-0.56847905017561595</v>
      </c>
      <c r="Q16" s="2">
        <f>E21</f>
        <v>0.15191684202477382</v>
      </c>
      <c r="R16" s="2" t="str">
        <f>G16</f>
        <v>TS022520f</v>
      </c>
      <c r="S16" s="2" t="str">
        <f>G18</f>
        <v>PV</v>
      </c>
      <c r="T16" s="2">
        <f>H21</f>
        <v>24.1</v>
      </c>
      <c r="U16" s="2">
        <f>J21</f>
        <v>0.34895995803252611</v>
      </c>
      <c r="V16" s="2">
        <f>K21</f>
        <v>3.2422122904128211E-4</v>
      </c>
      <c r="W16" s="2">
        <f>U16-P16</f>
        <v>0.91743900820814206</v>
      </c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x14ac:dyDescent="0.3">
      <c r="A17" s="2" t="s">
        <v>5</v>
      </c>
      <c r="B17" s="2">
        <v>4.5</v>
      </c>
      <c r="C17" s="2">
        <v>5.5555599999999998</v>
      </c>
      <c r="D17" s="2">
        <f t="shared" ref="D17:D20" si="8">(C17-B17)/(C17+B17)</f>
        <v>0.10497277128275301</v>
      </c>
      <c r="G17" s="2" t="s">
        <v>5</v>
      </c>
      <c r="H17" s="2">
        <v>25</v>
      </c>
      <c r="I17" s="2">
        <v>44.444499999999998</v>
      </c>
      <c r="J17" s="2">
        <f t="shared" ref="J17:J20" si="9">(I17-H17)/(I17+H17)</f>
        <v>0.28000057599953915</v>
      </c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x14ac:dyDescent="0.3">
      <c r="A18" s="2" t="s">
        <v>7</v>
      </c>
      <c r="B18" s="2">
        <v>9.5</v>
      </c>
      <c r="C18" s="2">
        <v>0</v>
      </c>
      <c r="D18" s="2">
        <f t="shared" si="8"/>
        <v>-1</v>
      </c>
      <c r="G18" s="2" t="s">
        <v>6</v>
      </c>
      <c r="H18" s="2">
        <v>23.5</v>
      </c>
      <c r="I18" s="2">
        <v>55.555599999999998</v>
      </c>
      <c r="J18" s="2">
        <f t="shared" si="9"/>
        <v>0.40548171160550295</v>
      </c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x14ac:dyDescent="0.3">
      <c r="B19" s="2">
        <v>4</v>
      </c>
      <c r="C19" s="2">
        <v>0</v>
      </c>
      <c r="D19" s="2">
        <f t="shared" si="8"/>
        <v>-1</v>
      </c>
      <c r="H19" s="2">
        <v>23.5</v>
      </c>
      <c r="I19" s="2">
        <v>50</v>
      </c>
      <c r="J19" s="2">
        <f t="shared" si="9"/>
        <v>0.36054421768707484</v>
      </c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B20" s="2">
        <v>5.5</v>
      </c>
      <c r="C20" s="2">
        <v>0</v>
      </c>
      <c r="D20" s="2">
        <f t="shared" si="8"/>
        <v>-1</v>
      </c>
      <c r="H20" s="2">
        <v>21</v>
      </c>
      <c r="I20" s="2">
        <v>50</v>
      </c>
      <c r="J20" s="2">
        <f t="shared" si="9"/>
        <v>0.40845070422535212</v>
      </c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x14ac:dyDescent="0.3">
      <c r="A21" s="3"/>
      <c r="B21" s="3">
        <f>AVERAGE(B16:B20)</f>
        <v>5.7</v>
      </c>
      <c r="C21" s="3">
        <f t="shared" ref="C21" si="10">AVERAGE(C16:C20)</f>
        <v>2.2222239999999998</v>
      </c>
      <c r="D21" s="3">
        <f>AVERAGE(D16:D20)</f>
        <v>-0.56847905017561595</v>
      </c>
      <c r="E21" s="3">
        <f>_xlfn.T.TEST(B16:B20,C16:C20,2,1)</f>
        <v>0.15191684202477382</v>
      </c>
      <c r="F21" s="3">
        <f>_xlfn.T.TEST(B16:B20,C16:C20,2,3)</f>
        <v>7.5445445986230403E-2</v>
      </c>
      <c r="G21" s="3"/>
      <c r="H21" s="3">
        <f>AVERAGE(H16:H20)</f>
        <v>24.1</v>
      </c>
      <c r="I21" s="3">
        <f t="shared" ref="I21" si="11">AVERAGE(I16:I20)</f>
        <v>50.000019999999999</v>
      </c>
      <c r="J21" s="3">
        <f>AVERAGE(J16:J20)</f>
        <v>0.34895995803252611</v>
      </c>
      <c r="K21" s="3">
        <f>_xlfn.T.TEST(H16:H20,I16:I20,2,1)</f>
        <v>3.2422122904128211E-4</v>
      </c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/>
      <c r="AA22"/>
      <c r="AB22"/>
      <c r="AC22"/>
      <c r="AD22"/>
      <c r="AE22"/>
      <c r="AF22"/>
      <c r="AG22"/>
      <c r="AH22"/>
      <c r="AI22"/>
      <c r="AJ22"/>
    </row>
    <row r="23" spans="1:36" s="2" customFormat="1" x14ac:dyDescent="0.3">
      <c r="A23" s="2" t="s">
        <v>17</v>
      </c>
      <c r="B23" s="2">
        <v>10.5</v>
      </c>
      <c r="C23" s="2">
        <v>0</v>
      </c>
      <c r="D23" s="2">
        <f>(C23-B23)/(C23+B23)</f>
        <v>-1</v>
      </c>
      <c r="G23" s="2" t="s">
        <v>18</v>
      </c>
      <c r="H23" s="2">
        <v>25</v>
      </c>
      <c r="I23" s="2">
        <v>50</v>
      </c>
      <c r="J23" s="2">
        <f>(I23-H23)/(I23+H23)</f>
        <v>0.33333333333333331</v>
      </c>
      <c r="M23" s="2" t="str">
        <f>A23</f>
        <v>TS022520h</v>
      </c>
      <c r="N23" s="2" t="str">
        <f>A25</f>
        <v>Lhx6</v>
      </c>
      <c r="O23" s="2">
        <f>B28</f>
        <v>8.4</v>
      </c>
      <c r="P23" s="2">
        <f>D28</f>
        <v>-1</v>
      </c>
      <c r="Q23" s="2">
        <f>E28</f>
        <v>2.1896302596864111E-4</v>
      </c>
      <c r="R23" s="2" t="str">
        <f>G23</f>
        <v>TS022520g</v>
      </c>
      <c r="S23" s="2" t="str">
        <f>G25</f>
        <v>PV</v>
      </c>
      <c r="T23" s="2">
        <f>H28</f>
        <v>22.3</v>
      </c>
      <c r="U23" s="2">
        <f>J28</f>
        <v>0.30727031153053053</v>
      </c>
      <c r="V23" s="2">
        <f>K28</f>
        <v>9.4209566186175822E-4</v>
      </c>
      <c r="W23" s="2">
        <f>U23-P23</f>
        <v>1.3072703115305306</v>
      </c>
      <c r="Z23"/>
      <c r="AA23"/>
      <c r="AB23"/>
      <c r="AC23"/>
      <c r="AD23"/>
      <c r="AE23"/>
      <c r="AF23"/>
      <c r="AG23"/>
      <c r="AH23"/>
      <c r="AI23"/>
      <c r="AJ23"/>
    </row>
    <row r="24" spans="1:36" s="2" customFormat="1" x14ac:dyDescent="0.3">
      <c r="A24" s="2" t="s">
        <v>5</v>
      </c>
      <c r="B24" s="2">
        <v>9</v>
      </c>
      <c r="C24" s="2">
        <v>0</v>
      </c>
      <c r="D24" s="2">
        <f t="shared" ref="D24:D27" si="12">(C24-B24)/(C24+B24)</f>
        <v>-1</v>
      </c>
      <c r="G24" s="2" t="s">
        <v>5</v>
      </c>
      <c r="H24" s="2">
        <v>23</v>
      </c>
      <c r="I24" s="2">
        <v>38.8889</v>
      </c>
      <c r="J24" s="2">
        <f t="shared" ref="J24:J27" si="13">(I24-H24)/(I24+H24)</f>
        <v>0.25673262895284937</v>
      </c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x14ac:dyDescent="0.3">
      <c r="A25" s="2" t="s">
        <v>7</v>
      </c>
      <c r="B25" s="2">
        <v>8.5</v>
      </c>
      <c r="C25" s="2">
        <v>0</v>
      </c>
      <c r="D25" s="2">
        <f t="shared" si="12"/>
        <v>-1</v>
      </c>
      <c r="G25" s="2" t="s">
        <v>6</v>
      </c>
      <c r="H25" s="2">
        <v>23</v>
      </c>
      <c r="I25" s="2">
        <v>38.8889</v>
      </c>
      <c r="J25" s="2">
        <f t="shared" si="13"/>
        <v>0.25673262895284937</v>
      </c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x14ac:dyDescent="0.3">
      <c r="B26" s="2">
        <v>7</v>
      </c>
      <c r="C26" s="2">
        <v>0</v>
      </c>
      <c r="D26" s="2">
        <f t="shared" si="12"/>
        <v>-1</v>
      </c>
      <c r="H26" s="2">
        <v>22</v>
      </c>
      <c r="I26" s="2">
        <v>38.8889</v>
      </c>
      <c r="J26" s="2">
        <f t="shared" si="13"/>
        <v>0.27737239464007396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 s="2">
        <v>7</v>
      </c>
      <c r="C27" s="2">
        <v>0</v>
      </c>
      <c r="D27" s="2">
        <f t="shared" si="12"/>
        <v>-1</v>
      </c>
      <c r="H27" s="2">
        <v>18.5</v>
      </c>
      <c r="I27" s="2">
        <v>44.444499999999998</v>
      </c>
      <c r="J27" s="2">
        <f t="shared" si="13"/>
        <v>0.4121805717735465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8.4</v>
      </c>
      <c r="C28" s="3">
        <f t="shared" ref="C28" si="14">AVERAGE(C23:C27)</f>
        <v>0</v>
      </c>
      <c r="D28" s="3">
        <f>AVERAGE(D23:D27)</f>
        <v>-1</v>
      </c>
      <c r="E28" s="3">
        <f>_xlfn.T.TEST(B23:B27,C23:C27,2,1)</f>
        <v>2.1896302596864111E-4</v>
      </c>
      <c r="F28" s="3">
        <f>_xlfn.T.TEST(B23:B27,C23:C27,2,3)</f>
        <v>2.1896302596864111E-4</v>
      </c>
      <c r="G28" s="3"/>
      <c r="H28" s="3">
        <f>AVERAGE(H23:H27)</f>
        <v>22.3</v>
      </c>
      <c r="I28" s="3">
        <f t="shared" ref="I28" si="15">AVERAGE(I23:I27)</f>
        <v>42.222240000000006</v>
      </c>
      <c r="J28" s="3">
        <f>AVERAGE(J23:J27)</f>
        <v>0.30727031153053053</v>
      </c>
      <c r="K28" s="3">
        <f>_xlfn.T.TEST(H23:H27,I23:I27,2,1)</f>
        <v>9.4209566186175822E-4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5" t="s">
        <v>0</v>
      </c>
      <c r="H29" s="5" t="s">
        <v>1</v>
      </c>
      <c r="I29" s="5" t="s">
        <v>2</v>
      </c>
      <c r="J29" s="5" t="s">
        <v>3</v>
      </c>
      <c r="K29" s="5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s="2" t="s">
        <v>19</v>
      </c>
      <c r="B30" s="2">
        <v>9</v>
      </c>
      <c r="C30" s="2">
        <v>5.5555599999999998</v>
      </c>
      <c r="D30" s="2">
        <f>(C30-B30)/(C30+B30)</f>
        <v>-0.23664084377378816</v>
      </c>
      <c r="G30" s="5" t="s">
        <v>20</v>
      </c>
      <c r="H30" s="5">
        <v>44.5</v>
      </c>
      <c r="I30" s="5">
        <v>44.444499999999998</v>
      </c>
      <c r="J30" s="5">
        <f>(I30-H30)/(I30+H30)</f>
        <v>-6.2398461962237235E-4</v>
      </c>
      <c r="K30" s="5"/>
      <c r="M30" s="2" t="str">
        <f>A30</f>
        <v>TS022720a</v>
      </c>
      <c r="N30" s="2" t="str">
        <f>A32</f>
        <v>Lhx6</v>
      </c>
      <c r="O30" s="2">
        <f>B35</f>
        <v>8.5</v>
      </c>
      <c r="P30" s="2">
        <f>D35</f>
        <v>-0.22954025313969878</v>
      </c>
      <c r="Q30" s="2">
        <f>E35</f>
        <v>0.45523103364292883</v>
      </c>
      <c r="R30" s="2" t="str">
        <f>G30</f>
        <v>TS022720b</v>
      </c>
      <c r="S30" s="2" t="str">
        <f>G32</f>
        <v>PV</v>
      </c>
      <c r="T30" s="2">
        <f>H35</f>
        <v>42</v>
      </c>
      <c r="U30" s="2">
        <f>J35</f>
        <v>5.2685193312672338E-2</v>
      </c>
      <c r="V30" s="2">
        <f>K35</f>
        <v>4.6702175964709401E-2</v>
      </c>
      <c r="W30" s="2">
        <f>U30-P30</f>
        <v>0.28222544645237113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 s="2">
        <v>9</v>
      </c>
      <c r="C31" s="2">
        <v>5.5555599999999998</v>
      </c>
      <c r="D31" s="2">
        <f t="shared" ref="D31:D34" si="16">(C31-B31)/(C31+B31)</f>
        <v>-0.23664084377378816</v>
      </c>
      <c r="G31" s="5" t="s">
        <v>5</v>
      </c>
      <c r="H31" s="5">
        <v>45</v>
      </c>
      <c r="I31" s="5">
        <v>50</v>
      </c>
      <c r="J31" s="5">
        <f t="shared" ref="J31:J34" si="17">(I31-H31)/(I31+H31)</f>
        <v>5.2631578947368418E-2</v>
      </c>
      <c r="K31" s="5"/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 s="2">
        <v>8.5</v>
      </c>
      <c r="C32" s="2">
        <v>0</v>
      </c>
      <c r="D32" s="2">
        <f t="shared" si="16"/>
        <v>-1</v>
      </c>
      <c r="G32" s="5" t="s">
        <v>6</v>
      </c>
      <c r="H32" s="5">
        <v>40.5</v>
      </c>
      <c r="I32" s="5">
        <v>50</v>
      </c>
      <c r="J32" s="5">
        <f t="shared" si="17"/>
        <v>0.10497237569060773</v>
      </c>
      <c r="K32" s="5"/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 s="2">
        <v>8</v>
      </c>
      <c r="C33" s="2">
        <v>11.1111</v>
      </c>
      <c r="D33" s="2">
        <f t="shared" si="16"/>
        <v>0.16279021092454124</v>
      </c>
      <c r="G33" s="5"/>
      <c r="H33" s="5">
        <v>42</v>
      </c>
      <c r="I33" s="5">
        <v>44.444499999999998</v>
      </c>
      <c r="J33" s="5">
        <f t="shared" si="17"/>
        <v>2.8278259461272815E-2</v>
      </c>
      <c r="K33" s="5"/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 s="2">
        <v>8</v>
      </c>
      <c r="C34" s="2">
        <v>11.1111</v>
      </c>
      <c r="D34" s="2">
        <f t="shared" si="16"/>
        <v>0.16279021092454124</v>
      </c>
      <c r="G34" s="5"/>
      <c r="H34" s="5">
        <v>38</v>
      </c>
      <c r="I34" s="5">
        <v>44.444499999999998</v>
      </c>
      <c r="J34" s="5">
        <f t="shared" si="17"/>
        <v>7.8167737083735089E-2</v>
      </c>
      <c r="K34" s="5"/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8.5</v>
      </c>
      <c r="C35" s="3">
        <f t="shared" ref="C35" si="18">AVERAGE(C30:C34)</f>
        <v>6.6666639999999999</v>
      </c>
      <c r="D35" s="3">
        <f>AVERAGE(D30:D34)</f>
        <v>-0.22954025313969878</v>
      </c>
      <c r="E35" s="3">
        <f>_xlfn.T.TEST(B30:B34,C30:C34,2,1)</f>
        <v>0.45523103364292883</v>
      </c>
      <c r="F35" s="3">
        <f>_xlfn.T.TEST(B30:B34,C30:C34,2,3)</f>
        <v>0.42899959499094142</v>
      </c>
      <c r="G35" s="6"/>
      <c r="H35" s="6">
        <f>AVERAGE(H30:H34)</f>
        <v>42</v>
      </c>
      <c r="I35" s="6">
        <f t="shared" ref="I35" si="19">AVERAGE(I30:I34)</f>
        <v>46.666700000000006</v>
      </c>
      <c r="J35" s="6">
        <f>AVERAGE(J30:J34)</f>
        <v>5.2685193312672338E-2</v>
      </c>
      <c r="K35" s="6">
        <f>_xlfn.T.TEST(H30:H34,I30:I34,2,1)</f>
        <v>4.6702175964709401E-2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s="2" t="s">
        <v>22</v>
      </c>
      <c r="B37" s="2">
        <v>8</v>
      </c>
      <c r="C37" s="2">
        <v>5.5555599999999998</v>
      </c>
      <c r="D37" s="2">
        <f>(C37-B37)/(C37+B37)</f>
        <v>-0.18032748185984201</v>
      </c>
      <c r="G37" s="2" t="s">
        <v>21</v>
      </c>
      <c r="H37" s="2">
        <v>7.5</v>
      </c>
      <c r="I37" s="2">
        <v>22.222200000000001</v>
      </c>
      <c r="J37" s="2">
        <f>(I37-H37)/(I37+H37)</f>
        <v>0.49532672547792561</v>
      </c>
      <c r="M37" s="2" t="str">
        <f>A37</f>
        <v>TS022720c</v>
      </c>
      <c r="N37" s="2" t="str">
        <f>A39</f>
        <v>Lhx6</v>
      </c>
      <c r="O37" s="2">
        <f>B42</f>
        <v>7</v>
      </c>
      <c r="P37" s="2">
        <f>D42</f>
        <v>-0.11278403603174318</v>
      </c>
      <c r="Q37" s="2">
        <f>E42</f>
        <v>1.0278519773260558E-2</v>
      </c>
      <c r="R37" s="2" t="str">
        <f>G37</f>
        <v>TS022720d</v>
      </c>
      <c r="S37" s="2" t="str">
        <f>G39</f>
        <v>PV</v>
      </c>
      <c r="T37" s="2">
        <f>H42</f>
        <v>9.4</v>
      </c>
      <c r="U37" s="2">
        <f>J42</f>
        <v>0.41835862965169701</v>
      </c>
      <c r="V37" s="2">
        <f>K42</f>
        <v>2.27877125496167E-3</v>
      </c>
      <c r="W37" s="2">
        <f>U37-P37</f>
        <v>0.53114266568344015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 s="2">
        <v>7</v>
      </c>
      <c r="C38" s="2">
        <v>5.5555599999999998</v>
      </c>
      <c r="D38" s="2">
        <f t="shared" ref="D38:D41" si="20">(C38-B38)/(C38+B38)</f>
        <v>-0.11504385308182194</v>
      </c>
      <c r="G38" s="2" t="s">
        <v>5</v>
      </c>
      <c r="H38" s="2">
        <v>10</v>
      </c>
      <c r="I38" s="2">
        <v>16.666699999999999</v>
      </c>
      <c r="J38" s="2">
        <f t="shared" ref="J38:J41" si="21">(I38-H38)/(I38+H38)</f>
        <v>0.25000093749882807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 s="2">
        <v>7</v>
      </c>
      <c r="C39" s="2">
        <v>5.5555599999999998</v>
      </c>
      <c r="D39" s="2">
        <f t="shared" si="20"/>
        <v>-0.11504385308182194</v>
      </c>
      <c r="G39" s="2" t="s">
        <v>6</v>
      </c>
      <c r="H39" s="2">
        <v>9</v>
      </c>
      <c r="I39" s="2">
        <v>22.222200000000001</v>
      </c>
      <c r="J39" s="2">
        <f t="shared" si="21"/>
        <v>0.42348713415454392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 s="2">
        <v>7</v>
      </c>
      <c r="C40" s="2">
        <v>5.5555599999999998</v>
      </c>
      <c r="D40" s="2">
        <f t="shared" si="20"/>
        <v>-0.11504385308182194</v>
      </c>
      <c r="H40" s="2">
        <v>11</v>
      </c>
      <c r="I40" s="2">
        <v>27.777799999999999</v>
      </c>
      <c r="J40" s="2">
        <f t="shared" si="21"/>
        <v>0.4326650815672885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 s="2">
        <v>6</v>
      </c>
      <c r="C41" s="2">
        <v>5.5555599999999998</v>
      </c>
      <c r="D41" s="2">
        <f t="shared" si="20"/>
        <v>-3.8461139053408075E-2</v>
      </c>
      <c r="H41" s="2">
        <v>9.5</v>
      </c>
      <c r="I41" s="2">
        <v>27.777799999999999</v>
      </c>
      <c r="J41" s="2">
        <f t="shared" si="21"/>
        <v>0.4903132695598989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7</v>
      </c>
      <c r="C42" s="3">
        <f t="shared" ref="C42" si="22">AVERAGE(C37:C41)</f>
        <v>5.5555599999999998</v>
      </c>
      <c r="D42" s="3">
        <f>AVERAGE(D37:D41)</f>
        <v>-0.11278403603174318</v>
      </c>
      <c r="E42" s="3">
        <f>_xlfn.T.TEST(B37:B41,C37:C41,2,1)</f>
        <v>1.0278519773260558E-2</v>
      </c>
      <c r="F42" s="3">
        <f>_xlfn.T.TEST(B37:B41,C37:C41,2,3)</f>
        <v>1.0278519773260558E-2</v>
      </c>
      <c r="G42" s="3"/>
      <c r="H42" s="3">
        <f>AVERAGE(H37:H41)</f>
        <v>9.4</v>
      </c>
      <c r="I42" s="3">
        <f t="shared" ref="I42" si="23">AVERAGE(I37:I41)</f>
        <v>23.33334</v>
      </c>
      <c r="J42" s="3">
        <f>AVERAGE(J37:J41)</f>
        <v>0.41835862965169701</v>
      </c>
      <c r="K42" s="3">
        <f>_xlfn.T.TEST(H37:H41,I37:I41,2,1)</f>
        <v>2.27877125496167E-3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9" t="s">
        <v>0</v>
      </c>
      <c r="B43" s="9" t="s">
        <v>1</v>
      </c>
      <c r="C43" s="9" t="s">
        <v>2</v>
      </c>
      <c r="D43" s="9" t="s">
        <v>3</v>
      </c>
      <c r="E43" s="9" t="s">
        <v>4</v>
      </c>
      <c r="F43" s="9"/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s="9" t="s">
        <v>23</v>
      </c>
      <c r="B44" s="9">
        <v>22</v>
      </c>
      <c r="C44" s="9">
        <v>16.666699999999999</v>
      </c>
      <c r="D44" s="9">
        <f>(C44-B44)/(C44+B44)</f>
        <v>-0.1379300535085746</v>
      </c>
      <c r="E44" s="9"/>
      <c r="F44" s="9"/>
      <c r="G44" s="2" t="s">
        <v>24</v>
      </c>
      <c r="H44" s="2">
        <v>12</v>
      </c>
      <c r="I44" s="2">
        <v>22.222200000000001</v>
      </c>
      <c r="J44" s="2">
        <f>(I44-H44)/(I44+H44)</f>
        <v>0.29870084331223595</v>
      </c>
      <c r="M44" s="2" t="str">
        <f>A44</f>
        <v>TS022720e</v>
      </c>
      <c r="N44" s="2" t="str">
        <f>A46</f>
        <v>Lhx6</v>
      </c>
      <c r="O44" s="2">
        <f>B49</f>
        <v>21.1</v>
      </c>
      <c r="P44" s="2">
        <f>D49</f>
        <v>-0.1267286024074572</v>
      </c>
      <c r="Q44" s="2">
        <f>E49</f>
        <v>9.2482848512932453E-2</v>
      </c>
      <c r="R44" s="2" t="str">
        <f>G44</f>
        <v>TS022720f</v>
      </c>
      <c r="S44" s="2" t="str">
        <f>G46</f>
        <v>PV</v>
      </c>
      <c r="T44" s="2">
        <f>H49</f>
        <v>12.5</v>
      </c>
      <c r="U44" s="2">
        <f>J49</f>
        <v>0.24727363223990478</v>
      </c>
      <c r="V44" s="2">
        <f>K49</f>
        <v>8.5950078571178663E-3</v>
      </c>
      <c r="W44" s="2">
        <f>U44-P44</f>
        <v>0.37400223464736199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9" t="s">
        <v>5</v>
      </c>
      <c r="B45" s="9">
        <v>21.5</v>
      </c>
      <c r="C45" s="9">
        <v>16.666699999999999</v>
      </c>
      <c r="D45" s="9">
        <f t="shared" ref="D45:D48" si="24">(C45-B45)/(C45+B45)</f>
        <v>-0.12663657062308245</v>
      </c>
      <c r="E45" s="9"/>
      <c r="F45" s="9"/>
      <c r="G45" s="2" t="s">
        <v>5</v>
      </c>
      <c r="H45" s="2">
        <v>14.5</v>
      </c>
      <c r="I45" s="2">
        <v>27.777799999999999</v>
      </c>
      <c r="J45" s="2">
        <f t="shared" ref="J45:J48" si="25">(I45-H45)/(I45+H45)</f>
        <v>0.31406080732677671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9" t="s">
        <v>7</v>
      </c>
      <c r="B46" s="9">
        <v>21.5</v>
      </c>
      <c r="C46" s="9">
        <v>11.1111</v>
      </c>
      <c r="D46" s="9">
        <f t="shared" si="24"/>
        <v>-0.31856944414631827</v>
      </c>
      <c r="E46" s="9"/>
      <c r="F46" s="9"/>
      <c r="G46" s="2" t="s">
        <v>6</v>
      </c>
      <c r="H46" s="2">
        <v>12.5</v>
      </c>
      <c r="I46" s="2">
        <v>16.666699999999999</v>
      </c>
      <c r="J46" s="2">
        <f t="shared" si="25"/>
        <v>0.14285812244786003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A47" s="9"/>
      <c r="B47" s="9">
        <v>20</v>
      </c>
      <c r="C47" s="9">
        <v>22.222200000000001</v>
      </c>
      <c r="D47" s="9">
        <f t="shared" si="24"/>
        <v>5.2631080332147563E-2</v>
      </c>
      <c r="E47" s="9"/>
      <c r="F47" s="9"/>
      <c r="H47" s="2">
        <v>11.5</v>
      </c>
      <c r="I47" s="2">
        <v>22.222200000000001</v>
      </c>
      <c r="J47" s="2">
        <f t="shared" si="25"/>
        <v>0.31795671694017591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A48" s="9"/>
      <c r="B48" s="9">
        <v>20.5</v>
      </c>
      <c r="C48" s="9">
        <v>16.666699999999999</v>
      </c>
      <c r="D48" s="9">
        <f t="shared" si="24"/>
        <v>-0.10313802409145825</v>
      </c>
      <c r="E48" s="9"/>
      <c r="F48" s="9"/>
      <c r="H48" s="2">
        <v>12</v>
      </c>
      <c r="I48" s="2">
        <v>16.666699999999999</v>
      </c>
      <c r="J48" s="2">
        <f t="shared" si="25"/>
        <v>0.16279167117247534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10"/>
      <c r="B49" s="10">
        <f>AVERAGE(B44:B48)</f>
        <v>21.1</v>
      </c>
      <c r="C49" s="10">
        <f t="shared" ref="C49" si="26">AVERAGE(C44:C48)</f>
        <v>16.666679999999996</v>
      </c>
      <c r="D49" s="10">
        <f>AVERAGE(D44:D48)</f>
        <v>-0.1267286024074572</v>
      </c>
      <c r="E49" s="10">
        <f>_xlfn.T.TEST(B44:B48,C44:C48,2,1)</f>
        <v>9.2482848512932453E-2</v>
      </c>
      <c r="F49" s="10">
        <f>_xlfn.T.TEST(B44:B48,C44:C48,2,2)</f>
        <v>3.8707401086015898E-2</v>
      </c>
      <c r="G49" s="3"/>
      <c r="H49" s="3">
        <f>AVERAGE(H44:H48)</f>
        <v>12.5</v>
      </c>
      <c r="I49" s="3">
        <f t="shared" ref="I49" si="27">AVERAGE(I44:I48)</f>
        <v>21.11112</v>
      </c>
      <c r="J49" s="3">
        <f>AVERAGE(J44:J48)</f>
        <v>0.24727363223990478</v>
      </c>
      <c r="K49" s="3">
        <f>_xlfn.T.TEST(H44:H48,I44:I48,2,1)</f>
        <v>8.5950078571178663E-3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s="2" t="s">
        <v>25</v>
      </c>
      <c r="B51" s="2">
        <v>9.5</v>
      </c>
      <c r="C51" s="2">
        <v>0</v>
      </c>
      <c r="D51" s="2">
        <f>(C51-B51)/(C51+B51)</f>
        <v>-1</v>
      </c>
      <c r="G51" s="2" t="s">
        <v>26</v>
      </c>
      <c r="H51" s="2">
        <v>70.5</v>
      </c>
      <c r="I51" s="2">
        <v>44.444499999999998</v>
      </c>
      <c r="J51" s="2">
        <f>(I51-H51)/(I51+H51)</f>
        <v>-0.22667896245579389</v>
      </c>
      <c r="M51" s="2" t="str">
        <f>A51</f>
        <v>TS022720h</v>
      </c>
      <c r="N51" s="2" t="str">
        <f>A53</f>
        <v>Lhx6</v>
      </c>
      <c r="O51" s="2">
        <f>B56</f>
        <v>10</v>
      </c>
      <c r="P51" s="2">
        <f>D56</f>
        <v>-1</v>
      </c>
      <c r="Q51" s="2">
        <f>E56</f>
        <v>5.9602089965995021E-6</v>
      </c>
      <c r="R51" s="2" t="str">
        <f>G51</f>
        <v>TS022720g</v>
      </c>
      <c r="S51" s="2" t="str">
        <f>G53</f>
        <v>PV</v>
      </c>
      <c r="T51" s="2">
        <f>H56</f>
        <v>71.900000000000006</v>
      </c>
      <c r="U51" s="2">
        <f>J56</f>
        <v>-0.13153525019585782</v>
      </c>
      <c r="V51" s="2">
        <f>K56</f>
        <v>9.3814908467390462E-3</v>
      </c>
      <c r="W51" s="2">
        <f>U51-P51</f>
        <v>0.86846474980414223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 s="2">
        <v>9.5</v>
      </c>
      <c r="C52" s="2">
        <v>0</v>
      </c>
      <c r="D52" s="2">
        <f t="shared" ref="D52:D55" si="28">(C52-B52)/(C52+B52)</f>
        <v>-1</v>
      </c>
      <c r="G52" s="2" t="s">
        <v>5</v>
      </c>
      <c r="H52" s="2">
        <v>80</v>
      </c>
      <c r="I52" s="2">
        <v>61.111199999999997</v>
      </c>
      <c r="J52" s="2">
        <f t="shared" ref="J52:J55" si="29">(I52-H52)/(I52+H52)</f>
        <v>-0.13385755347555689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 s="2">
        <v>9.5</v>
      </c>
      <c r="C53" s="2">
        <v>0</v>
      </c>
      <c r="D53" s="2">
        <f t="shared" si="28"/>
        <v>-1</v>
      </c>
      <c r="G53" s="2" t="s">
        <v>6</v>
      </c>
      <c r="H53" s="2">
        <v>74</v>
      </c>
      <c r="I53" s="2">
        <v>66.666700000000006</v>
      </c>
      <c r="J53" s="2">
        <f t="shared" si="29"/>
        <v>-5.2132452101314626E-2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 s="2">
        <v>10.5</v>
      </c>
      <c r="C54" s="2">
        <v>0</v>
      </c>
      <c r="D54" s="2">
        <f t="shared" si="28"/>
        <v>-1</v>
      </c>
      <c r="H54" s="2">
        <v>65</v>
      </c>
      <c r="I54" s="2">
        <v>55.555599999999998</v>
      </c>
      <c r="J54" s="2">
        <f t="shared" si="29"/>
        <v>-7.8340616279957143E-2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 s="2">
        <v>11</v>
      </c>
      <c r="C55" s="2">
        <v>0</v>
      </c>
      <c r="D55" s="2">
        <f t="shared" si="28"/>
        <v>-1</v>
      </c>
      <c r="H55" s="2">
        <v>70</v>
      </c>
      <c r="I55" s="2">
        <v>50</v>
      </c>
      <c r="J55" s="2">
        <f t="shared" si="29"/>
        <v>-0.16666666666666666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10</v>
      </c>
      <c r="C56" s="3">
        <f t="shared" ref="C56" si="30">AVERAGE(C51:C55)</f>
        <v>0</v>
      </c>
      <c r="D56" s="3">
        <f>AVERAGE(D51:D55)</f>
        <v>-1</v>
      </c>
      <c r="E56" s="3">
        <f>_xlfn.T.TEST(B51:B55,C51:C55,2,1)</f>
        <v>5.9602089965995021E-6</v>
      </c>
      <c r="F56" s="3">
        <f>_xlfn.T.TEST(B51:B55,C51:C55,2,2)</f>
        <v>1.0883266880168883E-9</v>
      </c>
      <c r="G56" s="3"/>
      <c r="H56" s="3">
        <f>AVERAGE(H51:H55)</f>
        <v>71.900000000000006</v>
      </c>
      <c r="I56" s="3">
        <f t="shared" ref="I56" si="31">AVERAGE(I51:I55)</f>
        <v>55.555600000000005</v>
      </c>
      <c r="J56" s="3">
        <f>AVERAGE(J51:J55)</f>
        <v>-0.13153525019585782</v>
      </c>
      <c r="K56" s="3">
        <f>_xlfn.T.TEST(H51:H55,I51:I55,2,1)</f>
        <v>9.3814908467390462E-3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s="2" t="s">
        <v>27</v>
      </c>
      <c r="B58" s="2">
        <v>32.5</v>
      </c>
      <c r="C58" s="2">
        <v>0</v>
      </c>
      <c r="D58" s="2">
        <f>(C58-B58)/(C58+B58)</f>
        <v>-1</v>
      </c>
      <c r="G58" s="2" t="s">
        <v>28</v>
      </c>
      <c r="H58" s="2">
        <v>40.5</v>
      </c>
      <c r="I58" s="2">
        <v>38.8889</v>
      </c>
      <c r="J58" s="2">
        <f>(I58-H58)/(I58+H58)</f>
        <v>-2.0293769028163891E-2</v>
      </c>
      <c r="M58" s="2" t="str">
        <f>A58</f>
        <v>TS022720i</v>
      </c>
      <c r="N58" s="2" t="str">
        <f>A60</f>
        <v>Lhx6</v>
      </c>
      <c r="O58" s="2">
        <f>B63</f>
        <v>31</v>
      </c>
      <c r="P58" s="2">
        <f>D63</f>
        <v>-0.85537509610688711</v>
      </c>
      <c r="Q58" s="2">
        <f>E63</f>
        <v>1.1233735880585838E-4</v>
      </c>
      <c r="R58" s="2" t="str">
        <f>G58</f>
        <v>TS022720J</v>
      </c>
      <c r="S58" s="2" t="str">
        <f>G60</f>
        <v>PV</v>
      </c>
      <c r="T58" s="2">
        <f>H63</f>
        <v>38</v>
      </c>
      <c r="U58" s="2">
        <f>J63</f>
        <v>5.2541702565033335E-2</v>
      </c>
      <c r="V58" s="2">
        <f>K63</f>
        <v>5.4808398784884242E-2</v>
      </c>
      <c r="W58" s="2">
        <f>U58-P58</f>
        <v>0.90791679867192043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 s="2">
        <v>27.5</v>
      </c>
      <c r="C59" s="2">
        <v>0</v>
      </c>
      <c r="D59" s="2">
        <f t="shared" ref="D59:D62" si="32">(C59-B59)/(C59+B59)</f>
        <v>-1</v>
      </c>
      <c r="G59" s="2" t="s">
        <v>5</v>
      </c>
      <c r="H59" s="2">
        <v>37.5</v>
      </c>
      <c r="I59" s="2">
        <v>44.444499999999998</v>
      </c>
      <c r="J59" s="2">
        <f t="shared" ref="J59:J62" si="33">(I59-H59)/(I59+H59)</f>
        <v>8.4746383222791002E-2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 s="2">
        <v>21.5</v>
      </c>
      <c r="C60" s="2">
        <v>0</v>
      </c>
      <c r="D60" s="2">
        <f t="shared" si="32"/>
        <v>-1</v>
      </c>
      <c r="G60" s="2" t="s">
        <v>6</v>
      </c>
      <c r="H60" s="2">
        <v>40.5</v>
      </c>
      <c r="I60" s="2">
        <v>44.444499999999998</v>
      </c>
      <c r="J60" s="2">
        <f t="shared" si="33"/>
        <v>4.6436202461607255E-2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 s="2">
        <v>35.5</v>
      </c>
      <c r="C61" s="2">
        <v>5.5555599999999998</v>
      </c>
      <c r="D61" s="2">
        <f t="shared" si="32"/>
        <v>-0.72936381820148111</v>
      </c>
      <c r="H61" s="2">
        <v>34</v>
      </c>
      <c r="I61" s="2">
        <v>38.8889</v>
      </c>
      <c r="J61" s="2">
        <f t="shared" si="33"/>
        <v>6.7073312946141314E-2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 s="2">
        <v>38</v>
      </c>
      <c r="C62" s="2">
        <v>11.1111</v>
      </c>
      <c r="D62" s="2">
        <f t="shared" si="32"/>
        <v>-0.54751166233295523</v>
      </c>
      <c r="H62" s="2">
        <v>37.5</v>
      </c>
      <c r="I62" s="2">
        <v>44.444499999999998</v>
      </c>
      <c r="J62" s="2">
        <f t="shared" si="33"/>
        <v>8.4746383222791002E-2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31</v>
      </c>
      <c r="C63" s="3">
        <f t="shared" ref="C63" si="34">AVERAGE(C58:C62)</f>
        <v>3.333332</v>
      </c>
      <c r="D63" s="3">
        <f>AVERAGE(D58:D62)</f>
        <v>-0.85537509610688711</v>
      </c>
      <c r="E63" s="3">
        <f>_xlfn.T.TEST(B58:B62,C58:C62,2,1)</f>
        <v>1.1233735880585838E-4</v>
      </c>
      <c r="F63" s="3">
        <f>_xlfn.T.TEST(B58:B62,C58:C62,2,2)</f>
        <v>6.9827778824765361E-5</v>
      </c>
      <c r="G63" s="3"/>
      <c r="H63" s="3">
        <f>AVERAGE(H58:H62)</f>
        <v>38</v>
      </c>
      <c r="I63" s="3">
        <f t="shared" ref="I63" si="35">AVERAGE(I58:I62)</f>
        <v>42.222259999999999</v>
      </c>
      <c r="J63" s="3">
        <f>AVERAGE(J58:J62)</f>
        <v>5.2541702565033335E-2</v>
      </c>
      <c r="K63" s="3">
        <f>_xlfn.T.TEST(H58:H62,I58:I62,2,1)</f>
        <v>5.4808398784884242E-2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s="2" t="s">
        <v>29</v>
      </c>
      <c r="B65" s="2">
        <v>22</v>
      </c>
      <c r="C65" s="2">
        <v>16.666699999999999</v>
      </c>
      <c r="D65" s="2">
        <f>(C65-B65)/(C65+B65)</f>
        <v>-0.1379300535085746</v>
      </c>
      <c r="G65" s="2" t="s">
        <v>30</v>
      </c>
      <c r="H65" s="2">
        <v>21.5</v>
      </c>
      <c r="I65" s="2">
        <v>50</v>
      </c>
      <c r="J65" s="2">
        <f>(I65-H65)/(I65+H65)</f>
        <v>0.39860139860139859</v>
      </c>
      <c r="M65" s="2" t="str">
        <f>A65</f>
        <v>TS022820d</v>
      </c>
      <c r="N65" s="2" t="str">
        <f>A67</f>
        <v>Lhx6</v>
      </c>
      <c r="O65" s="2">
        <f>B70</f>
        <v>20.9</v>
      </c>
      <c r="P65" s="2">
        <f>D70</f>
        <v>-0.12252395276093578</v>
      </c>
      <c r="Q65" s="2">
        <f>E70</f>
        <v>7.2251312470998849E-2</v>
      </c>
      <c r="R65" s="2" t="str">
        <f>G65</f>
        <v>TS022820e</v>
      </c>
      <c r="S65" s="2" t="str">
        <f>G67</f>
        <v>PV</v>
      </c>
      <c r="T65" s="2">
        <f>H70</f>
        <v>19.3</v>
      </c>
      <c r="U65" s="2">
        <f>J70</f>
        <v>0.52879498177643702</v>
      </c>
      <c r="V65" s="2">
        <f>K70</f>
        <v>4.3733993891760433E-4</v>
      </c>
      <c r="W65" s="2">
        <f>U65-P65</f>
        <v>0.65131893453737277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20</v>
      </c>
      <c r="C66" s="2">
        <v>22.222200000000001</v>
      </c>
      <c r="D66" s="2">
        <f t="shared" ref="D66:D69" si="36">(C66-B66)/(C66+B66)</f>
        <v>5.2631080332147563E-2</v>
      </c>
      <c r="G66" s="2" t="s">
        <v>5</v>
      </c>
      <c r="H66" s="2">
        <v>20</v>
      </c>
      <c r="I66" s="2">
        <v>66.666700000000006</v>
      </c>
      <c r="J66" s="2">
        <f t="shared" ref="J66:J69" si="37">(I66-H66)/(I66+H66)</f>
        <v>0.53846171597626313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 s="2">
        <v>21.5</v>
      </c>
      <c r="C67" s="2">
        <v>16.666699999999999</v>
      </c>
      <c r="D67" s="2">
        <f t="shared" si="36"/>
        <v>-0.12663657062308245</v>
      </c>
      <c r="G67" s="2" t="s">
        <v>6</v>
      </c>
      <c r="H67" s="2">
        <v>20</v>
      </c>
      <c r="I67" s="2">
        <v>66.666700000000006</v>
      </c>
      <c r="J67" s="2">
        <f t="shared" si="37"/>
        <v>0.53846171597626313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 s="2">
        <v>21.5</v>
      </c>
      <c r="C68" s="2">
        <v>16.666699999999999</v>
      </c>
      <c r="D68" s="2">
        <f t="shared" si="36"/>
        <v>-0.12663657062308245</v>
      </c>
      <c r="H68" s="2">
        <v>19</v>
      </c>
      <c r="I68" s="2">
        <v>72.222300000000004</v>
      </c>
      <c r="J68" s="2">
        <f t="shared" si="37"/>
        <v>0.58343519073735262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 s="2">
        <v>19.5</v>
      </c>
      <c r="C69" s="2">
        <v>11.1111</v>
      </c>
      <c r="D69" s="2">
        <f t="shared" si="36"/>
        <v>-0.27404764938208687</v>
      </c>
      <c r="H69" s="2">
        <v>16</v>
      </c>
      <c r="I69" s="2">
        <v>61.111199999999997</v>
      </c>
      <c r="J69" s="2">
        <f t="shared" si="37"/>
        <v>0.5850148875909077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20.9</v>
      </c>
      <c r="C70" s="3">
        <f t="shared" ref="C70" si="38">AVERAGE(C65:C69)</f>
        <v>16.666679999999996</v>
      </c>
      <c r="D70" s="3">
        <f>AVERAGE(D65:D69)</f>
        <v>-0.12252395276093578</v>
      </c>
      <c r="E70" s="3">
        <f>_xlfn.T.TEST(B65:B69,C65:C69,2,1)</f>
        <v>7.2251312470998849E-2</v>
      </c>
      <c r="F70" s="3">
        <f>_xlfn.T.TEST(B65:B69,C65:C69,2,2)</f>
        <v>4.8702895224349126E-2</v>
      </c>
      <c r="G70" s="3"/>
      <c r="H70" s="3">
        <f>AVERAGE(H65:H69)</f>
        <v>19.3</v>
      </c>
      <c r="I70" s="3">
        <f t="shared" ref="I70" si="39">AVERAGE(I65:I69)</f>
        <v>63.333379999999998</v>
      </c>
      <c r="J70" s="3">
        <f>AVERAGE(J65:J69)</f>
        <v>0.52879498177643702</v>
      </c>
      <c r="K70" s="3">
        <f>_xlfn.T.TEST(H65:H69,I65:I69,2,1)</f>
        <v>4.3733993891760433E-4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s="2" t="s">
        <v>32</v>
      </c>
      <c r="B72" s="2">
        <v>9.5</v>
      </c>
      <c r="C72" s="2">
        <v>11.1111</v>
      </c>
      <c r="D72" s="2">
        <f>(C72-B72)/(C72+B72)</f>
        <v>7.8166618957746084E-2</v>
      </c>
      <c r="G72" s="2" t="s">
        <v>31</v>
      </c>
      <c r="H72" s="2">
        <v>29</v>
      </c>
      <c r="I72" s="2">
        <v>50</v>
      </c>
      <c r="J72" s="2">
        <f>(I72-H72)/(I72+H72)</f>
        <v>0.26582278481012656</v>
      </c>
      <c r="M72" s="2" t="str">
        <f>A72</f>
        <v>TS022820g</v>
      </c>
      <c r="N72" s="2" t="str">
        <f>A74</f>
        <v>Lhx6</v>
      </c>
      <c r="O72" s="2">
        <f>B77</f>
        <v>8</v>
      </c>
      <c r="P72" s="2">
        <f>D77</f>
        <v>-0.7843666762084508</v>
      </c>
      <c r="Q72" s="2">
        <f>E77</f>
        <v>3.6579447568273735E-2</v>
      </c>
      <c r="R72" s="2" t="str">
        <f>G72</f>
        <v>TS022820f</v>
      </c>
      <c r="S72" s="2" t="str">
        <f>G74</f>
        <v>PV</v>
      </c>
      <c r="T72" s="2">
        <f>H77</f>
        <v>28.9</v>
      </c>
      <c r="U72" s="2">
        <f>J77</f>
        <v>0.23422808890754498</v>
      </c>
      <c r="V72" s="2">
        <f>K77</f>
        <v>1.309456390623702E-4</v>
      </c>
      <c r="W72" s="2">
        <f>U72-P72</f>
        <v>1.0185947651159957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 s="2">
        <v>8.5</v>
      </c>
      <c r="C73" s="2">
        <v>0</v>
      </c>
      <c r="D73" s="2">
        <f t="shared" ref="D73:D76" si="40">(C73-B73)/(C73+B73)</f>
        <v>-1</v>
      </c>
      <c r="G73" s="2" t="s">
        <v>5</v>
      </c>
      <c r="H73" s="2">
        <v>29</v>
      </c>
      <c r="I73" s="2">
        <v>44.444499999999998</v>
      </c>
      <c r="J73" s="2">
        <f t="shared" ref="J73:J76" si="41">(I73-H73)/(I73+H73)</f>
        <v>0.21028804062931869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 s="2">
        <v>7</v>
      </c>
      <c r="C74" s="2">
        <v>0</v>
      </c>
      <c r="D74" s="2">
        <f t="shared" si="40"/>
        <v>-1</v>
      </c>
      <c r="G74" s="2" t="s">
        <v>6</v>
      </c>
      <c r="H74" s="2">
        <v>28.5</v>
      </c>
      <c r="I74" s="2">
        <v>44.444499999999998</v>
      </c>
      <c r="J74" s="2">
        <f t="shared" si="41"/>
        <v>0.21858399193907693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 s="2">
        <v>8</v>
      </c>
      <c r="C75" s="2">
        <v>0</v>
      </c>
      <c r="D75" s="2">
        <f t="shared" si="40"/>
        <v>-1</v>
      </c>
      <c r="H75" s="2">
        <v>29.5</v>
      </c>
      <c r="I75" s="2">
        <v>50</v>
      </c>
      <c r="J75" s="2">
        <f t="shared" si="41"/>
        <v>0.25786163522012578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 s="2">
        <v>7</v>
      </c>
      <c r="C76" s="2">
        <v>0</v>
      </c>
      <c r="D76" s="2">
        <f t="shared" si="40"/>
        <v>-1</v>
      </c>
      <c r="H76" s="2">
        <v>28.5</v>
      </c>
      <c r="I76" s="2">
        <v>44.444499999999998</v>
      </c>
      <c r="J76" s="2">
        <f t="shared" si="41"/>
        <v>0.21858399193907693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8</v>
      </c>
      <c r="C77" s="3">
        <f t="shared" ref="C77" si="42">AVERAGE(C72:C76)</f>
        <v>2.2222200000000001</v>
      </c>
      <c r="D77" s="3">
        <f>AVERAGE(D72:D76)</f>
        <v>-0.7843666762084508</v>
      </c>
      <c r="E77" s="3">
        <f>_xlfn.T.TEST(B72:B76,C72:C76,2,1)</f>
        <v>3.6579447568273735E-2</v>
      </c>
      <c r="F77" s="3">
        <f>_xlfn.T.TEST(B72:B76,C72:C76,2,2)</f>
        <v>3.4563990882209787E-2</v>
      </c>
      <c r="G77" s="3"/>
      <c r="H77" s="3">
        <f>AVERAGE(H72:H76)</f>
        <v>28.9</v>
      </c>
      <c r="I77" s="3">
        <f t="shared" ref="I77" si="43">AVERAGE(I72:I76)</f>
        <v>46.666700000000006</v>
      </c>
      <c r="J77" s="3">
        <f>AVERAGE(J72:J76)</f>
        <v>0.23422808890754498</v>
      </c>
      <c r="K77" s="3">
        <f>_xlfn.T.TEST(H72:H76,I72:I76,2,1)</f>
        <v>1.309456390623702E-4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s="2" t="s">
        <v>33</v>
      </c>
      <c r="B79" s="2">
        <v>15</v>
      </c>
      <c r="C79" s="2">
        <v>0</v>
      </c>
      <c r="D79" s="2">
        <f>(C79-B79)/(C79+B79)</f>
        <v>-1</v>
      </c>
      <c r="G79" s="2" t="s">
        <v>34</v>
      </c>
      <c r="H79" s="2">
        <v>14</v>
      </c>
      <c r="I79" s="2">
        <v>44.444499999999998</v>
      </c>
      <c r="J79" s="2">
        <f>(I79-H79)/(I79+H79)</f>
        <v>0.52091300293440779</v>
      </c>
      <c r="M79" s="2" t="str">
        <f>A79</f>
        <v>TS030620b</v>
      </c>
      <c r="N79" s="2" t="str">
        <f>A81</f>
        <v>Lhx6</v>
      </c>
      <c r="O79" s="2">
        <f>B84</f>
        <v>18.600000000000001</v>
      </c>
      <c r="P79" s="2">
        <f>D84</f>
        <v>-1</v>
      </c>
      <c r="Q79" s="2">
        <f>E84</f>
        <v>6.5170646046278113E-4</v>
      </c>
      <c r="R79" s="2" t="str">
        <f>G79</f>
        <v>TS030620a</v>
      </c>
      <c r="S79" s="2" t="str">
        <f>G81</f>
        <v>PV</v>
      </c>
      <c r="T79" s="2">
        <f>H84</f>
        <v>13.5</v>
      </c>
      <c r="U79" s="2">
        <f>J84</f>
        <v>0.54274054743663935</v>
      </c>
      <c r="V79" s="2">
        <f>K84</f>
        <v>3.654082933413057E-6</v>
      </c>
      <c r="W79" s="2">
        <f>U79-P79</f>
        <v>1.5427405474366394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 s="2">
        <v>14.5</v>
      </c>
      <c r="C80" s="2">
        <v>0</v>
      </c>
      <c r="D80" s="2">
        <f t="shared" ref="D80:D83" si="44">(C80-B80)/(C80+B80)</f>
        <v>-1</v>
      </c>
      <c r="G80" s="2" t="s">
        <v>5</v>
      </c>
      <c r="H80" s="2">
        <v>14.5</v>
      </c>
      <c r="I80" s="2">
        <v>50</v>
      </c>
      <c r="J80" s="2">
        <f t="shared" ref="J80:J83" si="45">(I80-H80)/(I80+H80)</f>
        <v>0.55038759689922478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 s="2">
        <v>25</v>
      </c>
      <c r="C81" s="2">
        <v>0</v>
      </c>
      <c r="D81" s="2">
        <f t="shared" si="44"/>
        <v>-1</v>
      </c>
      <c r="G81" s="2" t="s">
        <v>6</v>
      </c>
      <c r="H81" s="2">
        <v>13</v>
      </c>
      <c r="I81" s="2">
        <v>44.444499999999998</v>
      </c>
      <c r="J81" s="2">
        <f t="shared" si="45"/>
        <v>0.54738921915936245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 s="2">
        <v>18</v>
      </c>
      <c r="C82" s="2">
        <v>0</v>
      </c>
      <c r="D82" s="2">
        <f t="shared" si="44"/>
        <v>-1</v>
      </c>
      <c r="H82" s="2">
        <v>13.5</v>
      </c>
      <c r="I82" s="2">
        <v>44.444499999999998</v>
      </c>
      <c r="J82" s="2">
        <f t="shared" si="45"/>
        <v>0.53403688011804396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 s="2">
        <v>20.5</v>
      </c>
      <c r="C83" s="2">
        <v>0</v>
      </c>
      <c r="D83" s="2">
        <f t="shared" si="44"/>
        <v>-1</v>
      </c>
      <c r="H83" s="2">
        <v>12.5</v>
      </c>
      <c r="I83" s="2">
        <v>44.444499999999998</v>
      </c>
      <c r="J83" s="2">
        <f t="shared" si="45"/>
        <v>0.56097603807215801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18.600000000000001</v>
      </c>
      <c r="C84" s="3">
        <f t="shared" ref="C84" si="46">AVERAGE(C79:C83)</f>
        <v>0</v>
      </c>
      <c r="D84" s="3">
        <f>AVERAGE(D79:D83)</f>
        <v>-1</v>
      </c>
      <c r="E84" s="3">
        <f>_xlfn.T.TEST(B79:B83,C79:C83,2,1)</f>
        <v>6.5170646046278113E-4</v>
      </c>
      <c r="F84" s="3">
        <f>_xlfn.T.TEST(B79:B83,C79:C83,2,2)</f>
        <v>1.128935273361872E-5</v>
      </c>
      <c r="G84" s="3"/>
      <c r="H84" s="3">
        <f>AVERAGE(H79:H83)</f>
        <v>13.5</v>
      </c>
      <c r="I84" s="3">
        <f t="shared" ref="I84" si="47">AVERAGE(I79:I83)</f>
        <v>45.555600000000005</v>
      </c>
      <c r="J84" s="3">
        <f>AVERAGE(J79:J83)</f>
        <v>0.54274054743663935</v>
      </c>
      <c r="K84" s="3">
        <f>_xlfn.T.TEST(H79:H83,I79:I83,2,1)</f>
        <v>3.654082933413057E-6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s="2" t="s">
        <v>35</v>
      </c>
      <c r="B86" s="2">
        <v>7</v>
      </c>
      <c r="C86" s="2">
        <v>11.1111</v>
      </c>
      <c r="D86" s="2">
        <f>(C86-B86)/(C86+B86)</f>
        <v>0.22699339079349129</v>
      </c>
      <c r="G86" s="2" t="s">
        <v>36</v>
      </c>
      <c r="H86" s="2">
        <v>33</v>
      </c>
      <c r="I86" s="2">
        <v>83.333399999999997</v>
      </c>
      <c r="J86" s="2">
        <f>(I86-H86)/(I86+H86)</f>
        <v>0.4326650815672885</v>
      </c>
      <c r="M86" s="2" t="str">
        <f>A86</f>
        <v>TS030620c</v>
      </c>
      <c r="N86" s="2" t="str">
        <f>A88</f>
        <v>Lhx6</v>
      </c>
      <c r="O86" s="2">
        <f>B91</f>
        <v>3.9</v>
      </c>
      <c r="P86" s="2">
        <f>D91</f>
        <v>-0.2577446301293787</v>
      </c>
      <c r="Q86" s="2">
        <f>E91</f>
        <v>0.72658118313783127</v>
      </c>
      <c r="R86" s="2" t="str">
        <f>G86</f>
        <v>TS030620d</v>
      </c>
      <c r="S86" s="2" t="str">
        <f>G88</f>
        <v>PV</v>
      </c>
      <c r="T86" s="2">
        <f>H91</f>
        <v>32.6</v>
      </c>
      <c r="U86" s="2">
        <f>J91</f>
        <v>0.44214715255320886</v>
      </c>
      <c r="V86" s="2">
        <f>K91</f>
        <v>7.8006890238201785E-5</v>
      </c>
      <c r="W86" s="2">
        <f>U86-P86</f>
        <v>0.69989178268258756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 s="2">
        <v>3.5</v>
      </c>
      <c r="C87" s="2">
        <v>0</v>
      </c>
      <c r="D87" s="2">
        <f t="shared" ref="D87:D90" si="48">(C87-B87)/(C87+B87)</f>
        <v>-1</v>
      </c>
      <c r="G87" s="2" t="s">
        <v>5</v>
      </c>
      <c r="H87" s="2">
        <v>29</v>
      </c>
      <c r="I87" s="2">
        <v>88.888999999999996</v>
      </c>
      <c r="J87" s="2">
        <f t="shared" ref="J87:J90" si="49">(I87-H87)/(I87+H87)</f>
        <v>0.50801177378720663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 s="2">
        <v>4.5</v>
      </c>
      <c r="C88" s="2">
        <v>5.5555599999999998</v>
      </c>
      <c r="D88" s="2">
        <f t="shared" si="48"/>
        <v>0.10497277128275301</v>
      </c>
      <c r="G88" s="2" t="s">
        <v>6</v>
      </c>
      <c r="H88" s="2">
        <v>33</v>
      </c>
      <c r="I88" s="2">
        <v>88.888999999999996</v>
      </c>
      <c r="J88" s="2">
        <f t="shared" si="49"/>
        <v>0.45852373881154163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 s="2">
        <v>2.5</v>
      </c>
      <c r="C89" s="2">
        <v>5.5555599999999998</v>
      </c>
      <c r="D89" s="2">
        <f t="shared" si="48"/>
        <v>0.37931068727686218</v>
      </c>
      <c r="H89" s="2">
        <v>37</v>
      </c>
      <c r="I89" s="2">
        <v>88.888999999999996</v>
      </c>
      <c r="J89" s="2">
        <f t="shared" si="49"/>
        <v>0.4121805717735465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 s="2">
        <v>2</v>
      </c>
      <c r="C90" s="2">
        <v>0</v>
      </c>
      <c r="D90" s="2">
        <f t="shared" si="48"/>
        <v>-1</v>
      </c>
      <c r="H90" s="2">
        <v>31</v>
      </c>
      <c r="I90" s="2">
        <v>72.222300000000004</v>
      </c>
      <c r="J90" s="2">
        <f t="shared" si="49"/>
        <v>0.39935459682646096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3.9</v>
      </c>
      <c r="C91" s="3">
        <f t="shared" ref="C91" si="50">AVERAGE(C86:C90)</f>
        <v>4.4444439999999998</v>
      </c>
      <c r="D91" s="3">
        <f>AVERAGE(D86:D90)</f>
        <v>-0.2577446301293787</v>
      </c>
      <c r="E91" s="3">
        <f>_xlfn.T.TEST(B86:B90,C86:C90,2,1)</f>
        <v>0.72658118313783127</v>
      </c>
      <c r="F91" s="3">
        <f>_xlfn.T.TEST(B86:B90,C86:C90,2,2)</f>
        <v>0.81565980182642606</v>
      </c>
      <c r="G91" s="3"/>
      <c r="H91" s="3">
        <f>AVERAGE(H86:H90)</f>
        <v>32.6</v>
      </c>
      <c r="I91" s="3">
        <f t="shared" ref="I91" si="51">AVERAGE(I86:I90)</f>
        <v>84.444540000000003</v>
      </c>
      <c r="J91" s="3">
        <f>AVERAGE(J86:J90)</f>
        <v>0.44214715255320886</v>
      </c>
      <c r="K91" s="3">
        <f>_xlfn.T.TEST(H86:H90,I86:I90,2,1)</f>
        <v>7.8006890238201785E-5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s="2" t="s">
        <v>38</v>
      </c>
      <c r="B93" s="2">
        <v>5</v>
      </c>
      <c r="C93" s="2">
        <v>0</v>
      </c>
      <c r="D93" s="2">
        <f>(C93-B93)/(C93+B93)</f>
        <v>-1</v>
      </c>
      <c r="G93" s="2" t="s">
        <v>37</v>
      </c>
      <c r="H93" s="2">
        <v>11</v>
      </c>
      <c r="I93" s="2">
        <v>88.888999999999996</v>
      </c>
      <c r="J93" s="2">
        <f>(I93-H93)/(I93+H93)</f>
        <v>0.77975552863678688</v>
      </c>
      <c r="M93" s="2" t="str">
        <f>A93</f>
        <v>TS030620f</v>
      </c>
      <c r="N93" s="2" t="str">
        <f>A95</f>
        <v>Lhx6</v>
      </c>
      <c r="O93" s="2">
        <f>B98</f>
        <v>4.0999999999999996</v>
      </c>
      <c r="P93" s="2">
        <f>D98</f>
        <v>-0.47451292094283326</v>
      </c>
      <c r="Q93" s="2">
        <f>E98</f>
        <v>0.44108296134210262</v>
      </c>
      <c r="R93" s="2" t="str">
        <f>G93</f>
        <v>TS030620e</v>
      </c>
      <c r="S93" s="2" t="str">
        <f>G95</f>
        <v>PV</v>
      </c>
      <c r="T93" s="2">
        <f>H98</f>
        <v>9.1999999999999993</v>
      </c>
      <c r="U93" s="2">
        <f>J98</f>
        <v>0.80387422647579854</v>
      </c>
      <c r="V93" s="2">
        <f>K98</f>
        <v>1.6847245827675852E-6</v>
      </c>
      <c r="W93" s="2">
        <f>U93-P93</f>
        <v>1.2783871474186319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0.5</v>
      </c>
      <c r="C94" s="2">
        <v>0</v>
      </c>
      <c r="D94" s="2">
        <f t="shared" ref="D94:D97" si="52">(C94-B94)/(C94+B94)</f>
        <v>-1</v>
      </c>
      <c r="G94" s="2" t="s">
        <v>5</v>
      </c>
      <c r="H94" s="2">
        <v>9.5</v>
      </c>
      <c r="I94" s="2">
        <v>88.888999999999996</v>
      </c>
      <c r="J94" s="2">
        <f t="shared" ref="J94:J97" si="53">(I94-H94)/(I94+H94)</f>
        <v>0.80688898149183341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 s="2">
        <v>8.5</v>
      </c>
      <c r="C95" s="2">
        <v>0</v>
      </c>
      <c r="D95" s="2">
        <f t="shared" si="52"/>
        <v>-1</v>
      </c>
      <c r="G95" s="2" t="s">
        <v>6</v>
      </c>
      <c r="H95" s="2">
        <v>8.5</v>
      </c>
      <c r="I95" s="2">
        <v>83.333399999999997</v>
      </c>
      <c r="J95" s="2">
        <f t="shared" si="53"/>
        <v>0.81488216705468819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 s="2">
        <v>1.5</v>
      </c>
      <c r="C96" s="2">
        <v>5.5555599999999998</v>
      </c>
      <c r="D96" s="2">
        <f t="shared" si="52"/>
        <v>0.57480341744666619</v>
      </c>
      <c r="H96" s="2">
        <v>8.5</v>
      </c>
      <c r="I96" s="2">
        <v>83.333399999999997</v>
      </c>
      <c r="J96" s="2">
        <f t="shared" si="53"/>
        <v>0.81488216705468819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B97" s="2">
        <v>5</v>
      </c>
      <c r="C97" s="2">
        <v>5.5555599999999998</v>
      </c>
      <c r="D97" s="2">
        <f t="shared" si="52"/>
        <v>5.2631977839167211E-2</v>
      </c>
      <c r="H97" s="2">
        <v>8.5</v>
      </c>
      <c r="I97" s="2">
        <v>77.777900000000002</v>
      </c>
      <c r="J97" s="2">
        <f t="shared" si="53"/>
        <v>0.80296228814099557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4.0999999999999996</v>
      </c>
      <c r="C98" s="3">
        <f t="shared" ref="C98" si="54">AVERAGE(C93:C97)</f>
        <v>2.2222239999999998</v>
      </c>
      <c r="D98" s="3">
        <f>AVERAGE(D93:D97)</f>
        <v>-0.47451292094283326</v>
      </c>
      <c r="E98" s="3">
        <f>_xlfn.T.TEST(B93:B97,C93:C97,2,1)</f>
        <v>0.44108296134210262</v>
      </c>
      <c r="F98" s="3">
        <f>_xlfn.T.TEST(B93:B97,C93:C97,2,2)</f>
        <v>0.36875268318669474</v>
      </c>
      <c r="G98" s="3"/>
      <c r="H98" s="3">
        <f>AVERAGE(H93:H97)</f>
        <v>9.1999999999999993</v>
      </c>
      <c r="I98" s="3">
        <f t="shared" ref="I98" si="55">AVERAGE(I93:I97)</f>
        <v>84.444539999999989</v>
      </c>
      <c r="J98" s="3">
        <f>AVERAGE(J93:J97)</f>
        <v>0.80387422647579854</v>
      </c>
      <c r="K98" s="3">
        <f>_xlfn.T.TEST(H93:H97,I93:I97,2,1)</f>
        <v>1.6847245827675852E-6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/>
      <c r="C105" s="3"/>
      <c r="D105" s="3"/>
      <c r="E105" s="3"/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/>
      <c r="C112" s="3"/>
      <c r="D112" s="3"/>
      <c r="E112" s="3"/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/>
      <c r="C126" s="3"/>
      <c r="D126" s="3"/>
      <c r="E126" s="3"/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/>
      <c r="C133" s="3"/>
      <c r="D133" s="3"/>
      <c r="E133" s="3"/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/>
      <c r="C140" s="3"/>
      <c r="D140" s="3"/>
      <c r="E140" s="3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/>
      <c r="C147" s="3"/>
      <c r="D147" s="3"/>
      <c r="E147" s="3"/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/>
      <c r="C154" s="3"/>
      <c r="D154" s="3"/>
      <c r="E154" s="3"/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/>
      <c r="C161" s="3"/>
      <c r="D161" s="3"/>
      <c r="E161" s="3"/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/>
      <c r="C168" s="3"/>
      <c r="D168" s="3"/>
      <c r="E168" s="3"/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/>
      <c r="C175" s="3"/>
      <c r="D175" s="3"/>
      <c r="E175" s="3"/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/>
      <c r="C182" s="3"/>
      <c r="D182" s="3"/>
      <c r="E182" s="3"/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/>
      <c r="C189" s="3"/>
      <c r="D189" s="3"/>
      <c r="E189" s="3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A210" s="3"/>
      <c r="B210" s="3"/>
      <c r="C210" s="3"/>
      <c r="D210" s="3"/>
      <c r="E210" s="3"/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A217" s="3"/>
      <c r="B217" s="3"/>
      <c r="C217" s="3"/>
      <c r="D217" s="3"/>
      <c r="E217" s="3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A224" s="3"/>
      <c r="B224" s="3"/>
      <c r="C224" s="3"/>
      <c r="D224" s="3"/>
      <c r="E224" s="3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A231" s="3"/>
      <c r="B231" s="3"/>
      <c r="C231" s="3"/>
      <c r="D231" s="3"/>
      <c r="E231" s="3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A238" s="3"/>
      <c r="B238" s="3"/>
      <c r="C238" s="3"/>
      <c r="D238" s="3"/>
      <c r="E238" s="3"/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Z243"/>
      <c r="AA243"/>
      <c r="AB243"/>
      <c r="AC243"/>
      <c r="AD243"/>
      <c r="AE243"/>
      <c r="AF243"/>
      <c r="AG243"/>
      <c r="AH243"/>
      <c r="AI243"/>
      <c r="AJ243"/>
    </row>
    <row r="244" spans="1:36" s="2" customFormat="1" x14ac:dyDescent="0.3">
      <c r="Z244"/>
      <c r="AA244"/>
      <c r="AB244"/>
      <c r="AC244"/>
      <c r="AD244"/>
      <c r="AE244"/>
      <c r="AF244"/>
      <c r="AG244"/>
      <c r="AH244"/>
      <c r="AI244"/>
      <c r="AJ244"/>
    </row>
    <row r="245" spans="1:36" s="2" customFormat="1" x14ac:dyDescent="0.3">
      <c r="A245" s="3"/>
      <c r="B245" s="3"/>
      <c r="C245" s="3"/>
      <c r="D245" s="3"/>
      <c r="E245" s="3"/>
      <c r="Z245"/>
      <c r="AA245"/>
      <c r="AB245"/>
      <c r="AC245"/>
      <c r="AD245"/>
      <c r="AE245"/>
      <c r="AF245"/>
      <c r="AG245"/>
      <c r="AH245"/>
      <c r="AI245"/>
      <c r="AJ245"/>
    </row>
    <row r="246" spans="1:36" s="2" customFormat="1" x14ac:dyDescent="0.3">
      <c r="Z246"/>
      <c r="AA246"/>
      <c r="AB246"/>
      <c r="AC246"/>
      <c r="AD246"/>
      <c r="AE246"/>
      <c r="AF246"/>
      <c r="AG246"/>
      <c r="AH246"/>
      <c r="AI246"/>
      <c r="AJ246"/>
    </row>
    <row r="247" spans="1:36" s="2" customFormat="1" x14ac:dyDescent="0.3">
      <c r="Z247"/>
      <c r="AA247"/>
      <c r="AB247"/>
      <c r="AC247"/>
      <c r="AD247"/>
      <c r="AE247"/>
      <c r="AF247"/>
      <c r="AG247"/>
      <c r="AH247"/>
      <c r="AI247"/>
      <c r="AJ247"/>
    </row>
    <row r="248" spans="1:36" s="2" customFormat="1" x14ac:dyDescent="0.3">
      <c r="Z248"/>
      <c r="AA248"/>
      <c r="AB248"/>
      <c r="AC248"/>
      <c r="AD248"/>
      <c r="AE248"/>
      <c r="AF248"/>
      <c r="AG248"/>
      <c r="AH248"/>
      <c r="AI248"/>
      <c r="AJ248"/>
    </row>
    <row r="249" spans="1:36" s="2" customFormat="1" x14ac:dyDescent="0.3">
      <c r="Z249"/>
      <c r="AA249"/>
      <c r="AB249"/>
      <c r="AC249"/>
      <c r="AD249"/>
      <c r="AE249"/>
      <c r="AF249"/>
      <c r="AG249"/>
      <c r="AH249"/>
      <c r="AI249"/>
      <c r="AJ249"/>
    </row>
    <row r="250" spans="1:36" s="2" customFormat="1" x14ac:dyDescent="0.3">
      <c r="Z250"/>
      <c r="AA250"/>
      <c r="AB250"/>
      <c r="AC250"/>
      <c r="AD250"/>
      <c r="AE250"/>
      <c r="AF250"/>
      <c r="AG250"/>
      <c r="AH250"/>
      <c r="AI250"/>
      <c r="AJ250"/>
    </row>
    <row r="251" spans="1:36" s="2" customFormat="1" x14ac:dyDescent="0.3">
      <c r="Z251"/>
      <c r="AA251"/>
      <c r="AB251"/>
      <c r="AC251"/>
      <c r="AD251"/>
      <c r="AE251"/>
      <c r="AF251"/>
      <c r="AG251"/>
      <c r="AH251"/>
      <c r="AI251"/>
      <c r="AJ251"/>
    </row>
    <row r="252" spans="1:36" s="2" customFormat="1" x14ac:dyDescent="0.3">
      <c r="A252" s="3"/>
      <c r="B252" s="3"/>
      <c r="C252" s="3"/>
      <c r="D252" s="3"/>
      <c r="E252" s="3"/>
      <c r="Z252"/>
      <c r="AA252"/>
      <c r="AB252"/>
      <c r="AC252"/>
      <c r="AD252"/>
      <c r="AE252"/>
      <c r="AF252"/>
      <c r="AG252"/>
      <c r="AH252"/>
      <c r="AI252"/>
      <c r="AJ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conditionalFormatting sqref="E1:F1048576">
    <cfRule type="cellIs" dxfId="9" priority="1" operator="greaterThan">
      <formula>0.5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949F-E5B8-4A32-BC00-E4483031A4C4}">
  <dimension ref="A1:AJ280"/>
  <sheetViews>
    <sheetView zoomScale="80" zoomScaleNormal="80" workbookViewId="0">
      <selection activeCell="F36" sqref="F36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</row>
    <row r="2" spans="1:36" s="2" customFormat="1" x14ac:dyDescent="0.3">
      <c r="A2" s="2" t="s">
        <v>11</v>
      </c>
      <c r="B2" s="2">
        <v>4.5</v>
      </c>
      <c r="C2" s="2">
        <v>0</v>
      </c>
      <c r="D2" s="2">
        <f>(C2-B2)/(C2+B2)</f>
        <v>-1</v>
      </c>
      <c r="G2" s="2" t="s">
        <v>12</v>
      </c>
      <c r="H2" s="2">
        <v>11</v>
      </c>
      <c r="I2" s="2">
        <v>66.915199999999999</v>
      </c>
      <c r="J2" s="2">
        <f>(I2-H2)/(I2+H2)</f>
        <v>0.71764174384459001</v>
      </c>
      <c r="M2" s="2" t="str">
        <f>A2</f>
        <v>TS022520b</v>
      </c>
      <c r="N2" s="2" t="str">
        <f>A4</f>
        <v>Lhx6</v>
      </c>
      <c r="O2" s="2">
        <f>B7</f>
        <v>4.5</v>
      </c>
      <c r="P2" s="2">
        <f>D7</f>
        <v>-0.74728769705866471</v>
      </c>
      <c r="Q2" s="2">
        <f>E7</f>
        <v>7.0458874387187898E-2</v>
      </c>
      <c r="R2" s="2" t="str">
        <f>G2</f>
        <v>TS022520a</v>
      </c>
      <c r="S2" s="2" t="str">
        <f>G4</f>
        <v>PV</v>
      </c>
      <c r="T2" s="2">
        <f>H7</f>
        <v>12.1</v>
      </c>
      <c r="U2" s="2">
        <f>J7</f>
        <v>0.66941724212162246</v>
      </c>
      <c r="V2" s="2">
        <f>K7</f>
        <v>1.9002783327516523E-4</v>
      </c>
      <c r="W2" s="2">
        <f>U2-P2</f>
        <v>1.4167049391802871</v>
      </c>
      <c r="Z2" s="2" t="s">
        <v>11</v>
      </c>
      <c r="AA2" s="2" t="s">
        <v>7</v>
      </c>
      <c r="AB2" s="2">
        <v>4.5</v>
      </c>
      <c r="AC2" s="2">
        <v>-0.74728769705866471</v>
      </c>
      <c r="AD2" s="2">
        <v>7.0458874387187898E-2</v>
      </c>
      <c r="AE2" s="2" t="s">
        <v>12</v>
      </c>
      <c r="AF2" s="2" t="s">
        <v>6</v>
      </c>
      <c r="AG2" s="2">
        <v>12.1</v>
      </c>
      <c r="AH2" s="2">
        <v>0.66941724212162246</v>
      </c>
      <c r="AI2" s="2">
        <v>1.9002783327516523E-4</v>
      </c>
      <c r="AJ2" s="2">
        <v>1.4167049391802871</v>
      </c>
    </row>
    <row r="3" spans="1:36" s="2" customFormat="1" x14ac:dyDescent="0.3">
      <c r="A3" s="2" t="s">
        <v>5</v>
      </c>
      <c r="B3" s="2">
        <v>4.5</v>
      </c>
      <c r="C3" s="2">
        <v>0</v>
      </c>
      <c r="D3" s="2">
        <f t="shared" ref="D3:D6" si="0">(C3-B3)/(C3+B3)</f>
        <v>-1</v>
      </c>
      <c r="G3" s="2" t="s">
        <v>5</v>
      </c>
      <c r="H3" s="2">
        <v>11</v>
      </c>
      <c r="I3" s="2">
        <v>46.325899999999997</v>
      </c>
      <c r="J3" s="2">
        <f t="shared" ref="J3:J6" si="1">(I3-H3)/(I3+H3)</f>
        <v>0.61622931345168586</v>
      </c>
      <c r="Z3" s="2" t="s">
        <v>13</v>
      </c>
      <c r="AA3" s="2" t="s">
        <v>7</v>
      </c>
      <c r="AB3" s="2">
        <v>5.4</v>
      </c>
      <c r="AC3" s="2">
        <v>-1</v>
      </c>
      <c r="AD3" s="2">
        <v>7.0401832415175499E-7</v>
      </c>
      <c r="AE3" s="2" t="s">
        <v>14</v>
      </c>
      <c r="AF3" s="2" t="s">
        <v>6</v>
      </c>
      <c r="AG3" s="2">
        <v>13.3</v>
      </c>
      <c r="AH3" s="2">
        <v>0.72452106253844517</v>
      </c>
      <c r="AI3" s="2">
        <v>3.3349853196278429E-6</v>
      </c>
      <c r="AJ3" s="2">
        <v>1.7245210625384453</v>
      </c>
    </row>
    <row r="4" spans="1:36" s="2" customFormat="1" x14ac:dyDescent="0.3">
      <c r="A4" s="2" t="s">
        <v>7</v>
      </c>
      <c r="B4" s="2">
        <v>5</v>
      </c>
      <c r="C4" s="2">
        <v>0</v>
      </c>
      <c r="D4" s="2">
        <f t="shared" si="0"/>
        <v>-1</v>
      </c>
      <c r="G4" s="2" t="s">
        <v>6</v>
      </c>
      <c r="H4" s="2">
        <v>12.5</v>
      </c>
      <c r="I4" s="2">
        <v>61.767800000000001</v>
      </c>
      <c r="J4" s="2">
        <f t="shared" si="1"/>
        <v>0.66338036134098499</v>
      </c>
      <c r="Z4" s="2" t="s">
        <v>15</v>
      </c>
      <c r="AA4" s="2" t="s">
        <v>7</v>
      </c>
      <c r="AB4" s="2">
        <v>9.1999999999999993</v>
      </c>
      <c r="AC4" s="2">
        <v>-0.85943312496757085</v>
      </c>
      <c r="AD4" s="2">
        <v>1.581008164305075E-3</v>
      </c>
      <c r="AE4" s="2" t="s">
        <v>16</v>
      </c>
      <c r="AF4" s="2" t="s">
        <v>6</v>
      </c>
      <c r="AG4" s="2">
        <v>23.3</v>
      </c>
      <c r="AH4" s="2">
        <v>0.52362730378420563</v>
      </c>
      <c r="AI4" s="2">
        <v>1.4696834500698352E-4</v>
      </c>
      <c r="AJ4" s="2">
        <v>1.3830604287517765</v>
      </c>
    </row>
    <row r="5" spans="1:36" s="2" customFormat="1" x14ac:dyDescent="0.3">
      <c r="B5" s="2">
        <v>5.5</v>
      </c>
      <c r="C5" s="2">
        <v>0</v>
      </c>
      <c r="D5" s="2">
        <f t="shared" si="0"/>
        <v>-1</v>
      </c>
      <c r="H5" s="2">
        <v>14</v>
      </c>
      <c r="I5" s="2">
        <v>66.915199999999999</v>
      </c>
      <c r="J5" s="2">
        <f t="shared" si="1"/>
        <v>0.65395871233093406</v>
      </c>
      <c r="Z5" s="2" t="s">
        <v>17</v>
      </c>
      <c r="AA5" s="2" t="s">
        <v>7</v>
      </c>
      <c r="AB5" s="2">
        <v>5.4</v>
      </c>
      <c r="AC5" s="2">
        <v>0.25180026061268584</v>
      </c>
      <c r="AD5" s="2">
        <v>1.3277807126647334E-2</v>
      </c>
      <c r="AE5" s="2" t="s">
        <v>18</v>
      </c>
      <c r="AF5" s="2" t="s">
        <v>6</v>
      </c>
      <c r="AG5" s="2">
        <v>19.3</v>
      </c>
      <c r="AH5" s="2">
        <v>5.0487222894360362E-2</v>
      </c>
      <c r="AI5" s="2">
        <v>0.4301843367638265</v>
      </c>
      <c r="AJ5" s="2">
        <v>-0.20131303771832548</v>
      </c>
    </row>
    <row r="6" spans="1:36" s="2" customFormat="1" x14ac:dyDescent="0.3">
      <c r="B6" s="2">
        <v>3</v>
      </c>
      <c r="C6" s="2">
        <v>5.1473199999999997</v>
      </c>
      <c r="D6" s="2">
        <f t="shared" si="0"/>
        <v>0.26356151470667649</v>
      </c>
      <c r="H6" s="2">
        <v>12</v>
      </c>
      <c r="I6" s="2">
        <v>66.915199999999999</v>
      </c>
      <c r="J6" s="2">
        <f t="shared" si="1"/>
        <v>0.69587607963991727</v>
      </c>
      <c r="Z6" s="2" t="s">
        <v>19</v>
      </c>
      <c r="AA6" s="2" t="s">
        <v>7</v>
      </c>
      <c r="AB6" s="2">
        <v>7.1</v>
      </c>
      <c r="AC6" s="2">
        <v>0.11520527130289049</v>
      </c>
      <c r="AD6" s="2">
        <v>9.846735242319106E-2</v>
      </c>
      <c r="AE6" s="2" t="s">
        <v>20</v>
      </c>
      <c r="AF6" s="2" t="s">
        <v>6</v>
      </c>
      <c r="AG6" s="2">
        <v>43.7</v>
      </c>
      <c r="AH6" s="2">
        <v>-0.1270704463345898</v>
      </c>
      <c r="AI6" s="2">
        <v>0.1218252446891803</v>
      </c>
      <c r="AJ6" s="2">
        <v>-0.24227571763748029</v>
      </c>
    </row>
    <row r="7" spans="1:36" s="2" customFormat="1" x14ac:dyDescent="0.3">
      <c r="A7" s="3"/>
      <c r="B7" s="3">
        <f>AVERAGE(B2:B6)</f>
        <v>4.5</v>
      </c>
      <c r="C7" s="3">
        <f t="shared" ref="C7" si="2">AVERAGE(C2:C6)</f>
        <v>1.0294639999999999</v>
      </c>
      <c r="D7" s="3">
        <f>AVERAGE(D2:D6)</f>
        <v>-0.74728769705866471</v>
      </c>
      <c r="E7" s="3">
        <f>_xlfn.T.TEST(B2:B6,C2:C6,2,1)</f>
        <v>7.0458874387187898E-2</v>
      </c>
      <c r="F7" s="3">
        <f>_xlfn.T.TEST(B2:B6,C2:C6,2,3)</f>
        <v>2.4271195790567562E-2</v>
      </c>
      <c r="G7" s="3"/>
      <c r="H7" s="3">
        <f>AVERAGE(H2:H6)</f>
        <v>12.1</v>
      </c>
      <c r="I7" s="3">
        <f t="shared" ref="I7" si="3">AVERAGE(I2:I6)</f>
        <v>61.767859999999999</v>
      </c>
      <c r="J7" s="3">
        <f>AVERAGE(J2:J6)</f>
        <v>0.66941724212162246</v>
      </c>
      <c r="K7" s="3">
        <f>_xlfn.T.TEST(H2:H6,I2:I6,2,1)</f>
        <v>1.9002783327516523E-4</v>
      </c>
      <c r="Z7" s="2" t="s">
        <v>22</v>
      </c>
      <c r="AA7" s="2" t="s">
        <v>7</v>
      </c>
      <c r="AB7" s="2">
        <v>4.7</v>
      </c>
      <c r="AC7" s="2">
        <v>0.27014515271212841</v>
      </c>
      <c r="AD7" s="2">
        <v>0.11879091489330507</v>
      </c>
      <c r="AE7" s="2" t="s">
        <v>21</v>
      </c>
      <c r="AF7" s="2" t="s">
        <v>6</v>
      </c>
      <c r="AG7" s="2">
        <v>13.2</v>
      </c>
      <c r="AH7" s="2">
        <v>3.425624496716867E-2</v>
      </c>
      <c r="AI7" s="2">
        <v>0.51269086512875461</v>
      </c>
      <c r="AJ7" s="2">
        <v>-0.23588890774495974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17.5</v>
      </c>
      <c r="AC8" s="2">
        <v>3.3125656763878221E-2</v>
      </c>
      <c r="AD8" s="2">
        <v>0.48535772576242675</v>
      </c>
      <c r="AE8" s="2" t="s">
        <v>24</v>
      </c>
      <c r="AF8" s="2" t="s">
        <v>6</v>
      </c>
      <c r="AG8" s="2">
        <v>10.3</v>
      </c>
      <c r="AH8" s="2">
        <v>1.6586339359547658E-2</v>
      </c>
      <c r="AI8" s="2">
        <v>0.6593966303201948</v>
      </c>
      <c r="AJ8" s="2">
        <v>-1.6539317404330563E-2</v>
      </c>
    </row>
    <row r="9" spans="1:36" s="2" customFormat="1" x14ac:dyDescent="0.3">
      <c r="A9" s="2" t="s">
        <v>13</v>
      </c>
      <c r="B9" s="2">
        <v>5.5</v>
      </c>
      <c r="C9" s="2">
        <v>0</v>
      </c>
      <c r="D9" s="2">
        <f>(C9-B9)/(C9+B9)</f>
        <v>-1</v>
      </c>
      <c r="G9" s="2" t="s">
        <v>14</v>
      </c>
      <c r="H9" s="2">
        <v>13</v>
      </c>
      <c r="I9" s="2">
        <v>77.209800000000001</v>
      </c>
      <c r="J9" s="2">
        <f>(I9-H9)/(I9+H9)</f>
        <v>0.71178297701580096</v>
      </c>
      <c r="M9" s="2" t="str">
        <f>A9</f>
        <v>TS022520d</v>
      </c>
      <c r="N9" s="2" t="str">
        <f>A11</f>
        <v>Lhx6</v>
      </c>
      <c r="O9" s="2">
        <f>B14</f>
        <v>5.4</v>
      </c>
      <c r="P9" s="2">
        <f>D14</f>
        <v>-1</v>
      </c>
      <c r="Q9" s="2">
        <f>E14</f>
        <v>7.0401832415175499E-7</v>
      </c>
      <c r="R9" s="2" t="str">
        <f>G9</f>
        <v>TS022520c</v>
      </c>
      <c r="S9" s="2" t="str">
        <f>G11</f>
        <v>PV</v>
      </c>
      <c r="T9" s="2">
        <f>H14</f>
        <v>13.3</v>
      </c>
      <c r="U9" s="2">
        <f>J14</f>
        <v>0.72452106253844517</v>
      </c>
      <c r="V9" s="2">
        <f>K14</f>
        <v>3.3349853196278429E-6</v>
      </c>
      <c r="W9" s="2">
        <f>U9-P9</f>
        <v>1.7245210625384453</v>
      </c>
      <c r="Z9" s="2" t="s">
        <v>25</v>
      </c>
      <c r="AA9" s="2" t="s">
        <v>7</v>
      </c>
      <c r="AB9" s="2">
        <v>16.2</v>
      </c>
      <c r="AC9" s="2">
        <v>-0.32053092095563696</v>
      </c>
      <c r="AD9" s="2">
        <v>5.2381196370540218E-3</v>
      </c>
      <c r="AE9" s="2" t="s">
        <v>26</v>
      </c>
      <c r="AF9" s="2" t="s">
        <v>6</v>
      </c>
      <c r="AG9" s="2">
        <v>72.900000000000006</v>
      </c>
      <c r="AH9" s="2">
        <v>0.21311292117052361</v>
      </c>
      <c r="AI9" s="2">
        <v>2.2944230714800281E-2</v>
      </c>
      <c r="AJ9" s="2">
        <v>0.53364384212616056</v>
      </c>
    </row>
    <row r="10" spans="1:36" s="2" customFormat="1" x14ac:dyDescent="0.3">
      <c r="A10" s="2" t="s">
        <v>5</v>
      </c>
      <c r="B10" s="2">
        <v>5.5</v>
      </c>
      <c r="C10" s="2">
        <v>0</v>
      </c>
      <c r="D10" s="2">
        <f t="shared" ref="D10:D13" si="4">(C10-B10)/(C10+B10)</f>
        <v>-1</v>
      </c>
      <c r="G10" s="2" t="s">
        <v>5</v>
      </c>
      <c r="H10" s="2">
        <v>12.5</v>
      </c>
      <c r="I10" s="2">
        <v>87.504400000000004</v>
      </c>
      <c r="J10" s="2">
        <f t="shared" ref="J10:J13" si="5">(I10-H10)/(I10+H10)</f>
        <v>0.75001099951602135</v>
      </c>
      <c r="Z10" s="2" t="s">
        <v>27</v>
      </c>
      <c r="AA10" s="2" t="s">
        <v>7</v>
      </c>
      <c r="AB10" s="2">
        <v>42.3</v>
      </c>
      <c r="AC10" s="2">
        <v>-0.10058231636795392</v>
      </c>
      <c r="AD10" s="2">
        <v>2.1839117298725452E-2</v>
      </c>
      <c r="AE10" s="2" t="s">
        <v>28</v>
      </c>
      <c r="AF10" s="2" t="s">
        <v>6</v>
      </c>
      <c r="AG10" s="2">
        <v>36.299999999999997</v>
      </c>
      <c r="AH10" s="2">
        <v>-4.5243778765851322E-3</v>
      </c>
      <c r="AI10" s="2">
        <v>0.7025714965466936</v>
      </c>
      <c r="AJ10" s="2">
        <v>9.6057938491368788E-2</v>
      </c>
    </row>
    <row r="11" spans="1:36" s="2" customFormat="1" x14ac:dyDescent="0.3">
      <c r="A11" s="2" t="s">
        <v>7</v>
      </c>
      <c r="B11" s="2">
        <v>5.5</v>
      </c>
      <c r="C11" s="2">
        <v>0</v>
      </c>
      <c r="D11" s="2">
        <f t="shared" si="4"/>
        <v>-1</v>
      </c>
      <c r="G11" s="2" t="s">
        <v>6</v>
      </c>
      <c r="H11" s="2">
        <v>14</v>
      </c>
      <c r="I11" s="2">
        <v>87.504400000000004</v>
      </c>
      <c r="J11" s="2">
        <f t="shared" si="5"/>
        <v>0.72414988906884825</v>
      </c>
      <c r="Z11" s="2" t="s">
        <v>29</v>
      </c>
      <c r="AA11" s="2" t="s">
        <v>7</v>
      </c>
      <c r="AB11" s="2">
        <v>18.600000000000001</v>
      </c>
      <c r="AC11" s="2">
        <v>-4.551485048797712E-2</v>
      </c>
      <c r="AD11" s="2">
        <v>0.6271205618088328</v>
      </c>
      <c r="AE11" s="2" t="s">
        <v>30</v>
      </c>
      <c r="AF11" s="2" t="s">
        <v>6</v>
      </c>
      <c r="AG11" s="2">
        <v>18.3</v>
      </c>
      <c r="AH11" s="2">
        <v>0.75916166490847092</v>
      </c>
      <c r="AI11" s="2">
        <v>1.1804646237470562E-6</v>
      </c>
      <c r="AJ11" s="2">
        <v>0.80467651539644802</v>
      </c>
    </row>
    <row r="12" spans="1:36" s="2" customFormat="1" x14ac:dyDescent="0.3">
      <c r="B12" s="2">
        <v>5.5</v>
      </c>
      <c r="C12" s="2">
        <v>0</v>
      </c>
      <c r="D12" s="2">
        <f t="shared" si="4"/>
        <v>-1</v>
      </c>
      <c r="H12" s="2">
        <v>13.5</v>
      </c>
      <c r="I12" s="2">
        <v>82.357100000000003</v>
      </c>
      <c r="J12" s="2">
        <f t="shared" si="5"/>
        <v>0.71833072354577809</v>
      </c>
      <c r="Z12" s="2" t="s">
        <v>32</v>
      </c>
      <c r="AA12" s="2" t="s">
        <v>7</v>
      </c>
      <c r="AB12" s="2">
        <v>7</v>
      </c>
      <c r="AC12" s="2">
        <v>0.45791975598601448</v>
      </c>
      <c r="AD12" s="2">
        <v>5.0092959395052212E-4</v>
      </c>
      <c r="AE12" s="2" t="s">
        <v>31</v>
      </c>
      <c r="AF12" s="2" t="s">
        <v>6</v>
      </c>
      <c r="AG12" s="2">
        <v>28.6</v>
      </c>
      <c r="AH12" s="2">
        <v>0.35125098698867324</v>
      </c>
      <c r="AI12" s="2">
        <v>9.7610651163680589E-5</v>
      </c>
      <c r="AJ12" s="2">
        <v>-0.10666876899734123</v>
      </c>
    </row>
    <row r="13" spans="1:36" s="2" customFormat="1" x14ac:dyDescent="0.3">
      <c r="B13" s="2">
        <v>5</v>
      </c>
      <c r="C13" s="2">
        <v>0</v>
      </c>
      <c r="D13" s="2">
        <f t="shared" si="4"/>
        <v>-1</v>
      </c>
      <c r="H13" s="2">
        <v>13.5</v>
      </c>
      <c r="I13" s="2">
        <v>82.357100000000003</v>
      </c>
      <c r="J13" s="2">
        <f t="shared" si="5"/>
        <v>0.71833072354577809</v>
      </c>
      <c r="Z13" s="2" t="s">
        <v>33</v>
      </c>
      <c r="AA13" s="2" t="s">
        <v>7</v>
      </c>
      <c r="AB13" s="2">
        <v>10.8</v>
      </c>
      <c r="AC13" s="2">
        <v>-1</v>
      </c>
      <c r="AD13" s="2">
        <v>0.12414649144683258</v>
      </c>
      <c r="AE13" s="2" t="s">
        <v>34</v>
      </c>
      <c r="AF13" s="2" t="s">
        <v>6</v>
      </c>
      <c r="AG13" s="2">
        <v>8.6</v>
      </c>
      <c r="AH13" s="2">
        <v>0.50503934938093775</v>
      </c>
      <c r="AI13" s="2">
        <v>2.5359076763492773E-4</v>
      </c>
      <c r="AJ13" s="2">
        <v>1.5050393493809378</v>
      </c>
    </row>
    <row r="14" spans="1:36" s="2" customFormat="1" x14ac:dyDescent="0.3">
      <c r="A14" s="3"/>
      <c r="B14" s="3">
        <f>AVERAGE(B9:B13)</f>
        <v>5.4</v>
      </c>
      <c r="C14" s="3">
        <f t="shared" ref="C14" si="6">AVERAGE(C9:C13)</f>
        <v>0</v>
      </c>
      <c r="D14" s="3">
        <f>AVERAGE(D9:D13)</f>
        <v>-1</v>
      </c>
      <c r="E14" s="3">
        <f>_xlfn.T.TEST(B9:B13,C9:C13,2,1)</f>
        <v>7.0401832415175499E-7</v>
      </c>
      <c r="G14" s="3"/>
      <c r="H14" s="3">
        <f>AVERAGE(H9:H13)</f>
        <v>13.3</v>
      </c>
      <c r="I14" s="3">
        <f t="shared" ref="I14" si="7">AVERAGE(I9:I13)</f>
        <v>83.386560000000003</v>
      </c>
      <c r="J14" s="3">
        <f>AVERAGE(J9:J13)</f>
        <v>0.72452106253844517</v>
      </c>
      <c r="K14" s="3">
        <f>_xlfn.T.TEST(H9:H13,I9:I13,2,1)</f>
        <v>3.3349853196278429E-6</v>
      </c>
      <c r="Z14" s="2" t="s">
        <v>35</v>
      </c>
      <c r="AA14" s="2" t="s">
        <v>7</v>
      </c>
      <c r="AB14" s="2">
        <v>6.4</v>
      </c>
      <c r="AC14" s="2">
        <v>0.57658769966515</v>
      </c>
      <c r="AD14" s="2">
        <v>3.3958555140718239E-4</v>
      </c>
      <c r="AE14" s="2" t="s">
        <v>36</v>
      </c>
      <c r="AF14" s="2" t="s">
        <v>6</v>
      </c>
      <c r="AG14" s="2">
        <v>37.799999999999997</v>
      </c>
      <c r="AH14" s="2">
        <v>0.48589030056596683</v>
      </c>
      <c r="AI14" s="2">
        <v>8.1394574752759709E-5</v>
      </c>
      <c r="AJ14" s="2">
        <v>-9.0697399099183174E-2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2.7</v>
      </c>
      <c r="AC15" s="2">
        <v>0.80000911671995456</v>
      </c>
      <c r="AD15" s="2">
        <v>3.927328833638291E-4</v>
      </c>
      <c r="AE15" s="2" t="s">
        <v>37</v>
      </c>
      <c r="AF15" s="2" t="s">
        <v>6</v>
      </c>
      <c r="AG15" s="2">
        <v>6.1</v>
      </c>
      <c r="AH15" s="2">
        <v>0.54853910612768941</v>
      </c>
      <c r="AI15" s="2">
        <v>2.2007064451758118E-3</v>
      </c>
      <c r="AJ15" s="2">
        <v>-0.25147001059226515</v>
      </c>
    </row>
    <row r="16" spans="1:36" s="2" customFormat="1" x14ac:dyDescent="0.3">
      <c r="A16" s="2" t="s">
        <v>15</v>
      </c>
      <c r="B16" s="2">
        <v>10.5</v>
      </c>
      <c r="C16" s="2">
        <v>0</v>
      </c>
      <c r="D16" s="2">
        <f>(C16-B16)/(C16+B16)</f>
        <v>-1</v>
      </c>
      <c r="G16" s="2" t="s">
        <v>16</v>
      </c>
      <c r="H16" s="2">
        <v>22</v>
      </c>
      <c r="I16" s="2">
        <v>72.0625</v>
      </c>
      <c r="J16" s="2">
        <f>(I16-H16)/(I16+H16)</f>
        <v>0.53222591362126248</v>
      </c>
      <c r="M16" s="2" t="str">
        <f>A16</f>
        <v>TS022520e</v>
      </c>
      <c r="N16" s="2" t="str">
        <f>A18</f>
        <v>Lhx6</v>
      </c>
      <c r="O16" s="2">
        <f>B21</f>
        <v>9.1999999999999993</v>
      </c>
      <c r="P16" s="2">
        <f>D21</f>
        <v>-0.85943312496757085</v>
      </c>
      <c r="Q16" s="2">
        <f>E21</f>
        <v>1.581008164305075E-3</v>
      </c>
      <c r="R16" s="2" t="str">
        <f>G16</f>
        <v>TS022520f</v>
      </c>
      <c r="S16" s="2" t="str">
        <f>G18</f>
        <v>PV</v>
      </c>
      <c r="T16" s="2">
        <f>H21</f>
        <v>23.3</v>
      </c>
      <c r="U16" s="2">
        <f>J21</f>
        <v>0.52362730378420563</v>
      </c>
      <c r="V16" s="2">
        <f>K21</f>
        <v>1.4696834500698352E-4</v>
      </c>
      <c r="W16" s="2">
        <f>U16-P16</f>
        <v>1.3830604287517765</v>
      </c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x14ac:dyDescent="0.3">
      <c r="A17" s="2" t="s">
        <v>5</v>
      </c>
      <c r="B17" s="2">
        <v>7.5</v>
      </c>
      <c r="C17" s="2">
        <v>0</v>
      </c>
      <c r="D17" s="2">
        <f t="shared" ref="D17:D20" si="8">(C17-B17)/(C17+B17)</f>
        <v>-1</v>
      </c>
      <c r="G17" s="2" t="s">
        <v>5</v>
      </c>
      <c r="H17" s="2">
        <v>23.5</v>
      </c>
      <c r="I17" s="2">
        <v>82.357100000000003</v>
      </c>
      <c r="J17" s="2">
        <f t="shared" ref="J17:J20" si="9">(I17-H17)/(I17+H17)</f>
        <v>0.55600521835568895</v>
      </c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x14ac:dyDescent="0.3">
      <c r="A18" s="2" t="s">
        <v>7</v>
      </c>
      <c r="B18" s="2">
        <v>9</v>
      </c>
      <c r="C18" s="2">
        <v>0</v>
      </c>
      <c r="D18" s="2">
        <f t="shared" si="8"/>
        <v>-1</v>
      </c>
      <c r="G18" s="2" t="s">
        <v>6</v>
      </c>
      <c r="H18" s="2">
        <v>19.5</v>
      </c>
      <c r="I18" s="2">
        <v>72.0625</v>
      </c>
      <c r="J18" s="2">
        <f t="shared" si="9"/>
        <v>0.57406143344709892</v>
      </c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x14ac:dyDescent="0.3">
      <c r="B19" s="2">
        <v>9.5</v>
      </c>
      <c r="C19" s="2">
        <v>5.1473199999999997</v>
      </c>
      <c r="D19" s="2">
        <f t="shared" si="8"/>
        <v>-0.2971656248378543</v>
      </c>
      <c r="H19" s="2">
        <v>19</v>
      </c>
      <c r="I19" s="2">
        <v>56.6205</v>
      </c>
      <c r="J19" s="2">
        <f t="shared" si="9"/>
        <v>0.4974907597807473</v>
      </c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B20" s="2">
        <v>9.5</v>
      </c>
      <c r="C20" s="2">
        <v>0</v>
      </c>
      <c r="D20" s="2">
        <f t="shared" si="8"/>
        <v>-1</v>
      </c>
      <c r="H20" s="2">
        <v>32.5</v>
      </c>
      <c r="I20" s="2">
        <v>87.504400000000004</v>
      </c>
      <c r="J20" s="2">
        <f t="shared" si="9"/>
        <v>0.4583531937162304</v>
      </c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x14ac:dyDescent="0.3">
      <c r="A21" s="3"/>
      <c r="B21" s="3">
        <f>AVERAGE(B16:B20)</f>
        <v>9.1999999999999993</v>
      </c>
      <c r="C21" s="3">
        <f t="shared" ref="C21" si="10">AVERAGE(C16:C20)</f>
        <v>1.0294639999999999</v>
      </c>
      <c r="D21" s="3">
        <f>AVERAGE(D16:D20)</f>
        <v>-0.85943312496757085</v>
      </c>
      <c r="E21" s="3">
        <f>_xlfn.T.TEST(B16:B20,C16:C20,2,1)</f>
        <v>1.581008164305075E-3</v>
      </c>
      <c r="G21" s="3"/>
      <c r="H21" s="3">
        <f>AVERAGE(H16:H20)</f>
        <v>23.3</v>
      </c>
      <c r="I21" s="3">
        <f t="shared" ref="I21" si="11">AVERAGE(I16:I20)</f>
        <v>74.121399999999994</v>
      </c>
      <c r="J21" s="3">
        <f>AVERAGE(J16:J20)</f>
        <v>0.52362730378420563</v>
      </c>
      <c r="K21" s="3">
        <f>_xlfn.T.TEST(H16:H20,I16:I20,2,1)</f>
        <v>1.4696834500698352E-4</v>
      </c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/>
      <c r="AA22"/>
      <c r="AB22"/>
      <c r="AC22"/>
      <c r="AD22"/>
      <c r="AE22"/>
      <c r="AF22"/>
      <c r="AG22"/>
      <c r="AH22"/>
      <c r="AI22"/>
      <c r="AJ22"/>
    </row>
    <row r="23" spans="1:36" s="2" customFormat="1" x14ac:dyDescent="0.3">
      <c r="A23" s="2" t="s">
        <v>17</v>
      </c>
      <c r="B23" s="2">
        <v>7</v>
      </c>
      <c r="C23" s="2">
        <v>10.294600000000001</v>
      </c>
      <c r="D23" s="2">
        <f>(C23-B23)/(C23+B23)</f>
        <v>0.19049876840169766</v>
      </c>
      <c r="G23" s="2" t="s">
        <v>18</v>
      </c>
      <c r="H23" s="2">
        <v>21</v>
      </c>
      <c r="I23" s="2">
        <v>10.294600000000001</v>
      </c>
      <c r="J23" s="2">
        <f>(I23-H23)/(I23+H23)</f>
        <v>-0.34208457689185989</v>
      </c>
      <c r="M23" s="2" t="str">
        <f>A23</f>
        <v>TS022520h</v>
      </c>
      <c r="N23" s="2" t="str">
        <f>A25</f>
        <v>Lhx6</v>
      </c>
      <c r="O23" s="2">
        <f>B28</f>
        <v>5.4</v>
      </c>
      <c r="P23" s="2">
        <f>D28</f>
        <v>0.25180026061268584</v>
      </c>
      <c r="Q23" s="2">
        <f>E28</f>
        <v>1.3277807126647334E-2</v>
      </c>
      <c r="R23" s="2" t="str">
        <f>G23</f>
        <v>TS022520g</v>
      </c>
      <c r="S23" s="2" t="str">
        <f>G25</f>
        <v>PV</v>
      </c>
      <c r="T23" s="2">
        <f>H28</f>
        <v>19.3</v>
      </c>
      <c r="U23" s="2">
        <f>J28</f>
        <v>5.0487222894360362E-2</v>
      </c>
      <c r="V23" s="2">
        <f>K28</f>
        <v>0.4301843367638265</v>
      </c>
      <c r="W23" s="2">
        <f>U23-P23</f>
        <v>-0.20131303771832548</v>
      </c>
      <c r="Z23"/>
      <c r="AA23"/>
      <c r="AB23"/>
      <c r="AC23"/>
      <c r="AD23"/>
      <c r="AE23"/>
      <c r="AF23"/>
      <c r="AG23"/>
      <c r="AH23"/>
      <c r="AI23"/>
      <c r="AJ23"/>
    </row>
    <row r="24" spans="1:36" s="2" customFormat="1" x14ac:dyDescent="0.3">
      <c r="A24" s="2" t="s">
        <v>5</v>
      </c>
      <c r="B24" s="2">
        <v>5</v>
      </c>
      <c r="C24" s="2">
        <v>10.294600000000001</v>
      </c>
      <c r="D24" s="2">
        <f t="shared" ref="D24:D27" si="12">(C24-B24)/(C24+B24)</f>
        <v>0.34617446680527769</v>
      </c>
      <c r="G24" s="2" t="s">
        <v>5</v>
      </c>
      <c r="H24" s="2">
        <v>20</v>
      </c>
      <c r="I24" s="2">
        <v>30.883900000000001</v>
      </c>
      <c r="J24" s="2">
        <f t="shared" ref="J24:J27" si="13">(I24-H24)/(I24+H24)</f>
        <v>0.21389673354440208</v>
      </c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x14ac:dyDescent="0.3">
      <c r="A25" s="2" t="s">
        <v>7</v>
      </c>
      <c r="B25" s="2">
        <v>6</v>
      </c>
      <c r="C25" s="2">
        <v>10.294600000000001</v>
      </c>
      <c r="D25" s="2">
        <f t="shared" si="12"/>
        <v>0.26355970689676333</v>
      </c>
      <c r="G25" s="2" t="s">
        <v>6</v>
      </c>
      <c r="H25" s="2">
        <v>18</v>
      </c>
      <c r="I25" s="2">
        <v>25.736599999999999</v>
      </c>
      <c r="J25" s="2">
        <f t="shared" si="13"/>
        <v>0.17689075053845063</v>
      </c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x14ac:dyDescent="0.3">
      <c r="B26" s="2">
        <v>4.5</v>
      </c>
      <c r="C26" s="2">
        <v>10.294600000000001</v>
      </c>
      <c r="D26" s="2">
        <f t="shared" si="12"/>
        <v>0.39166993362443059</v>
      </c>
      <c r="H26" s="2">
        <v>18.5</v>
      </c>
      <c r="I26" s="2">
        <v>25.736599999999999</v>
      </c>
      <c r="J26" s="2">
        <f t="shared" si="13"/>
        <v>0.16358852172183214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 s="2">
        <v>4.5</v>
      </c>
      <c r="C27" s="2">
        <v>5.1473199999999997</v>
      </c>
      <c r="D27" s="2">
        <f t="shared" si="12"/>
        <v>6.7098427335259905E-2</v>
      </c>
      <c r="H27" s="2">
        <v>19</v>
      </c>
      <c r="I27" s="2">
        <v>20.589300000000001</v>
      </c>
      <c r="J27" s="2">
        <f t="shared" si="13"/>
        <v>4.0144685558976829E-2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5.4</v>
      </c>
      <c r="C28" s="3">
        <f t="shared" ref="C28" si="14">AVERAGE(C23:C27)</f>
        <v>9.2651440000000012</v>
      </c>
      <c r="D28" s="3">
        <f>AVERAGE(D23:D27)</f>
        <v>0.25180026061268584</v>
      </c>
      <c r="E28" s="3">
        <f>_xlfn.T.TEST(B23:B27,C23:C27,2,1)</f>
        <v>1.3277807126647334E-2</v>
      </c>
      <c r="G28" s="3"/>
      <c r="H28" s="3">
        <f>AVERAGE(H23:H27)</f>
        <v>19.3</v>
      </c>
      <c r="I28" s="3">
        <f t="shared" ref="I28" si="15">AVERAGE(I23:I27)</f>
        <v>22.648199999999996</v>
      </c>
      <c r="J28" s="3">
        <f>AVERAGE(J23:J27)</f>
        <v>5.0487222894360362E-2</v>
      </c>
      <c r="K28" s="3">
        <f>_xlfn.T.TEST(H23:H27,I23:I27,2,1)</f>
        <v>0.4301843367638265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s="2" t="s">
        <v>19</v>
      </c>
      <c r="B30" s="2">
        <v>7.5</v>
      </c>
      <c r="C30" s="2">
        <v>10.294600000000001</v>
      </c>
      <c r="D30" s="2">
        <f>(C30-B30)/(C30+B30)</f>
        <v>0.15704764366717996</v>
      </c>
      <c r="G30" s="2" t="s">
        <v>20</v>
      </c>
      <c r="H30" s="2">
        <v>45.5</v>
      </c>
      <c r="I30" s="2">
        <v>20.589300000000001</v>
      </c>
      <c r="J30" s="2">
        <f>(I30-H30)/(I30+H30)</f>
        <v>-0.37692485773037382</v>
      </c>
      <c r="M30" s="2" t="str">
        <f>A30</f>
        <v>TS022720a</v>
      </c>
      <c r="N30" s="2" t="str">
        <f>A32</f>
        <v>Lhx6</v>
      </c>
      <c r="O30" s="2">
        <f>B35</f>
        <v>7.1</v>
      </c>
      <c r="P30" s="2">
        <f>D35</f>
        <v>0.11520527130289049</v>
      </c>
      <c r="Q30" s="2">
        <f>E35</f>
        <v>9.846735242319106E-2</v>
      </c>
      <c r="R30" s="2" t="str">
        <f>G30</f>
        <v>TS022720b</v>
      </c>
      <c r="S30" s="2" t="str">
        <f>G32</f>
        <v>PV</v>
      </c>
      <c r="T30" s="2">
        <f>H35</f>
        <v>43.7</v>
      </c>
      <c r="U30" s="2">
        <f>J35</f>
        <v>-0.1270704463345898</v>
      </c>
      <c r="V30" s="2">
        <f>K35</f>
        <v>0.1218252446891803</v>
      </c>
      <c r="W30" s="2">
        <f>U30-P30</f>
        <v>-0.24227571763748029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 s="2">
        <v>7</v>
      </c>
      <c r="C31" s="2">
        <v>5.1473199999999997</v>
      </c>
      <c r="D31" s="2">
        <f t="shared" ref="D31:D34" si="16">(C31-B31)/(C31+B31)</f>
        <v>-0.1525175923578205</v>
      </c>
      <c r="G31" s="2" t="s">
        <v>5</v>
      </c>
      <c r="H31" s="2">
        <v>49.5</v>
      </c>
      <c r="I31" s="2">
        <v>51.473199999999999</v>
      </c>
      <c r="J31" s="2">
        <f t="shared" ref="J31:J34" si="17">(I31-H31)/(I31+H31)</f>
        <v>1.9541819017323395E-2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 s="2">
        <v>7</v>
      </c>
      <c r="C32" s="2">
        <v>10.294600000000001</v>
      </c>
      <c r="D32" s="2">
        <f t="shared" si="16"/>
        <v>0.19049876840169766</v>
      </c>
      <c r="G32" s="2" t="s">
        <v>6</v>
      </c>
      <c r="H32" s="2">
        <v>36.5</v>
      </c>
      <c r="I32" s="2">
        <v>30.883900000000001</v>
      </c>
      <c r="J32" s="2">
        <f t="shared" si="17"/>
        <v>-8.3344834596988299E-2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 s="2">
        <v>7</v>
      </c>
      <c r="C33" s="2">
        <v>10.294600000000001</v>
      </c>
      <c r="D33" s="2">
        <f t="shared" si="16"/>
        <v>0.19049876840169766</v>
      </c>
      <c r="H33" s="2">
        <v>40</v>
      </c>
      <c r="I33" s="2">
        <v>30.883900000000001</v>
      </c>
      <c r="J33" s="2">
        <f t="shared" si="17"/>
        <v>-0.12860607274712593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 s="2">
        <v>7</v>
      </c>
      <c r="C34" s="2">
        <v>10.294600000000001</v>
      </c>
      <c r="D34" s="2">
        <f t="shared" si="16"/>
        <v>0.19049876840169766</v>
      </c>
      <c r="H34" s="2">
        <v>47</v>
      </c>
      <c r="I34" s="2">
        <v>41.178600000000003</v>
      </c>
      <c r="J34" s="2">
        <f t="shared" si="17"/>
        <v>-6.6018285615784295E-2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7.1</v>
      </c>
      <c r="C35" s="3">
        <f t="shared" ref="C35" si="18">AVERAGE(C30:C34)</f>
        <v>9.2651440000000012</v>
      </c>
      <c r="D35" s="3">
        <f>AVERAGE(D30:D34)</f>
        <v>0.11520527130289049</v>
      </c>
      <c r="E35" s="3">
        <f>_xlfn.T.TEST(B30:B34,C30:C34,2,1)</f>
        <v>9.846735242319106E-2</v>
      </c>
      <c r="F35" s="3">
        <f>_xlfn.T.TEST(B30:B34,C30:C34,2,2)</f>
        <v>6.9655420146260139E-2</v>
      </c>
      <c r="G35" s="3"/>
      <c r="H35" s="3">
        <f>AVERAGE(H30:H34)</f>
        <v>43.7</v>
      </c>
      <c r="I35" s="3">
        <f t="shared" ref="I35" si="19">AVERAGE(I30:I34)</f>
        <v>35.001779999999997</v>
      </c>
      <c r="J35" s="3">
        <f>AVERAGE(J30:J34)</f>
        <v>-0.1270704463345898</v>
      </c>
      <c r="K35" s="3">
        <f>_xlfn.T.TEST(H30:H34,I30:I34,2,1)</f>
        <v>0.1218252446891803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s="2" t="s">
        <v>22</v>
      </c>
      <c r="B37" s="2">
        <v>5.5</v>
      </c>
      <c r="C37" s="2">
        <v>5.1473199999999997</v>
      </c>
      <c r="D37" s="2">
        <f>(C37-B37)/(C37+B37)</f>
        <v>-3.3123828343658339E-2</v>
      </c>
      <c r="G37" s="2" t="s">
        <v>21</v>
      </c>
      <c r="H37" s="2">
        <v>10</v>
      </c>
      <c r="I37" s="2">
        <v>15.442</v>
      </c>
      <c r="J37" s="2">
        <f>(I37-H37)/(I37+H37)</f>
        <v>0.21389827843722978</v>
      </c>
      <c r="M37" s="2" t="str">
        <f>A37</f>
        <v>TS022720c</v>
      </c>
      <c r="N37" s="2" t="str">
        <f>A39</f>
        <v>Lhx6</v>
      </c>
      <c r="O37" s="2">
        <f>B42</f>
        <v>4.7</v>
      </c>
      <c r="P37" s="2">
        <f>D42</f>
        <v>0.27014515271212841</v>
      </c>
      <c r="Q37" s="2">
        <f>E42</f>
        <v>0.11879091489330507</v>
      </c>
      <c r="R37" s="2" t="str">
        <f>G37</f>
        <v>TS022720d</v>
      </c>
      <c r="S37" s="2" t="str">
        <f>G39</f>
        <v>PV</v>
      </c>
      <c r="T37" s="2">
        <f>H42</f>
        <v>13.2</v>
      </c>
      <c r="U37" s="2">
        <f>J42</f>
        <v>3.425624496716867E-2</v>
      </c>
      <c r="V37" s="2">
        <f>K42</f>
        <v>0.51269086512875461</v>
      </c>
      <c r="W37" s="2">
        <f>U37-P37</f>
        <v>-0.23588890774495974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 s="2">
        <v>5.5</v>
      </c>
      <c r="C38" s="2">
        <v>5.1473199999999997</v>
      </c>
      <c r="D38" s="2">
        <f t="shared" ref="D38:D41" si="20">(C38-B38)/(C38+B38)</f>
        <v>-3.3123828343658339E-2</v>
      </c>
      <c r="G38" s="2" t="s">
        <v>5</v>
      </c>
      <c r="H38" s="2">
        <v>12</v>
      </c>
      <c r="I38" s="2">
        <v>10.294600000000001</v>
      </c>
      <c r="J38" s="2">
        <f t="shared" ref="J38:J41" si="21">(I38-H38)/(I38+H38)</f>
        <v>-7.6493859499609726E-2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 s="2">
        <v>5</v>
      </c>
      <c r="C39" s="2">
        <v>10.294600000000001</v>
      </c>
      <c r="D39" s="2">
        <f t="shared" si="20"/>
        <v>0.34617446680527769</v>
      </c>
      <c r="G39" s="2" t="s">
        <v>6</v>
      </c>
      <c r="H39" s="2">
        <v>12.5</v>
      </c>
      <c r="I39" s="2">
        <v>15.442</v>
      </c>
      <c r="J39" s="2">
        <f t="shared" si="21"/>
        <v>0.10528952830863933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 s="2">
        <v>4</v>
      </c>
      <c r="C40" s="2">
        <v>10.294600000000001</v>
      </c>
      <c r="D40" s="2">
        <f t="shared" si="20"/>
        <v>0.44034810347963571</v>
      </c>
      <c r="H40" s="2">
        <v>17.5</v>
      </c>
      <c r="I40" s="2">
        <v>20.589300000000001</v>
      </c>
      <c r="J40" s="2">
        <f t="shared" si="21"/>
        <v>8.110676751738681E-2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 s="2">
        <v>3.5</v>
      </c>
      <c r="C41" s="2">
        <v>15.442</v>
      </c>
      <c r="D41" s="2">
        <f t="shared" si="20"/>
        <v>0.63045084996304512</v>
      </c>
      <c r="H41" s="2">
        <v>14</v>
      </c>
      <c r="I41" s="2">
        <v>10.294600000000001</v>
      </c>
      <c r="J41" s="2">
        <f t="shared" si="21"/>
        <v>-0.15251948992780284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4.7</v>
      </c>
      <c r="C42" s="3">
        <f t="shared" ref="C42" si="22">AVERAGE(C37:C41)</f>
        <v>9.2651679999999992</v>
      </c>
      <c r="D42" s="3">
        <f>AVERAGE(D37:D41)</f>
        <v>0.27014515271212841</v>
      </c>
      <c r="E42" s="3">
        <f>_xlfn.T.TEST(B37:B41,C37:C41,2,1)</f>
        <v>0.11879091489330507</v>
      </c>
      <c r="G42" s="3"/>
      <c r="H42" s="3">
        <f>AVERAGE(H37:H41)</f>
        <v>13.2</v>
      </c>
      <c r="I42" s="3">
        <f t="shared" ref="I42" si="23">AVERAGE(I37:I41)</f>
        <v>14.4125</v>
      </c>
      <c r="J42" s="3">
        <f>AVERAGE(J37:J41)</f>
        <v>3.425624496716867E-2</v>
      </c>
      <c r="K42" s="3">
        <f>_xlfn.T.TEST(H37:H41,I37:I41,2,1)</f>
        <v>0.51269086512875461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s="2" t="s">
        <v>23</v>
      </c>
      <c r="B44" s="2">
        <v>20.5</v>
      </c>
      <c r="C44" s="2">
        <v>25.736599999999999</v>
      </c>
      <c r="D44" s="2">
        <f>(C44-B44)/(C44+B44)</f>
        <v>0.11325659758719282</v>
      </c>
      <c r="G44" s="2" t="s">
        <v>24</v>
      </c>
      <c r="H44" s="2">
        <v>9</v>
      </c>
      <c r="I44" s="2">
        <v>15.442</v>
      </c>
      <c r="J44" s="2">
        <f>(I44-H44)/(I44+H44)</f>
        <v>0.2635627199083545</v>
      </c>
      <c r="M44" s="2" t="str">
        <f>A44</f>
        <v>TS022720e</v>
      </c>
      <c r="N44" s="2" t="str">
        <f>A46</f>
        <v>Lhx6</v>
      </c>
      <c r="O44" s="2">
        <f>B49</f>
        <v>17.5</v>
      </c>
      <c r="P44" s="2">
        <f>D49</f>
        <v>3.3125656763878221E-2</v>
      </c>
      <c r="Q44" s="2">
        <f>E49</f>
        <v>0.48535772576242675</v>
      </c>
      <c r="R44" s="2" t="str">
        <f>G44</f>
        <v>TS022720f</v>
      </c>
      <c r="S44" s="2" t="str">
        <f>G46</f>
        <v>PV</v>
      </c>
      <c r="T44" s="2">
        <f>H49</f>
        <v>10.3</v>
      </c>
      <c r="U44" s="2">
        <f>J49</f>
        <v>1.6586339359547658E-2</v>
      </c>
      <c r="V44" s="2">
        <f>K49</f>
        <v>0.6593966303201948</v>
      </c>
      <c r="W44" s="2">
        <f>U44-P44</f>
        <v>-1.6539317404330563E-2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 s="2">
        <v>18</v>
      </c>
      <c r="C45" s="2">
        <v>20.589300000000001</v>
      </c>
      <c r="D45" s="2">
        <f t="shared" ref="D45:D48" si="24">(C45-B45)/(C45+B45)</f>
        <v>6.7098910837978434E-2</v>
      </c>
      <c r="G45" s="2" t="s">
        <v>5</v>
      </c>
      <c r="H45" s="2">
        <v>9.5</v>
      </c>
      <c r="I45" s="2">
        <v>10.294600000000001</v>
      </c>
      <c r="J45" s="2">
        <f t="shared" ref="J45:J48" si="25">(I45-H45)/(I45+H45)</f>
        <v>4.0142261020682447E-2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 s="2">
        <v>18</v>
      </c>
      <c r="C46" s="2">
        <v>10.294600000000001</v>
      </c>
      <c r="D46" s="2">
        <f t="shared" si="24"/>
        <v>-0.27232758194143047</v>
      </c>
      <c r="G46" s="2" t="s">
        <v>6</v>
      </c>
      <c r="H46" s="2">
        <v>11.5</v>
      </c>
      <c r="I46" s="2">
        <v>5.1473199999999997</v>
      </c>
      <c r="J46" s="2">
        <f t="shared" si="25"/>
        <v>-0.38160376565116788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 s="2">
        <v>17.5</v>
      </c>
      <c r="C47" s="2">
        <v>25.736599999999999</v>
      </c>
      <c r="D47" s="2">
        <f t="shared" si="24"/>
        <v>0.19050064066092154</v>
      </c>
      <c r="H47" s="2">
        <v>10</v>
      </c>
      <c r="I47" s="2">
        <v>10.294600000000001</v>
      </c>
      <c r="J47" s="2">
        <f t="shared" si="25"/>
        <v>1.4516176716959232E-2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 s="2">
        <v>13.5</v>
      </c>
      <c r="C48" s="2">
        <v>15.442</v>
      </c>
      <c r="D48" s="2">
        <f t="shared" si="24"/>
        <v>6.7099716674728777E-2</v>
      </c>
      <c r="H48" s="2">
        <v>11.5</v>
      </c>
      <c r="I48" s="2">
        <v>15.442</v>
      </c>
      <c r="J48" s="2">
        <f t="shared" si="25"/>
        <v>0.14631430480290997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17.5</v>
      </c>
      <c r="C49" s="3">
        <f t="shared" ref="C49" si="26">AVERAGE(C44:C48)</f>
        <v>19.559820000000002</v>
      </c>
      <c r="D49" s="3">
        <f>AVERAGE(D44:D48)</f>
        <v>3.3125656763878221E-2</v>
      </c>
      <c r="E49" s="3">
        <f>_xlfn.T.TEST(B44:B48,C44:C48,2,1)</f>
        <v>0.48535772576242675</v>
      </c>
      <c r="G49" s="3"/>
      <c r="H49" s="3">
        <f>AVERAGE(H44:H48)</f>
        <v>10.3</v>
      </c>
      <c r="I49" s="3">
        <f t="shared" ref="I49" si="27">AVERAGE(I44:I48)</f>
        <v>11.324104000000002</v>
      </c>
      <c r="J49" s="3">
        <f>AVERAGE(J44:J48)</f>
        <v>1.6586339359547658E-2</v>
      </c>
      <c r="K49" s="3">
        <f>_xlfn.T.TEST(H44:H48,I44:I48,2,1)</f>
        <v>0.6593966303201948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s="2" t="s">
        <v>25</v>
      </c>
      <c r="B51" s="2">
        <v>12</v>
      </c>
      <c r="C51" s="2">
        <v>5.1473199999999997</v>
      </c>
      <c r="D51" s="2">
        <f>(C51-B51)/(C51+B51)</f>
        <v>-0.39963562819146081</v>
      </c>
      <c r="G51" s="2" t="s">
        <v>26</v>
      </c>
      <c r="H51" s="2">
        <v>72</v>
      </c>
      <c r="I51" s="2">
        <v>108.09399999999999</v>
      </c>
      <c r="J51" s="2">
        <f>(I51-H51)/(I51+H51)</f>
        <v>0.20041755971881348</v>
      </c>
      <c r="M51" s="2" t="str">
        <f>A51</f>
        <v>TS022720h</v>
      </c>
      <c r="N51" s="2" t="str">
        <f>A53</f>
        <v>Lhx6</v>
      </c>
      <c r="O51" s="2">
        <f>B56</f>
        <v>16.2</v>
      </c>
      <c r="P51" s="2">
        <f>D56</f>
        <v>-0.32053092095563696</v>
      </c>
      <c r="Q51" s="2">
        <f>E56</f>
        <v>5.2381196370540218E-3</v>
      </c>
      <c r="R51" s="2" t="str">
        <f>G51</f>
        <v>TS022720g</v>
      </c>
      <c r="S51" s="2" t="str">
        <f>G53</f>
        <v>PV</v>
      </c>
      <c r="T51" s="2">
        <f>H56</f>
        <v>72.900000000000006</v>
      </c>
      <c r="U51" s="2">
        <f>J56</f>
        <v>0.21311292117052361</v>
      </c>
      <c r="V51" s="2">
        <f>K56</f>
        <v>2.2944230714800281E-2</v>
      </c>
      <c r="W51" s="2">
        <f>U51-P51</f>
        <v>0.53364384212616056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 s="2">
        <v>18</v>
      </c>
      <c r="C52" s="2">
        <v>15.442</v>
      </c>
      <c r="D52" s="2">
        <f t="shared" ref="D52:D55" si="28">(C52-B52)/(C52+B52)</f>
        <v>-7.6490640511931093E-2</v>
      </c>
      <c r="G52" s="2" t="s">
        <v>5</v>
      </c>
      <c r="H52" s="2">
        <v>78.5</v>
      </c>
      <c r="I52" s="2">
        <v>118.38800000000001</v>
      </c>
      <c r="J52" s="2">
        <f t="shared" ref="J52:J55" si="29">(I52-H52)/(I52+H52)</f>
        <v>0.20259233675998539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 s="2">
        <v>22</v>
      </c>
      <c r="C53" s="2">
        <v>15.442</v>
      </c>
      <c r="D53" s="2">
        <f t="shared" si="28"/>
        <v>-0.17515090005875755</v>
      </c>
      <c r="G53" s="2" t="s">
        <v>6</v>
      </c>
      <c r="H53" s="2">
        <v>77.5</v>
      </c>
      <c r="I53" s="2">
        <v>123.536</v>
      </c>
      <c r="J53" s="2">
        <f t="shared" si="29"/>
        <v>0.22899381205356256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 s="2">
        <v>15</v>
      </c>
      <c r="C54" s="2">
        <v>5.1473199999999997</v>
      </c>
      <c r="D54" s="2">
        <f t="shared" si="28"/>
        <v>-0.48903179182144318</v>
      </c>
      <c r="H54" s="2">
        <v>60.5</v>
      </c>
      <c r="I54" s="2">
        <v>138.97800000000001</v>
      </c>
      <c r="J54" s="2">
        <f t="shared" si="29"/>
        <v>0.39341681789470523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 s="2">
        <v>14</v>
      </c>
      <c r="C55" s="2">
        <v>5.1473199999999997</v>
      </c>
      <c r="D55" s="2">
        <f t="shared" si="28"/>
        <v>-0.46234564419459218</v>
      </c>
      <c r="H55" s="2">
        <v>76</v>
      </c>
      <c r="I55" s="2">
        <v>82.357100000000003</v>
      </c>
      <c r="J55" s="2">
        <f t="shared" si="29"/>
        <v>4.014407942555151E-2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16.2</v>
      </c>
      <c r="C56" s="3">
        <f t="shared" ref="C56" si="30">AVERAGE(C51:C55)</f>
        <v>9.2651920000000008</v>
      </c>
      <c r="D56" s="3">
        <f>AVERAGE(D51:D55)</f>
        <v>-0.32053092095563696</v>
      </c>
      <c r="E56" s="3">
        <f>_xlfn.T.TEST(B51:B55,C51:C55,2,1)</f>
        <v>5.2381196370540218E-3</v>
      </c>
      <c r="G56" s="3"/>
      <c r="H56" s="3">
        <f>AVERAGE(H51:H55)</f>
        <v>72.900000000000006</v>
      </c>
      <c r="I56" s="3">
        <f t="shared" ref="I56" si="31">AVERAGE(I51:I55)</f>
        <v>114.27062000000001</v>
      </c>
      <c r="J56" s="3">
        <f>AVERAGE(J51:J55)</f>
        <v>0.21311292117052361</v>
      </c>
      <c r="K56" s="3">
        <f>_xlfn.T.TEST(H51:H55,I51:I55,2,1)</f>
        <v>2.2944230714800281E-2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s="2" t="s">
        <v>27</v>
      </c>
      <c r="B58" s="2">
        <v>43</v>
      </c>
      <c r="C58" s="2">
        <v>41.178600000000003</v>
      </c>
      <c r="D58" s="2">
        <f>(C58-B58)/(C58+B58)</f>
        <v>-2.163732825207353E-2</v>
      </c>
      <c r="G58" s="2" t="s">
        <v>28</v>
      </c>
      <c r="H58" s="2">
        <v>40</v>
      </c>
      <c r="I58" s="2">
        <v>41.178600000000003</v>
      </c>
      <c r="J58" s="2">
        <f>(I58-H58)/(I58+H58)</f>
        <v>1.451860465689237E-2</v>
      </c>
      <c r="M58" s="2" t="str">
        <f>A58</f>
        <v>TS022720i</v>
      </c>
      <c r="N58" s="2" t="str">
        <f>A60</f>
        <v>Lhx6</v>
      </c>
      <c r="O58" s="2">
        <f>B63</f>
        <v>42.3</v>
      </c>
      <c r="P58" s="2">
        <f>D63</f>
        <v>-0.10058231636795392</v>
      </c>
      <c r="Q58" s="2">
        <f>E63</f>
        <v>2.1839117298725452E-2</v>
      </c>
      <c r="R58" s="2" t="str">
        <f>G58</f>
        <v>TS022720J</v>
      </c>
      <c r="S58" s="2" t="str">
        <f>G60</f>
        <v>PV</v>
      </c>
      <c r="T58" s="2">
        <f>H63</f>
        <v>36.299999999999997</v>
      </c>
      <c r="U58" s="2">
        <f>J63</f>
        <v>-4.5243778765851322E-3</v>
      </c>
      <c r="V58" s="2">
        <f>K63</f>
        <v>0.7025714965466936</v>
      </c>
      <c r="W58" s="2">
        <f>U58-P58</f>
        <v>9.6057938491368788E-2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 s="2">
        <v>47</v>
      </c>
      <c r="C59" s="2">
        <v>36.031199999999998</v>
      </c>
      <c r="D59" s="2">
        <f t="shared" ref="D59:D62" si="32">(C59-B59)/(C59+B59)</f>
        <v>-0.13210455828652365</v>
      </c>
      <c r="G59" s="2" t="s">
        <v>5</v>
      </c>
      <c r="H59" s="2">
        <v>38</v>
      </c>
      <c r="I59" s="2">
        <v>36.031199999999998</v>
      </c>
      <c r="J59" s="2">
        <f t="shared" ref="J59:J62" si="33">(I59-H59)/(I59+H59)</f>
        <v>-2.6594192718745632E-2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 s="2">
        <v>52</v>
      </c>
      <c r="C60" s="2">
        <v>46.325899999999997</v>
      </c>
      <c r="D60" s="2">
        <f t="shared" si="32"/>
        <v>-5.7707074127976488E-2</v>
      </c>
      <c r="G60" s="2" t="s">
        <v>6</v>
      </c>
      <c r="H60" s="2">
        <v>36</v>
      </c>
      <c r="I60" s="2">
        <v>36.031199999999998</v>
      </c>
      <c r="J60" s="2">
        <f t="shared" si="33"/>
        <v>4.3314563689065769E-4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 s="2">
        <v>38.5</v>
      </c>
      <c r="C61" s="2">
        <v>25.736599999999999</v>
      </c>
      <c r="D61" s="2">
        <f t="shared" si="32"/>
        <v>-0.1986935796726477</v>
      </c>
      <c r="H61" s="2">
        <v>32.5</v>
      </c>
      <c r="I61" s="2">
        <v>30.883900000000001</v>
      </c>
      <c r="J61" s="2">
        <f t="shared" si="33"/>
        <v>-2.5497011070634647E-2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 s="2">
        <v>31</v>
      </c>
      <c r="C62" s="2">
        <v>25.736599999999999</v>
      </c>
      <c r="D62" s="2">
        <f t="shared" si="32"/>
        <v>-9.2769041500548169E-2</v>
      </c>
      <c r="H62" s="2">
        <v>35</v>
      </c>
      <c r="I62" s="2">
        <v>36.031199999999998</v>
      </c>
      <c r="J62" s="2">
        <f t="shared" si="33"/>
        <v>1.4517564112671591E-2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42.3</v>
      </c>
      <c r="C63" s="3">
        <f t="shared" ref="C63" si="34">AVERAGE(C58:C62)</f>
        <v>35.001780000000004</v>
      </c>
      <c r="D63" s="3">
        <f>AVERAGE(D58:D62)</f>
        <v>-0.10058231636795392</v>
      </c>
      <c r="E63" s="3">
        <f>_xlfn.T.TEST(B58:B62,C58:C62,2,1)</f>
        <v>2.1839117298725452E-2</v>
      </c>
      <c r="G63" s="3"/>
      <c r="H63" s="3">
        <f>AVERAGE(H58:H62)</f>
        <v>36.299999999999997</v>
      </c>
      <c r="I63" s="3">
        <f t="shared" ref="I63" si="35">AVERAGE(I58:I62)</f>
        <v>36.031219999999998</v>
      </c>
      <c r="J63" s="3">
        <f>AVERAGE(J58:J62)</f>
        <v>-4.5243778765851322E-3</v>
      </c>
      <c r="K63" s="3">
        <f>_xlfn.T.TEST(H58:H62,I58:I62,2,1)</f>
        <v>0.7025714965466936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s="2" t="s">
        <v>29</v>
      </c>
      <c r="B65" s="2">
        <v>19</v>
      </c>
      <c r="C65" s="2">
        <v>20.589300000000001</v>
      </c>
      <c r="D65" s="2">
        <f>(C65-B65)/(C65+B65)</f>
        <v>4.0144685558976829E-2</v>
      </c>
      <c r="G65" s="2" t="s">
        <v>30</v>
      </c>
      <c r="H65" s="2">
        <v>19</v>
      </c>
      <c r="I65" s="2">
        <v>128.68299999999999</v>
      </c>
      <c r="J65" s="2">
        <f>(I65-H65)/(I65+H65)</f>
        <v>0.74269211757615972</v>
      </c>
      <c r="M65" s="2" t="str">
        <f>A65</f>
        <v>TS022820d</v>
      </c>
      <c r="N65" s="2" t="str">
        <f>A67</f>
        <v>Lhx6</v>
      </c>
      <c r="O65" s="2">
        <f>B70</f>
        <v>18.600000000000001</v>
      </c>
      <c r="P65" s="2">
        <f>D70</f>
        <v>-4.551485048797712E-2</v>
      </c>
      <c r="Q65" s="2">
        <f>E70</f>
        <v>0.6271205618088328</v>
      </c>
      <c r="R65" s="2" t="str">
        <f>G65</f>
        <v>TS022820e</v>
      </c>
      <c r="S65" s="2" t="str">
        <f>G67</f>
        <v>PV</v>
      </c>
      <c r="T65" s="2">
        <f>H70</f>
        <v>18.3</v>
      </c>
      <c r="U65" s="2">
        <f>J70</f>
        <v>0.75916166490847092</v>
      </c>
      <c r="V65" s="2">
        <f>K70</f>
        <v>1.1804646237470562E-6</v>
      </c>
      <c r="W65" s="2">
        <f>U65-P65</f>
        <v>0.80467651539644802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18.5</v>
      </c>
      <c r="C66" s="2">
        <v>20.589300000000001</v>
      </c>
      <c r="D66" s="2">
        <f t="shared" ref="D66:D69" si="36">(C66-B66)/(C66+B66)</f>
        <v>5.3449409429178862E-2</v>
      </c>
      <c r="G66" s="2" t="s">
        <v>5</v>
      </c>
      <c r="H66" s="2">
        <v>19</v>
      </c>
      <c r="I66" s="2">
        <v>138.97800000000001</v>
      </c>
      <c r="J66" s="2">
        <f t="shared" ref="J66:J69" si="37">(I66-H66)/(I66+H66)</f>
        <v>0.7594601779994683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 s="2">
        <v>18</v>
      </c>
      <c r="C67" s="2">
        <v>20.589300000000001</v>
      </c>
      <c r="D67" s="2">
        <f t="shared" si="36"/>
        <v>6.7098910837978434E-2</v>
      </c>
      <c r="G67" s="2" t="s">
        <v>6</v>
      </c>
      <c r="H67" s="2">
        <v>18.5</v>
      </c>
      <c r="I67" s="2">
        <v>128.68299999999999</v>
      </c>
      <c r="J67" s="2">
        <f t="shared" si="37"/>
        <v>0.74861227179769396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 s="2">
        <v>19</v>
      </c>
      <c r="C68" s="2">
        <v>15.442</v>
      </c>
      <c r="D68" s="2">
        <f t="shared" si="36"/>
        <v>-0.10330410545264503</v>
      </c>
      <c r="H68" s="2">
        <v>17.5</v>
      </c>
      <c r="I68" s="2">
        <v>138.97800000000001</v>
      </c>
      <c r="J68" s="2">
        <f t="shared" si="37"/>
        <v>0.77632638453967973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 s="2">
        <v>18.5</v>
      </c>
      <c r="C69" s="2">
        <v>10.294600000000001</v>
      </c>
      <c r="D69" s="2">
        <f t="shared" si="36"/>
        <v>-0.2849631528133747</v>
      </c>
      <c r="H69" s="2">
        <v>17.5</v>
      </c>
      <c r="I69" s="2">
        <v>133.83000000000001</v>
      </c>
      <c r="J69" s="2">
        <f t="shared" si="37"/>
        <v>0.76871737262935314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18.600000000000001</v>
      </c>
      <c r="C70" s="3">
        <f t="shared" ref="C70" si="38">AVERAGE(C65:C69)</f>
        <v>17.500900000000001</v>
      </c>
      <c r="D70" s="3">
        <f>AVERAGE(D65:D69)</f>
        <v>-4.551485048797712E-2</v>
      </c>
      <c r="E70" s="3">
        <f>_xlfn.T.TEST(B65:B69,C65:C69,2,1)</f>
        <v>0.6271205618088328</v>
      </c>
      <c r="G70" s="3"/>
      <c r="H70" s="3">
        <f>AVERAGE(H65:H69)</f>
        <v>18.3</v>
      </c>
      <c r="I70" s="3">
        <f t="shared" ref="I70" si="39">AVERAGE(I65:I69)</f>
        <v>133.8304</v>
      </c>
      <c r="J70" s="3">
        <f>AVERAGE(J65:J69)</f>
        <v>0.75916166490847092</v>
      </c>
      <c r="K70" s="3">
        <f>_xlfn.T.TEST(H65:H69,I65:I69,2,1)</f>
        <v>1.1804646237470562E-6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s="2" t="s">
        <v>32</v>
      </c>
      <c r="B72" s="2">
        <v>10.5</v>
      </c>
      <c r="C72" s="2">
        <v>20.589300000000001</v>
      </c>
      <c r="D72" s="2">
        <f>(C72-B72)/(C72+B72)</f>
        <v>0.32452644478968651</v>
      </c>
      <c r="G72" s="2" t="s">
        <v>31</v>
      </c>
      <c r="H72" s="2">
        <v>30</v>
      </c>
      <c r="I72" s="2">
        <v>66.915199999999999</v>
      </c>
      <c r="J72" s="2">
        <f>(I72-H72)/(I72+H72)</f>
        <v>0.38090206696163242</v>
      </c>
      <c r="M72" s="2" t="str">
        <f>A72</f>
        <v>TS022820g</v>
      </c>
      <c r="N72" s="2" t="str">
        <f>A74</f>
        <v>Lhx6</v>
      </c>
      <c r="O72" s="2">
        <f>B77</f>
        <v>7</v>
      </c>
      <c r="P72" s="2">
        <f>D77</f>
        <v>0.45791975598601448</v>
      </c>
      <c r="Q72" s="2">
        <f>E77</f>
        <v>5.0092959395052212E-4</v>
      </c>
      <c r="R72" s="2" t="str">
        <f>G72</f>
        <v>TS022820f</v>
      </c>
      <c r="S72" s="2" t="str">
        <f>G74</f>
        <v>PV</v>
      </c>
      <c r="T72" s="2">
        <f>H77</f>
        <v>28.6</v>
      </c>
      <c r="U72" s="2">
        <f>J77</f>
        <v>0.35125098698867324</v>
      </c>
      <c r="V72" s="2">
        <f>K77</f>
        <v>9.7610651163680589E-5</v>
      </c>
      <c r="W72" s="2">
        <f>U72-P72</f>
        <v>-0.10666876899734123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 s="2">
        <v>7</v>
      </c>
      <c r="C73" s="2">
        <v>15.442</v>
      </c>
      <c r="D73" s="2">
        <f t="shared" ref="D73:D76" si="40">(C73-B73)/(C73+B73)</f>
        <v>0.37616968184653776</v>
      </c>
      <c r="G73" s="2" t="s">
        <v>5</v>
      </c>
      <c r="H73" s="2">
        <v>27.5</v>
      </c>
      <c r="I73" s="2">
        <v>56.6205</v>
      </c>
      <c r="J73" s="2">
        <f t="shared" ref="J73:J76" si="41">(I73-H73)/(I73+H73)</f>
        <v>0.34617602130277403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 s="2">
        <v>6.5</v>
      </c>
      <c r="C74" s="2">
        <v>20.589300000000001</v>
      </c>
      <c r="D74" s="2">
        <f t="shared" si="40"/>
        <v>0.52010572440040903</v>
      </c>
      <c r="G74" s="2" t="s">
        <v>6</v>
      </c>
      <c r="H74" s="2">
        <v>27</v>
      </c>
      <c r="I74" s="2">
        <v>61.767800000000001</v>
      </c>
      <c r="J74" s="2">
        <f t="shared" si="41"/>
        <v>0.39167130423419305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 s="2">
        <v>4.5</v>
      </c>
      <c r="C75" s="2">
        <v>15.442</v>
      </c>
      <c r="D75" s="2">
        <f t="shared" si="40"/>
        <v>0.54869120449302977</v>
      </c>
      <c r="H75" s="2">
        <v>29.5</v>
      </c>
      <c r="I75" s="2">
        <v>56.6205</v>
      </c>
      <c r="J75" s="2">
        <f t="shared" si="41"/>
        <v>0.3149134062157094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 s="2">
        <v>6.5</v>
      </c>
      <c r="C76" s="2">
        <v>20.589300000000001</v>
      </c>
      <c r="D76" s="2">
        <f t="shared" si="40"/>
        <v>0.52010572440040903</v>
      </c>
      <c r="H76" s="2">
        <v>29</v>
      </c>
      <c r="I76" s="2">
        <v>56.6205</v>
      </c>
      <c r="J76" s="2">
        <f t="shared" si="41"/>
        <v>0.3225921362290573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7</v>
      </c>
      <c r="C77" s="3">
        <f t="shared" ref="C77" si="42">AVERAGE(C72:C76)</f>
        <v>18.530380000000001</v>
      </c>
      <c r="D77" s="3">
        <f>AVERAGE(D72:D76)</f>
        <v>0.45791975598601448</v>
      </c>
      <c r="E77" s="3">
        <f>_xlfn.T.TEST(B72:B76,C72:C76,2,1)</f>
        <v>5.0092959395052212E-4</v>
      </c>
      <c r="G77" s="3"/>
      <c r="H77" s="3">
        <f>AVERAGE(H72:H76)</f>
        <v>28.6</v>
      </c>
      <c r="I77" s="3">
        <f t="shared" ref="I77" si="43">AVERAGE(I72:I76)</f>
        <v>59.708899999999993</v>
      </c>
      <c r="J77" s="3">
        <f>AVERAGE(J72:J76)</f>
        <v>0.35125098698867324</v>
      </c>
      <c r="K77" s="3">
        <f>_xlfn.T.TEST(H72:H76,I72:I76,2,1)</f>
        <v>9.7610651163680589E-5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s="2" t="s">
        <v>33</v>
      </c>
      <c r="B79" s="2">
        <v>29.5</v>
      </c>
      <c r="C79" s="2">
        <v>0</v>
      </c>
      <c r="D79" s="2">
        <f>(C79-B79)/(C79+B79)</f>
        <v>-1</v>
      </c>
      <c r="G79" s="2" t="s">
        <v>34</v>
      </c>
      <c r="H79" s="2">
        <v>10.5</v>
      </c>
      <c r="I79" s="2">
        <v>30.883900000000001</v>
      </c>
      <c r="J79" s="2">
        <f>(I79-H79)/(I79+H79)</f>
        <v>0.49255628396550355</v>
      </c>
      <c r="M79" s="2" t="str">
        <f>A79</f>
        <v>TS030620b</v>
      </c>
      <c r="N79" s="2" t="str">
        <f>A81</f>
        <v>Lhx6</v>
      </c>
      <c r="O79" s="2">
        <f>B84</f>
        <v>10.8</v>
      </c>
      <c r="P79" s="2">
        <f>D84</f>
        <v>-1</v>
      </c>
      <c r="Q79" s="2">
        <f>E84</f>
        <v>0.12414649144683258</v>
      </c>
      <c r="R79" s="2" t="str">
        <f>G79</f>
        <v>TS030620a</v>
      </c>
      <c r="S79" s="2" t="str">
        <f>G81</f>
        <v>PV</v>
      </c>
      <c r="T79" s="2">
        <f>H84</f>
        <v>8.6</v>
      </c>
      <c r="U79" s="2">
        <f>J84</f>
        <v>0.50503934938093775</v>
      </c>
      <c r="V79" s="2">
        <f>K84</f>
        <v>2.5359076763492773E-4</v>
      </c>
      <c r="W79" s="2">
        <f>U79-P79</f>
        <v>1.5050393493809378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 s="2">
        <v>17</v>
      </c>
      <c r="C80" s="2">
        <v>0</v>
      </c>
      <c r="D80" s="2">
        <f t="shared" ref="D80:D81" si="44">(C80-B80)/(C80+B80)</f>
        <v>-1</v>
      </c>
      <c r="G80" s="2" t="s">
        <v>5</v>
      </c>
      <c r="H80" s="2">
        <v>11.5</v>
      </c>
      <c r="I80" s="2">
        <v>30.883900000000001</v>
      </c>
      <c r="J80" s="2">
        <f t="shared" ref="J80:J83" si="45">(I80-H80)/(I80+H80)</f>
        <v>0.45734111301697111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 s="2">
        <v>0.5</v>
      </c>
      <c r="C81" s="2">
        <v>0</v>
      </c>
      <c r="D81" s="2">
        <f t="shared" si="44"/>
        <v>-1</v>
      </c>
      <c r="G81" s="2" t="s">
        <v>6</v>
      </c>
      <c r="H81" s="2">
        <v>5</v>
      </c>
      <c r="I81" s="2">
        <v>20.589300000000001</v>
      </c>
      <c r="J81" s="2">
        <f t="shared" si="45"/>
        <v>0.60921166268713878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 s="2">
        <v>6.5</v>
      </c>
      <c r="C82" s="2">
        <v>0</v>
      </c>
      <c r="D82" s="2">
        <f t="shared" ref="D82:D83" si="46">(C82-B82)/(C82+B82)</f>
        <v>-1</v>
      </c>
      <c r="H82" s="2">
        <v>8</v>
      </c>
      <c r="I82" s="2">
        <v>25.736599999999999</v>
      </c>
      <c r="J82" s="2">
        <f t="shared" si="45"/>
        <v>0.52573762619825359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 s="2">
        <v>0.5</v>
      </c>
      <c r="C83" s="2">
        <v>0</v>
      </c>
      <c r="D83" s="2">
        <f t="shared" si="46"/>
        <v>-1</v>
      </c>
      <c r="H83" s="2">
        <v>8</v>
      </c>
      <c r="I83" s="2">
        <v>20.589300000000001</v>
      </c>
      <c r="J83" s="2">
        <f t="shared" si="45"/>
        <v>0.44035006103682151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10.8</v>
      </c>
      <c r="C84" s="3">
        <f t="shared" ref="C84" si="47">AVERAGE(C79:C83)</f>
        <v>0</v>
      </c>
      <c r="D84" s="3">
        <f>AVERAGE(D79:D83)</f>
        <v>-1</v>
      </c>
      <c r="E84" s="3">
        <f>_xlfn.T.TEST(B79:B83,C79:C83,2,1)</f>
        <v>0.12414649144683258</v>
      </c>
      <c r="G84" s="3"/>
      <c r="H84" s="3">
        <f>AVERAGE(H79:H83)</f>
        <v>8.6</v>
      </c>
      <c r="I84" s="3">
        <f t="shared" ref="I84" si="48">AVERAGE(I79:I83)</f>
        <v>25.736599999999999</v>
      </c>
      <c r="J84" s="3">
        <f>AVERAGE(J79:J83)</f>
        <v>0.50503934938093775</v>
      </c>
      <c r="K84" s="3">
        <f>_xlfn.T.TEST(H79:H83,I79:I83,2,1)</f>
        <v>2.5359076763492773E-4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s="2" t="s">
        <v>35</v>
      </c>
      <c r="B86" s="2">
        <v>4</v>
      </c>
      <c r="C86" s="2">
        <v>15.442</v>
      </c>
      <c r="D86" s="2">
        <f>(C86-B86)/(C86+B86)</f>
        <v>0.58851969961938078</v>
      </c>
      <c r="G86" s="2" t="s">
        <v>36</v>
      </c>
      <c r="H86" s="2">
        <v>30</v>
      </c>
      <c r="I86" s="2">
        <v>92.651799999999994</v>
      </c>
      <c r="J86" s="2">
        <f>(I86-H86)/(I86+H86)</f>
        <v>0.51081027754994213</v>
      </c>
      <c r="M86" s="2" t="str">
        <f>A86</f>
        <v>TS030620c</v>
      </c>
      <c r="N86" s="2" t="str">
        <f>A88</f>
        <v>Lhx6</v>
      </c>
      <c r="O86" s="2">
        <f>B91</f>
        <v>6.4</v>
      </c>
      <c r="P86" s="2">
        <f>D91</f>
        <v>0.57658769966515</v>
      </c>
      <c r="Q86" s="2">
        <f>E91</f>
        <v>3.3958555140718239E-4</v>
      </c>
      <c r="R86" s="2" t="str">
        <f>G86</f>
        <v>TS030620d</v>
      </c>
      <c r="S86" s="2" t="str">
        <f>G88</f>
        <v>PV</v>
      </c>
      <c r="T86" s="2">
        <f>H91</f>
        <v>37.799999999999997</v>
      </c>
      <c r="U86" s="2">
        <f>J91</f>
        <v>0.48589030056596683</v>
      </c>
      <c r="V86" s="2">
        <f>K91</f>
        <v>8.1394574752759709E-5</v>
      </c>
      <c r="W86" s="2">
        <f>U86-P86</f>
        <v>-9.0697399099183174E-2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 s="2">
        <v>6</v>
      </c>
      <c r="C87" s="2">
        <v>25.736599999999999</v>
      </c>
      <c r="D87" s="2">
        <f t="shared" ref="D87:D90" si="49">(C87-B87)/(C87+B87)</f>
        <v>0.62188766282462515</v>
      </c>
      <c r="G87" s="2" t="s">
        <v>5</v>
      </c>
      <c r="H87" s="2">
        <v>40</v>
      </c>
      <c r="I87" s="2">
        <v>102.946</v>
      </c>
      <c r="J87" s="2">
        <f t="shared" ref="J87:J90" si="50">(I87-H87)/(I87+H87)</f>
        <v>0.44034810347963566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 s="2">
        <v>8.5</v>
      </c>
      <c r="C88" s="2">
        <v>25.736599999999999</v>
      </c>
      <c r="D88" s="2">
        <f t="shared" si="49"/>
        <v>0.50345536647914813</v>
      </c>
      <c r="G88" s="2" t="s">
        <v>6</v>
      </c>
      <c r="H88" s="2">
        <v>35</v>
      </c>
      <c r="I88" s="2">
        <v>102.946</v>
      </c>
      <c r="J88" s="2">
        <f t="shared" si="50"/>
        <v>0.49255505777623126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 s="2">
        <v>7</v>
      </c>
      <c r="C89" s="2">
        <v>25.736599999999999</v>
      </c>
      <c r="D89" s="2">
        <f t="shared" si="49"/>
        <v>0.57234410415253878</v>
      </c>
      <c r="H89" s="2">
        <v>39.5</v>
      </c>
      <c r="I89" s="2">
        <v>118.38800000000001</v>
      </c>
      <c r="J89" s="2">
        <f t="shared" si="50"/>
        <v>0.49964531820024322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 s="2">
        <v>6.5</v>
      </c>
      <c r="C90" s="2">
        <v>25.736599999999999</v>
      </c>
      <c r="D90" s="2">
        <f t="shared" si="49"/>
        <v>0.5967316652500575</v>
      </c>
      <c r="H90" s="2">
        <v>44.5</v>
      </c>
      <c r="I90" s="2">
        <v>128.68299999999999</v>
      </c>
      <c r="J90" s="2">
        <f t="shared" si="50"/>
        <v>0.48609274582378176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6.4</v>
      </c>
      <c r="C91" s="3">
        <f t="shared" ref="C91" si="51">AVERAGE(C86:C90)</f>
        <v>23.677679999999999</v>
      </c>
      <c r="D91" s="3">
        <f>AVERAGE(D86:D90)</f>
        <v>0.57658769966515</v>
      </c>
      <c r="E91" s="3">
        <f>_xlfn.T.TEST(B86:B90,C86:C90,2,1)</f>
        <v>3.3958555140718239E-4</v>
      </c>
      <c r="G91" s="3"/>
      <c r="H91" s="3">
        <f>AVERAGE(H86:H90)</f>
        <v>37.799999999999997</v>
      </c>
      <c r="I91" s="3">
        <f t="shared" ref="I91" si="52">AVERAGE(I86:I90)</f>
        <v>109.12296000000001</v>
      </c>
      <c r="J91" s="3">
        <f>AVERAGE(J86:J90)</f>
        <v>0.48589030056596683</v>
      </c>
      <c r="K91" s="3">
        <f>_xlfn.T.TEST(H86:H90,I86:I90,2,1)</f>
        <v>8.1394574752759709E-5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s="2" t="s">
        <v>38</v>
      </c>
      <c r="B93" s="2">
        <v>4.5</v>
      </c>
      <c r="C93" s="2">
        <v>25.736599999999999</v>
      </c>
      <c r="D93" s="2">
        <f>(C93-B93)/(C93+B93)</f>
        <v>0.7023474861591581</v>
      </c>
      <c r="G93" s="2" t="s">
        <v>37</v>
      </c>
      <c r="H93" s="2">
        <v>5.5</v>
      </c>
      <c r="I93" s="2">
        <v>25.736599999999999</v>
      </c>
      <c r="J93" s="2">
        <f>(I93-H93)/(I93+H93)</f>
        <v>0.64784899765019244</v>
      </c>
      <c r="M93" s="2" t="str">
        <f>A93</f>
        <v>TS030620f</v>
      </c>
      <c r="N93" s="2" t="str">
        <f>A95</f>
        <v>Lhx6</v>
      </c>
      <c r="O93" s="2">
        <f>B98</f>
        <v>2.7</v>
      </c>
      <c r="P93" s="2">
        <f>D98</f>
        <v>0.80000911671995456</v>
      </c>
      <c r="Q93" s="2">
        <f>E98</f>
        <v>3.927328833638291E-4</v>
      </c>
      <c r="R93" s="2" t="str">
        <f>G93</f>
        <v>TS030620e</v>
      </c>
      <c r="S93" s="2" t="str">
        <f>G95</f>
        <v>PV</v>
      </c>
      <c r="T93" s="2">
        <f>H98</f>
        <v>6.1</v>
      </c>
      <c r="U93" s="2">
        <f>J98</f>
        <v>0.54853910612768941</v>
      </c>
      <c r="V93" s="2">
        <f>K98</f>
        <v>2.2007064451758118E-3</v>
      </c>
      <c r="W93" s="2">
        <f>U93-P93</f>
        <v>-0.25147001059226515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4</v>
      </c>
      <c r="C94" s="2">
        <v>20.589300000000001</v>
      </c>
      <c r="D94" s="2">
        <f t="shared" ref="D94:D97" si="53">(C94-B94)/(C94+B94)</f>
        <v>0.67465523622063261</v>
      </c>
      <c r="G94" s="2" t="s">
        <v>5</v>
      </c>
      <c r="H94" s="2">
        <v>7</v>
      </c>
      <c r="I94" s="2">
        <v>20.589300000000001</v>
      </c>
      <c r="J94" s="2">
        <f t="shared" ref="J94:J97" si="54">(I94-H94)/(I94+H94)</f>
        <v>0.49255689705791739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 s="2">
        <v>3.5</v>
      </c>
      <c r="C95" s="2">
        <v>25.736599999999999</v>
      </c>
      <c r="D95" s="2">
        <f t="shared" si="53"/>
        <v>0.76057407496083673</v>
      </c>
      <c r="G95" s="2" t="s">
        <v>6</v>
      </c>
      <c r="H95" s="2">
        <v>6.5</v>
      </c>
      <c r="I95" s="2">
        <v>20.589300000000001</v>
      </c>
      <c r="J95" s="2">
        <f t="shared" si="54"/>
        <v>0.52010572440040903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 s="2">
        <v>1</v>
      </c>
      <c r="C96" s="2">
        <v>25.736599999999999</v>
      </c>
      <c r="D96" s="2">
        <f t="shared" si="53"/>
        <v>0.92519617303621249</v>
      </c>
      <c r="H96" s="2">
        <v>6.5</v>
      </c>
      <c r="I96" s="2">
        <v>15.442</v>
      </c>
      <c r="J96" s="2">
        <f t="shared" si="54"/>
        <v>0.40752893993254946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B97" s="2">
        <v>0.5</v>
      </c>
      <c r="C97" s="2">
        <v>15.442</v>
      </c>
      <c r="D97" s="2">
        <f t="shared" si="53"/>
        <v>0.93727261322293309</v>
      </c>
      <c r="H97" s="2">
        <v>5</v>
      </c>
      <c r="I97" s="2">
        <v>25.736599999999999</v>
      </c>
      <c r="J97" s="2">
        <f t="shared" si="54"/>
        <v>0.67465497159737897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2.7</v>
      </c>
      <c r="C98" s="3">
        <f t="shared" ref="C98" si="55">AVERAGE(C93:C97)</f>
        <v>22.648219999999998</v>
      </c>
      <c r="D98" s="3">
        <f>AVERAGE(D93:D97)</f>
        <v>0.80000911671995456</v>
      </c>
      <c r="E98" s="3">
        <f>_xlfn.T.TEST(B93:B97,C93:C97,2,1)</f>
        <v>3.927328833638291E-4</v>
      </c>
      <c r="G98" s="3"/>
      <c r="H98" s="3">
        <f>AVERAGE(H93:H97)</f>
        <v>6.1</v>
      </c>
      <c r="I98" s="3">
        <f t="shared" ref="I98" si="56">AVERAGE(I93:I97)</f>
        <v>21.618760000000002</v>
      </c>
      <c r="J98" s="3">
        <f>AVERAGE(J93:J97)</f>
        <v>0.54853910612768941</v>
      </c>
      <c r="K98" s="3">
        <f>_xlfn.T.TEST(H93:H97,I93:I97,2,1)</f>
        <v>2.2007064451758118E-3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/>
      <c r="C105" s="3"/>
      <c r="D105" s="3"/>
      <c r="E105" s="3"/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/>
      <c r="C112" s="3"/>
      <c r="D112" s="3"/>
      <c r="E112" s="3"/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/>
      <c r="C126" s="3"/>
      <c r="D126" s="3"/>
      <c r="E126" s="3"/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/>
      <c r="C133" s="3"/>
      <c r="D133" s="3"/>
      <c r="E133" s="3"/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/>
      <c r="C140" s="3"/>
      <c r="D140" s="3"/>
      <c r="E140" s="3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/>
      <c r="C147" s="3"/>
      <c r="D147" s="3"/>
      <c r="E147" s="3"/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/>
      <c r="C154" s="3"/>
      <c r="D154" s="3"/>
      <c r="E154" s="3"/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/>
      <c r="C161" s="3"/>
      <c r="D161" s="3"/>
      <c r="E161" s="3"/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/>
      <c r="C168" s="3"/>
      <c r="D168" s="3"/>
      <c r="E168" s="3"/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/>
      <c r="C175" s="3"/>
      <c r="D175" s="3"/>
      <c r="E175" s="3"/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/>
      <c r="C182" s="3"/>
      <c r="D182" s="3"/>
      <c r="E182" s="3"/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/>
      <c r="C189" s="3"/>
      <c r="D189" s="3"/>
      <c r="E189" s="3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A210" s="3"/>
      <c r="B210" s="3"/>
      <c r="C210" s="3"/>
      <c r="D210" s="3"/>
      <c r="E210" s="3"/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A217" s="3"/>
      <c r="B217" s="3"/>
      <c r="C217" s="3"/>
      <c r="D217" s="3"/>
      <c r="E217" s="3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A224" s="3"/>
      <c r="B224" s="3"/>
      <c r="C224" s="3"/>
      <c r="D224" s="3"/>
      <c r="E224" s="3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A231" s="3"/>
      <c r="B231" s="3"/>
      <c r="C231" s="3"/>
      <c r="D231" s="3"/>
      <c r="E231" s="3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A238" s="3"/>
      <c r="B238" s="3"/>
      <c r="C238" s="3"/>
      <c r="D238" s="3"/>
      <c r="E238" s="3"/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Z243"/>
      <c r="AA243"/>
      <c r="AB243"/>
      <c r="AC243"/>
      <c r="AD243"/>
      <c r="AE243"/>
      <c r="AF243"/>
      <c r="AG243"/>
      <c r="AH243"/>
      <c r="AI243"/>
      <c r="AJ243"/>
    </row>
    <row r="244" spans="1:36" s="2" customFormat="1" x14ac:dyDescent="0.3">
      <c r="Z244"/>
      <c r="AA244"/>
      <c r="AB244"/>
      <c r="AC244"/>
      <c r="AD244"/>
      <c r="AE244"/>
      <c r="AF244"/>
      <c r="AG244"/>
      <c r="AH244"/>
      <c r="AI244"/>
      <c r="AJ244"/>
    </row>
    <row r="245" spans="1:36" s="2" customFormat="1" x14ac:dyDescent="0.3">
      <c r="A245" s="3"/>
      <c r="B245" s="3"/>
      <c r="C245" s="3"/>
      <c r="D245" s="3"/>
      <c r="E245" s="3"/>
      <c r="Z245"/>
      <c r="AA245"/>
      <c r="AB245"/>
      <c r="AC245"/>
      <c r="AD245"/>
      <c r="AE245"/>
      <c r="AF245"/>
      <c r="AG245"/>
      <c r="AH245"/>
      <c r="AI245"/>
      <c r="AJ245"/>
    </row>
    <row r="246" spans="1:36" s="2" customFormat="1" x14ac:dyDescent="0.3">
      <c r="Z246"/>
      <c r="AA246"/>
      <c r="AB246"/>
      <c r="AC246"/>
      <c r="AD246"/>
      <c r="AE246"/>
      <c r="AF246"/>
      <c r="AG246"/>
      <c r="AH246"/>
      <c r="AI246"/>
      <c r="AJ246"/>
    </row>
    <row r="247" spans="1:36" s="2" customFormat="1" x14ac:dyDescent="0.3">
      <c r="Z247"/>
      <c r="AA247"/>
      <c r="AB247"/>
      <c r="AC247"/>
      <c r="AD247"/>
      <c r="AE247"/>
      <c r="AF247"/>
      <c r="AG247"/>
      <c r="AH247"/>
      <c r="AI247"/>
      <c r="AJ247"/>
    </row>
    <row r="248" spans="1:36" s="2" customFormat="1" x14ac:dyDescent="0.3">
      <c r="Z248"/>
      <c r="AA248"/>
      <c r="AB248"/>
      <c r="AC248"/>
      <c r="AD248"/>
      <c r="AE248"/>
      <c r="AF248"/>
      <c r="AG248"/>
      <c r="AH248"/>
      <c r="AI248"/>
      <c r="AJ248"/>
    </row>
    <row r="249" spans="1:36" s="2" customFormat="1" x14ac:dyDescent="0.3">
      <c r="Z249"/>
      <c r="AA249"/>
      <c r="AB249"/>
      <c r="AC249"/>
      <c r="AD249"/>
      <c r="AE249"/>
      <c r="AF249"/>
      <c r="AG249"/>
      <c r="AH249"/>
      <c r="AI249"/>
      <c r="AJ249"/>
    </row>
    <row r="250" spans="1:36" s="2" customFormat="1" x14ac:dyDescent="0.3">
      <c r="Z250"/>
      <c r="AA250"/>
      <c r="AB250"/>
      <c r="AC250"/>
      <c r="AD250"/>
      <c r="AE250"/>
      <c r="AF250"/>
      <c r="AG250"/>
      <c r="AH250"/>
      <c r="AI250"/>
      <c r="AJ250"/>
    </row>
    <row r="251" spans="1:36" s="2" customFormat="1" x14ac:dyDescent="0.3">
      <c r="Z251"/>
      <c r="AA251"/>
      <c r="AB251"/>
      <c r="AC251"/>
      <c r="AD251"/>
      <c r="AE251"/>
      <c r="AF251"/>
      <c r="AG251"/>
      <c r="AH251"/>
      <c r="AI251"/>
      <c r="AJ251"/>
    </row>
    <row r="252" spans="1:36" s="2" customFormat="1" x14ac:dyDescent="0.3">
      <c r="A252" s="3"/>
      <c r="B252" s="3"/>
      <c r="C252" s="3"/>
      <c r="D252" s="3"/>
      <c r="E252" s="3"/>
      <c r="Z252"/>
      <c r="AA252"/>
      <c r="AB252"/>
      <c r="AC252"/>
      <c r="AD252"/>
      <c r="AE252"/>
      <c r="AF252"/>
      <c r="AG252"/>
      <c r="AH252"/>
      <c r="AI252"/>
      <c r="AJ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conditionalFormatting sqref="F7">
    <cfRule type="cellIs" dxfId="8" priority="2" operator="greaterThan">
      <formula>0.5</formula>
    </cfRule>
  </conditionalFormatting>
  <conditionalFormatting sqref="F35">
    <cfRule type="cellIs" dxfId="7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5BFD-30AC-43E6-980C-F159C89F49E5}">
  <dimension ref="A1:AJ280"/>
  <sheetViews>
    <sheetView topLeftCell="I1" zoomScale="80" zoomScaleNormal="80" workbookViewId="0">
      <selection activeCell="AK17" sqref="AK17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</row>
    <row r="2" spans="1:36" s="2" customFormat="1" x14ac:dyDescent="0.3">
      <c r="A2" s="2" t="s">
        <v>11</v>
      </c>
      <c r="B2" s="2">
        <v>10</v>
      </c>
      <c r="C2" s="2">
        <v>5.1473199999999997</v>
      </c>
      <c r="D2" s="2">
        <f>(C2-B2)/(C2+B2)</f>
        <v>-0.32036558282257194</v>
      </c>
      <c r="G2" s="2" t="s">
        <v>12</v>
      </c>
      <c r="H2" s="2">
        <v>13.5</v>
      </c>
      <c r="I2" s="2">
        <v>77.209800000000001</v>
      </c>
      <c r="J2" s="2">
        <f>(I2-H2)/(I2+H2)</f>
        <v>0.7023474861591581</v>
      </c>
      <c r="M2" s="2" t="str">
        <f>A2</f>
        <v>TS022520b</v>
      </c>
      <c r="N2" s="2" t="str">
        <f>A4</f>
        <v>Lhx6</v>
      </c>
      <c r="O2" s="2">
        <f>B7</f>
        <v>6.3</v>
      </c>
      <c r="P2" s="2">
        <f>D7</f>
        <v>-0.86407311656451447</v>
      </c>
      <c r="Q2" s="2">
        <f>E7</f>
        <v>3.4211025485371967E-3</v>
      </c>
      <c r="R2" s="2" t="str">
        <f>G2</f>
        <v>TS022520a</v>
      </c>
      <c r="S2" s="2" t="str">
        <f>G4</f>
        <v>PV</v>
      </c>
      <c r="T2" s="2">
        <f>H7</f>
        <v>12.6</v>
      </c>
      <c r="U2" s="2">
        <f>J7</f>
        <v>0.71491668297830269</v>
      </c>
      <c r="V2" s="2">
        <f>K7</f>
        <v>3.2108415406598773E-5</v>
      </c>
      <c r="W2" s="2">
        <f>U2-P2</f>
        <v>1.5789897995428173</v>
      </c>
      <c r="Z2" s="2" t="s">
        <v>11</v>
      </c>
      <c r="AA2" s="2" t="s">
        <v>7</v>
      </c>
      <c r="AB2" s="2">
        <v>6.3</v>
      </c>
      <c r="AC2" s="2">
        <v>-0.86407311656451447</v>
      </c>
      <c r="AD2" s="2">
        <v>3.4211025485371967E-3</v>
      </c>
      <c r="AE2" s="2" t="s">
        <v>12</v>
      </c>
      <c r="AF2" s="2" t="s">
        <v>6</v>
      </c>
      <c r="AG2" s="2">
        <v>12.6</v>
      </c>
      <c r="AH2" s="2">
        <v>0.71491668297830269</v>
      </c>
      <c r="AI2" s="2">
        <v>3.2108415406598773E-5</v>
      </c>
      <c r="AJ2" s="2">
        <v>1.5789897995428173</v>
      </c>
    </row>
    <row r="3" spans="1:36" s="2" customFormat="1" x14ac:dyDescent="0.3">
      <c r="A3" s="2" t="s">
        <v>5</v>
      </c>
      <c r="B3" s="2">
        <v>6.5</v>
      </c>
      <c r="C3" s="2">
        <v>0</v>
      </c>
      <c r="D3" s="2">
        <f t="shared" ref="D3:D6" si="0">(C3-B3)/(C3+B3)</f>
        <v>-1</v>
      </c>
      <c r="G3" s="2" t="s">
        <v>5</v>
      </c>
      <c r="H3" s="2">
        <v>11</v>
      </c>
      <c r="I3" s="2">
        <v>82.357100000000003</v>
      </c>
      <c r="J3" s="2">
        <f t="shared" ref="J3:J6" si="1">(I3-H3)/(I3+H3)</f>
        <v>0.76434572196437123</v>
      </c>
      <c r="Z3" s="2" t="s">
        <v>13</v>
      </c>
      <c r="AA3" s="2" t="s">
        <v>7</v>
      </c>
      <c r="AB3" s="2">
        <v>5</v>
      </c>
      <c r="AC3" s="2">
        <v>-1</v>
      </c>
      <c r="AD3" s="2">
        <v>4.5816064910749496E-4</v>
      </c>
      <c r="AE3" s="2" t="s">
        <v>14</v>
      </c>
      <c r="AF3" s="2" t="s">
        <v>6</v>
      </c>
      <c r="AG3" s="2">
        <v>14.7</v>
      </c>
      <c r="AH3" s="2">
        <v>0.76793512724539492</v>
      </c>
      <c r="AI3" s="2">
        <v>7.4585760234857353E-6</v>
      </c>
      <c r="AJ3" s="2">
        <v>1.7679351272453949</v>
      </c>
    </row>
    <row r="4" spans="1:36" s="2" customFormat="1" x14ac:dyDescent="0.3">
      <c r="A4" s="2" t="s">
        <v>7</v>
      </c>
      <c r="B4" s="2">
        <v>7.5</v>
      </c>
      <c r="C4" s="2">
        <v>0</v>
      </c>
      <c r="D4" s="2">
        <f t="shared" si="0"/>
        <v>-1</v>
      </c>
      <c r="G4" s="2" t="s">
        <v>6</v>
      </c>
      <c r="H4" s="2">
        <v>12.5</v>
      </c>
      <c r="I4" s="2">
        <v>72.0625</v>
      </c>
      <c r="J4" s="2">
        <f t="shared" si="1"/>
        <v>0.70436067997043605</v>
      </c>
      <c r="Z4" s="2" t="s">
        <v>15</v>
      </c>
      <c r="AA4" s="2" t="s">
        <v>7</v>
      </c>
      <c r="AB4" s="2">
        <v>14.3</v>
      </c>
      <c r="AC4" s="2">
        <v>-1</v>
      </c>
      <c r="AD4" s="2">
        <v>4.5796245443649821E-4</v>
      </c>
      <c r="AE4" s="2" t="s">
        <v>16</v>
      </c>
      <c r="AF4" s="2" t="s">
        <v>6</v>
      </c>
      <c r="AG4" s="2">
        <v>28</v>
      </c>
      <c r="AH4" s="2">
        <v>0.72423012112063623</v>
      </c>
      <c r="AI4" s="2">
        <v>2.8980050861098931E-9</v>
      </c>
      <c r="AJ4" s="2">
        <v>1.7242301211206361</v>
      </c>
    </row>
    <row r="5" spans="1:36" s="2" customFormat="1" x14ac:dyDescent="0.3">
      <c r="B5" s="2">
        <v>5</v>
      </c>
      <c r="C5" s="2">
        <v>0</v>
      </c>
      <c r="D5" s="2">
        <f t="shared" si="0"/>
        <v>-1</v>
      </c>
      <c r="H5" s="2">
        <v>12.5</v>
      </c>
      <c r="I5" s="2">
        <v>66.915199999999999</v>
      </c>
      <c r="J5" s="2">
        <f t="shared" si="1"/>
        <v>0.68519880325177041</v>
      </c>
      <c r="Z5" s="2" t="s">
        <v>17</v>
      </c>
      <c r="AA5" s="2" t="s">
        <v>7</v>
      </c>
      <c r="AB5" s="2">
        <v>4.0999999999999996</v>
      </c>
      <c r="AC5" s="2">
        <v>-1</v>
      </c>
      <c r="AD5" s="2">
        <v>1.4837256507423257E-4</v>
      </c>
      <c r="AE5" s="2" t="s">
        <v>18</v>
      </c>
      <c r="AF5" s="2" t="s">
        <v>6</v>
      </c>
      <c r="AG5" s="2">
        <v>16.7</v>
      </c>
      <c r="AH5" s="2">
        <v>0.53731827659123144</v>
      </c>
      <c r="AI5" s="2">
        <v>2.4061079899791473E-5</v>
      </c>
      <c r="AJ5" s="2">
        <v>1.5373182765912314</v>
      </c>
    </row>
    <row r="6" spans="1:36" s="2" customFormat="1" x14ac:dyDescent="0.3">
      <c r="B6" s="2">
        <v>2.5</v>
      </c>
      <c r="C6" s="2">
        <v>0</v>
      </c>
      <c r="D6" s="2">
        <f t="shared" si="0"/>
        <v>-1</v>
      </c>
      <c r="H6" s="2">
        <v>13.5</v>
      </c>
      <c r="I6" s="2">
        <v>82.357100000000003</v>
      </c>
      <c r="J6" s="2">
        <f t="shared" si="1"/>
        <v>0.71833072354577809</v>
      </c>
      <c r="Z6" s="2" t="s">
        <v>19</v>
      </c>
      <c r="AA6" s="2" t="s">
        <v>7</v>
      </c>
      <c r="AB6" s="2">
        <v>6.7</v>
      </c>
      <c r="AC6" s="2">
        <v>-1</v>
      </c>
      <c r="AD6" s="2">
        <v>1.2459425024489167E-5</v>
      </c>
      <c r="AE6" s="2" t="s">
        <v>20</v>
      </c>
      <c r="AF6" s="2" t="s">
        <v>6</v>
      </c>
      <c r="AG6" s="2">
        <v>41.7</v>
      </c>
      <c r="AH6" s="2">
        <v>2.9324751031915341E-2</v>
      </c>
      <c r="AI6" s="2">
        <v>0.11965205759966589</v>
      </c>
      <c r="AJ6" s="2">
        <v>1.0293247510319152</v>
      </c>
    </row>
    <row r="7" spans="1:36" s="2" customFormat="1" x14ac:dyDescent="0.3">
      <c r="A7" s="3"/>
      <c r="B7" s="3">
        <f>AVERAGE(B2:B6)</f>
        <v>6.3</v>
      </c>
      <c r="C7" s="3">
        <f t="shared" ref="C7" si="2">AVERAGE(C2:C6)</f>
        <v>1.0294639999999999</v>
      </c>
      <c r="D7" s="3">
        <f>AVERAGE(D2:D6)</f>
        <v>-0.86407311656451447</v>
      </c>
      <c r="E7" s="3">
        <f>_xlfn.T.TEST(B2:B6,C2:C6,2,1)</f>
        <v>3.4211025485371967E-3</v>
      </c>
      <c r="F7" s="3"/>
      <c r="G7" s="3"/>
      <c r="H7" s="3">
        <f>AVERAGE(H2:H6)</f>
        <v>12.6</v>
      </c>
      <c r="I7" s="3">
        <f t="shared" ref="I7" si="3">AVERAGE(I2:I6)</f>
        <v>76.180340000000001</v>
      </c>
      <c r="J7" s="3">
        <f>AVERAGE(J2:J6)</f>
        <v>0.71491668297830269</v>
      </c>
      <c r="K7" s="3">
        <f>_xlfn.T.TEST(H2:H6,I2:I6,2,1)</f>
        <v>3.2108415406598773E-5</v>
      </c>
      <c r="Z7" s="2" t="s">
        <v>22</v>
      </c>
      <c r="AA7" s="2" t="s">
        <v>7</v>
      </c>
      <c r="AB7" s="2">
        <v>3.8</v>
      </c>
      <c r="AC7" s="2">
        <v>-1</v>
      </c>
      <c r="AD7" s="2">
        <v>4.5202131079409674E-5</v>
      </c>
      <c r="AE7" s="2" t="s">
        <v>21</v>
      </c>
      <c r="AF7" s="2" t="s">
        <v>6</v>
      </c>
      <c r="AG7" s="2">
        <v>15.6</v>
      </c>
      <c r="AH7" s="2">
        <v>0.6953440483155251</v>
      </c>
      <c r="AI7" s="2">
        <v>8.3070890737705819E-5</v>
      </c>
      <c r="AJ7" s="2">
        <v>1.6953440483155251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15.2</v>
      </c>
      <c r="AC8" s="2">
        <v>-0.32954993388302428</v>
      </c>
      <c r="AD8" s="2">
        <v>2.6572646606712866E-2</v>
      </c>
      <c r="AE8" s="2" t="s">
        <v>24</v>
      </c>
      <c r="AF8" s="2" t="s">
        <v>6</v>
      </c>
      <c r="AG8" s="2">
        <v>10.8</v>
      </c>
      <c r="AH8" s="2">
        <v>0.61475557587713736</v>
      </c>
      <c r="AI8" s="2">
        <v>2.4274605255252809E-5</v>
      </c>
      <c r="AJ8" s="2">
        <v>0.94430550976016159</v>
      </c>
    </row>
    <row r="9" spans="1:36" s="2" customFormat="1" x14ac:dyDescent="0.3">
      <c r="A9" s="2" t="s">
        <v>13</v>
      </c>
      <c r="B9" s="2">
        <v>5.5</v>
      </c>
      <c r="C9" s="2">
        <v>0</v>
      </c>
      <c r="D9" s="2">
        <f>(C9-B9)/(C9+B9)</f>
        <v>-1</v>
      </c>
      <c r="G9" s="2" t="s">
        <v>14</v>
      </c>
      <c r="H9" s="2">
        <v>13.5</v>
      </c>
      <c r="I9" s="2">
        <v>108.09399999999999</v>
      </c>
      <c r="J9" s="2">
        <f>(I9-H9)/(I9+H9)</f>
        <v>0.77794956988009278</v>
      </c>
      <c r="M9" s="2" t="str">
        <f>A9</f>
        <v>TS022520d</v>
      </c>
      <c r="N9" s="2" t="str">
        <f>A11</f>
        <v>Lhx6</v>
      </c>
      <c r="O9" s="2">
        <f>B14</f>
        <v>5</v>
      </c>
      <c r="P9" s="2">
        <f>D14</f>
        <v>-1</v>
      </c>
      <c r="Q9" s="2">
        <f>E14</f>
        <v>4.5816064910749496E-4</v>
      </c>
      <c r="R9" s="2" t="str">
        <f>G9</f>
        <v>TS022520c</v>
      </c>
      <c r="S9" s="2" t="str">
        <f>G11</f>
        <v>PV</v>
      </c>
      <c r="T9" s="2">
        <f>H14</f>
        <v>14.7</v>
      </c>
      <c r="U9" s="2">
        <f>J14</f>
        <v>0.76793512724539492</v>
      </c>
      <c r="V9" s="2">
        <f>K14</f>
        <v>7.4585760234857353E-6</v>
      </c>
      <c r="W9" s="2">
        <f>U9-P9</f>
        <v>1.7679351272453949</v>
      </c>
      <c r="Z9" s="2" t="s">
        <v>25</v>
      </c>
      <c r="AA9" s="2" t="s">
        <v>7</v>
      </c>
      <c r="AB9" s="2">
        <v>18.100000000000001</v>
      </c>
      <c r="AC9" s="2">
        <v>-1</v>
      </c>
      <c r="AD9" s="2">
        <v>1.1570407755600124E-4</v>
      </c>
      <c r="AE9" s="2" t="s">
        <v>26</v>
      </c>
      <c r="AF9" s="2" t="s">
        <v>6</v>
      </c>
      <c r="AG9" s="2">
        <v>61.1</v>
      </c>
      <c r="AH9" s="2">
        <v>-0.21089844681500999</v>
      </c>
      <c r="AI9" s="2">
        <v>5.2073878952800405E-2</v>
      </c>
      <c r="AJ9" s="2">
        <v>0.78910155318498998</v>
      </c>
    </row>
    <row r="10" spans="1:36" s="2" customFormat="1" x14ac:dyDescent="0.3">
      <c r="A10" s="2" t="s">
        <v>5</v>
      </c>
      <c r="B10" s="2">
        <v>6.5</v>
      </c>
      <c r="C10" s="2">
        <v>0</v>
      </c>
      <c r="D10" s="2">
        <f t="shared" ref="D10:D13" si="4">(C10-B10)/(C10+B10)</f>
        <v>-1</v>
      </c>
      <c r="G10" s="2" t="s">
        <v>5</v>
      </c>
      <c r="H10" s="2">
        <v>14.5</v>
      </c>
      <c r="I10" s="2">
        <v>113.241</v>
      </c>
      <c r="J10" s="2">
        <f t="shared" ref="J10:J13" si="5">(I10-H10)/(I10+H10)</f>
        <v>0.77297813544594141</v>
      </c>
      <c r="Z10" s="2" t="s">
        <v>27</v>
      </c>
      <c r="AA10" s="2" t="s">
        <v>7</v>
      </c>
      <c r="AB10" s="2">
        <v>24.7</v>
      </c>
      <c r="AC10" s="2">
        <v>-1</v>
      </c>
      <c r="AD10" s="2">
        <v>4.485167455878852E-3</v>
      </c>
      <c r="AE10" s="2" t="s">
        <v>28</v>
      </c>
      <c r="AF10" s="2" t="s">
        <v>6</v>
      </c>
      <c r="AG10" s="2">
        <v>32.1</v>
      </c>
      <c r="AH10" s="2">
        <v>0.23931718296598925</v>
      </c>
      <c r="AI10" s="2">
        <v>5.4201197665888388E-4</v>
      </c>
      <c r="AJ10" s="2">
        <v>1.2393171829659893</v>
      </c>
    </row>
    <row r="11" spans="1:36" s="2" customFormat="1" x14ac:dyDescent="0.3">
      <c r="A11" s="2" t="s">
        <v>7</v>
      </c>
      <c r="B11" s="2">
        <v>4</v>
      </c>
      <c r="C11" s="2">
        <v>0</v>
      </c>
      <c r="D11" s="2">
        <f t="shared" si="4"/>
        <v>-1</v>
      </c>
      <c r="G11" s="2" t="s">
        <v>6</v>
      </c>
      <c r="H11" s="2">
        <v>15</v>
      </c>
      <c r="I11" s="2">
        <v>102.946</v>
      </c>
      <c r="J11" s="2">
        <f t="shared" si="5"/>
        <v>0.74564631271938009</v>
      </c>
      <c r="Z11" s="2" t="s">
        <v>29</v>
      </c>
      <c r="AA11" s="2" t="s">
        <v>7</v>
      </c>
      <c r="AB11" s="2">
        <v>17.899999999999999</v>
      </c>
      <c r="AC11" s="2">
        <v>-0.39910447308014074</v>
      </c>
      <c r="AD11" s="2">
        <v>1.3172761434425778E-2</v>
      </c>
      <c r="AE11" s="2" t="s">
        <v>30</v>
      </c>
      <c r="AF11" s="2" t="s">
        <v>6</v>
      </c>
      <c r="AG11" s="2">
        <v>16.2</v>
      </c>
      <c r="AH11" s="2">
        <v>0.72969411227594139</v>
      </c>
      <c r="AI11" s="2">
        <v>9.9039844099025196E-6</v>
      </c>
      <c r="AJ11" s="2">
        <v>1.128798585356082</v>
      </c>
    </row>
    <row r="12" spans="1:36" s="2" customFormat="1" x14ac:dyDescent="0.3">
      <c r="B12" s="2">
        <v>5</v>
      </c>
      <c r="C12" s="2">
        <v>0</v>
      </c>
      <c r="D12" s="2">
        <f t="shared" si="4"/>
        <v>-1</v>
      </c>
      <c r="H12" s="2">
        <v>15.5</v>
      </c>
      <c r="I12" s="2">
        <v>123.536</v>
      </c>
      <c r="J12" s="2">
        <f t="shared" si="5"/>
        <v>0.77703616329583702</v>
      </c>
      <c r="Z12" s="2" t="s">
        <v>32</v>
      </c>
      <c r="AA12" s="2" t="s">
        <v>7</v>
      </c>
      <c r="AB12" s="2">
        <v>8.9</v>
      </c>
      <c r="AC12" s="2">
        <v>-1</v>
      </c>
      <c r="AD12" s="2">
        <v>2.160487101887156E-4</v>
      </c>
      <c r="AE12" s="2" t="s">
        <v>31</v>
      </c>
      <c r="AF12" s="2" t="s">
        <v>6</v>
      </c>
      <c r="AG12" s="2">
        <v>28.8</v>
      </c>
      <c r="AH12" s="2">
        <v>0.33256758828702598</v>
      </c>
      <c r="AI12" s="2">
        <v>1.4630194404407698E-4</v>
      </c>
      <c r="AJ12" s="2">
        <v>1.332567588287026</v>
      </c>
    </row>
    <row r="13" spans="1:36" s="2" customFormat="1" x14ac:dyDescent="0.3">
      <c r="B13" s="2">
        <v>4</v>
      </c>
      <c r="C13" s="2">
        <v>0</v>
      </c>
      <c r="D13" s="2">
        <f t="shared" si="4"/>
        <v>-1</v>
      </c>
      <c r="H13" s="2">
        <v>15</v>
      </c>
      <c r="I13" s="2">
        <v>113.241</v>
      </c>
      <c r="J13" s="2">
        <f t="shared" si="5"/>
        <v>0.76606545488572308</v>
      </c>
      <c r="Z13" s="2" t="s">
        <v>33</v>
      </c>
      <c r="AA13" s="2" t="s">
        <v>7</v>
      </c>
      <c r="AB13" s="2">
        <v>19.899999999999999</v>
      </c>
      <c r="AC13" s="2">
        <v>-1</v>
      </c>
      <c r="AD13" s="2">
        <v>4.0280071415382174E-5</v>
      </c>
      <c r="AE13" s="2" t="s">
        <v>34</v>
      </c>
      <c r="AF13" s="2" t="s">
        <v>6</v>
      </c>
      <c r="AG13" s="2">
        <v>12.7</v>
      </c>
      <c r="AH13" s="2">
        <v>0.73073793164733369</v>
      </c>
      <c r="AI13" s="2">
        <v>8.200150352194246E-6</v>
      </c>
      <c r="AJ13" s="2">
        <v>1.7307379316473337</v>
      </c>
    </row>
    <row r="14" spans="1:36" s="2" customFormat="1" x14ac:dyDescent="0.3">
      <c r="A14" s="3"/>
      <c r="B14" s="3">
        <f>AVERAGE(B9:B13)</f>
        <v>5</v>
      </c>
      <c r="C14" s="3">
        <f t="shared" ref="C14" si="6">AVERAGE(C9:C13)</f>
        <v>0</v>
      </c>
      <c r="D14" s="3">
        <f>AVERAGE(D9:D13)</f>
        <v>-1</v>
      </c>
      <c r="E14" s="3">
        <f>_xlfn.T.TEST(B9:B13,C9:C13,2,1)</f>
        <v>4.5816064910749496E-4</v>
      </c>
      <c r="G14" s="3"/>
      <c r="H14" s="3">
        <f>AVERAGE(H9:H13)</f>
        <v>14.7</v>
      </c>
      <c r="I14" s="3">
        <f t="shared" ref="I14" si="7">AVERAGE(I9:I13)</f>
        <v>112.2116</v>
      </c>
      <c r="J14" s="3">
        <f>AVERAGE(J9:J13)</f>
        <v>0.76793512724539492</v>
      </c>
      <c r="K14" s="3">
        <f>_xlfn.T.TEST(H9:H13,I9:I13,2,1)</f>
        <v>7.4585760234857353E-6</v>
      </c>
      <c r="Z14" s="2" t="s">
        <v>35</v>
      </c>
      <c r="AA14" s="2" t="s">
        <v>7</v>
      </c>
      <c r="AB14" s="2">
        <v>6.2</v>
      </c>
      <c r="AC14" s="2">
        <v>-7.4205120868435046E-2</v>
      </c>
      <c r="AD14" s="2">
        <v>0.61790772780750947</v>
      </c>
      <c r="AE14" s="2" t="s">
        <v>36</v>
      </c>
      <c r="AF14" s="2" t="s">
        <v>6</v>
      </c>
      <c r="AG14" s="2">
        <v>55.9</v>
      </c>
      <c r="AH14" s="2">
        <v>0.46575514852523564</v>
      </c>
      <c r="AI14" s="2">
        <v>1.6814184302308292E-4</v>
      </c>
      <c r="AJ14" s="2">
        <v>0.5399602693936707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6.7</v>
      </c>
      <c r="AC15" s="2">
        <v>-0.43225637218180663</v>
      </c>
      <c r="AD15" s="2">
        <v>0.14126510724931904</v>
      </c>
      <c r="AE15" s="2" t="s">
        <v>37</v>
      </c>
      <c r="AF15" s="2" t="s">
        <v>6</v>
      </c>
      <c r="AG15" s="2">
        <v>7.1</v>
      </c>
      <c r="AH15" s="2">
        <v>0.72270500218469036</v>
      </c>
      <c r="AI15" s="2">
        <v>1.3876427919869023E-5</v>
      </c>
      <c r="AJ15" s="2">
        <v>1.154961374366497</v>
      </c>
    </row>
    <row r="16" spans="1:36" s="2" customFormat="1" x14ac:dyDescent="0.3">
      <c r="A16" s="2" t="s">
        <v>15</v>
      </c>
      <c r="B16" s="2">
        <v>9</v>
      </c>
      <c r="C16" s="2">
        <v>0</v>
      </c>
      <c r="D16" s="2">
        <f>(C16-B16)/(C16+B16)</f>
        <v>-1</v>
      </c>
      <c r="G16" s="2" t="s">
        <v>16</v>
      </c>
      <c r="H16" s="2">
        <v>29.5</v>
      </c>
      <c r="I16" s="2">
        <v>175.00899999999999</v>
      </c>
      <c r="J16" s="2">
        <f>(I16-H16)/(I16+H16)</f>
        <v>0.71150413918213862</v>
      </c>
      <c r="M16" s="2" t="str">
        <f>A16</f>
        <v>TS022520e</v>
      </c>
      <c r="N16" s="2" t="str">
        <f>A18</f>
        <v>Lhx6</v>
      </c>
      <c r="O16" s="2">
        <f>B21</f>
        <v>14.3</v>
      </c>
      <c r="P16" s="2">
        <f>D21</f>
        <v>-1</v>
      </c>
      <c r="Q16" s="2">
        <f>E21</f>
        <v>4.5796245443649821E-4</v>
      </c>
      <c r="R16" s="2" t="str">
        <f>G16</f>
        <v>TS022520f</v>
      </c>
      <c r="S16" s="2" t="str">
        <f>G18</f>
        <v>PV</v>
      </c>
      <c r="T16" s="2">
        <f>H21</f>
        <v>28</v>
      </c>
      <c r="U16" s="2">
        <f>J21</f>
        <v>0.72423012112063623</v>
      </c>
      <c r="V16" s="2">
        <f>K21</f>
        <v>2.8980050861098931E-9</v>
      </c>
      <c r="W16" s="2">
        <f>U16-P16</f>
        <v>1.7242301211206361</v>
      </c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x14ac:dyDescent="0.3">
      <c r="A17" s="2" t="s">
        <v>5</v>
      </c>
      <c r="B17" s="2">
        <v>16.5</v>
      </c>
      <c r="C17" s="2">
        <v>0</v>
      </c>
      <c r="D17" s="2">
        <f t="shared" ref="D17:D20" si="8">(C17-B17)/(C17+B17)</f>
        <v>-1</v>
      </c>
      <c r="G17" s="2" t="s">
        <v>5</v>
      </c>
      <c r="H17" s="2">
        <v>25.5</v>
      </c>
      <c r="I17" s="2">
        <v>175.00899999999999</v>
      </c>
      <c r="J17" s="2">
        <f t="shared" ref="J17:J20" si="9">(I17-H17)/(I17+H17)</f>
        <v>0.74564732755138174</v>
      </c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x14ac:dyDescent="0.3">
      <c r="A18" s="2" t="s">
        <v>7</v>
      </c>
      <c r="B18" s="2">
        <v>16</v>
      </c>
      <c r="C18" s="2">
        <v>0</v>
      </c>
      <c r="D18" s="2">
        <f t="shared" si="8"/>
        <v>-1</v>
      </c>
      <c r="G18" s="2" t="s">
        <v>6</v>
      </c>
      <c r="H18" s="2">
        <v>28</v>
      </c>
      <c r="I18" s="2">
        <v>175.00899999999999</v>
      </c>
      <c r="J18" s="2">
        <f t="shared" si="9"/>
        <v>0.72415016083030803</v>
      </c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x14ac:dyDescent="0.3">
      <c r="B19" s="2">
        <v>15</v>
      </c>
      <c r="C19" s="2">
        <v>0</v>
      </c>
      <c r="D19" s="2">
        <f t="shared" si="8"/>
        <v>-1</v>
      </c>
      <c r="H19" s="2">
        <v>28</v>
      </c>
      <c r="I19" s="2">
        <v>175.00899999999999</v>
      </c>
      <c r="J19" s="2">
        <f t="shared" si="9"/>
        <v>0.72415016083030803</v>
      </c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B20" s="2">
        <v>15</v>
      </c>
      <c r="C20" s="2">
        <v>0</v>
      </c>
      <c r="D20" s="2">
        <f t="shared" si="8"/>
        <v>-1</v>
      </c>
      <c r="H20" s="2">
        <v>29</v>
      </c>
      <c r="I20" s="2">
        <v>175.00899999999999</v>
      </c>
      <c r="J20" s="2">
        <f t="shared" si="9"/>
        <v>0.71569881720904471</v>
      </c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x14ac:dyDescent="0.3">
      <c r="A21" s="3"/>
      <c r="B21" s="3">
        <f>AVERAGE(B16:B20)</f>
        <v>14.3</v>
      </c>
      <c r="C21" s="3">
        <f t="shared" ref="C21" si="10">AVERAGE(C16:C20)</f>
        <v>0</v>
      </c>
      <c r="D21" s="3">
        <f>AVERAGE(D16:D20)</f>
        <v>-1</v>
      </c>
      <c r="E21" s="3">
        <f>_xlfn.T.TEST(B16:B20,C16:C20,2,1)</f>
        <v>4.5796245443649821E-4</v>
      </c>
      <c r="G21" s="3"/>
      <c r="H21" s="3">
        <f>AVERAGE(H16:H20)</f>
        <v>28</v>
      </c>
      <c r="I21" s="3">
        <f t="shared" ref="I21" si="11">AVERAGE(I16:I20)</f>
        <v>175.00899999999999</v>
      </c>
      <c r="J21" s="3">
        <f>AVERAGE(J16:J20)</f>
        <v>0.72423012112063623</v>
      </c>
      <c r="K21" s="3">
        <f>_xlfn.T.TEST(H16:H20,I16:I20,2,1)</f>
        <v>2.8980050861098931E-9</v>
      </c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/>
      <c r="AA22"/>
      <c r="AB22"/>
      <c r="AC22"/>
      <c r="AD22"/>
      <c r="AE22"/>
      <c r="AF22"/>
      <c r="AG22"/>
      <c r="AH22"/>
      <c r="AI22"/>
      <c r="AJ22"/>
    </row>
    <row r="23" spans="1:36" s="2" customFormat="1" x14ac:dyDescent="0.3">
      <c r="A23" s="2" t="s">
        <v>17</v>
      </c>
      <c r="B23" s="2">
        <v>3.5</v>
      </c>
      <c r="C23" s="2">
        <v>0</v>
      </c>
      <c r="D23" s="2">
        <f>(C23-B23)/(C23+B23)</f>
        <v>-1</v>
      </c>
      <c r="G23" s="2" t="s">
        <v>18</v>
      </c>
      <c r="H23" s="2">
        <v>18</v>
      </c>
      <c r="I23" s="2">
        <v>56.6205</v>
      </c>
      <c r="J23" s="2">
        <f>(I23-H23)/(I23+H23)</f>
        <v>0.51755884776971484</v>
      </c>
      <c r="M23" s="2" t="str">
        <f>A23</f>
        <v>TS022520h</v>
      </c>
      <c r="N23" s="2" t="str">
        <f>A25</f>
        <v>Lhx6</v>
      </c>
      <c r="O23" s="2">
        <f>B28</f>
        <v>4.0999999999999996</v>
      </c>
      <c r="P23" s="2">
        <f>D28</f>
        <v>-1</v>
      </c>
      <c r="Q23" s="2">
        <f>E28</f>
        <v>1.4837256507423257E-4</v>
      </c>
      <c r="R23" s="2" t="str">
        <f>G23</f>
        <v>TS022520g</v>
      </c>
      <c r="S23" s="2" t="str">
        <f>G25</f>
        <v>PV</v>
      </c>
      <c r="T23" s="2">
        <f>H28</f>
        <v>16.7</v>
      </c>
      <c r="U23" s="2">
        <f>J28</f>
        <v>0.53731827659123144</v>
      </c>
      <c r="V23" s="2">
        <f>K28</f>
        <v>2.4061079899791473E-5</v>
      </c>
      <c r="W23" s="2">
        <f>U23-P23</f>
        <v>1.5373182765912314</v>
      </c>
      <c r="Z23"/>
      <c r="AA23"/>
      <c r="AB23"/>
      <c r="AC23"/>
      <c r="AD23"/>
      <c r="AE23"/>
      <c r="AF23"/>
      <c r="AG23"/>
      <c r="AH23"/>
      <c r="AI23"/>
      <c r="AJ23"/>
    </row>
    <row r="24" spans="1:36" s="2" customFormat="1" x14ac:dyDescent="0.3">
      <c r="A24" s="2" t="s">
        <v>5</v>
      </c>
      <c r="B24" s="2">
        <v>5</v>
      </c>
      <c r="C24" s="2">
        <v>0</v>
      </c>
      <c r="D24" s="2">
        <f t="shared" ref="D24:D27" si="12">(C24-B24)/(C24+B24)</f>
        <v>-1</v>
      </c>
      <c r="G24" s="2" t="s">
        <v>5</v>
      </c>
      <c r="H24" s="2">
        <v>17.5</v>
      </c>
      <c r="I24" s="2">
        <v>56.6205</v>
      </c>
      <c r="J24" s="2">
        <f t="shared" ref="J24:J27" si="13">(I24-H24)/(I24+H24)</f>
        <v>0.52779595388590206</v>
      </c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x14ac:dyDescent="0.3">
      <c r="A25" s="2" t="s">
        <v>7</v>
      </c>
      <c r="B25" s="2">
        <v>4.5</v>
      </c>
      <c r="C25" s="2">
        <v>0</v>
      </c>
      <c r="D25" s="2">
        <f t="shared" si="12"/>
        <v>-1</v>
      </c>
      <c r="G25" s="2" t="s">
        <v>6</v>
      </c>
      <c r="H25" s="2">
        <v>15.5</v>
      </c>
      <c r="I25" s="2">
        <v>51.473199999999999</v>
      </c>
      <c r="J25" s="2">
        <f t="shared" si="13"/>
        <v>0.53712828414948077</v>
      </c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x14ac:dyDescent="0.3">
      <c r="B26" s="2">
        <v>4</v>
      </c>
      <c r="C26" s="2">
        <v>0</v>
      </c>
      <c r="D26" s="2">
        <f t="shared" si="12"/>
        <v>-1</v>
      </c>
      <c r="H26" s="2">
        <v>16.5</v>
      </c>
      <c r="I26" s="2">
        <v>61.767800000000001</v>
      </c>
      <c r="J26" s="2">
        <f t="shared" si="13"/>
        <v>0.5783706709528057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 s="2">
        <v>3.5</v>
      </c>
      <c r="C27" s="2">
        <v>0</v>
      </c>
      <c r="D27" s="2">
        <f t="shared" si="12"/>
        <v>-1</v>
      </c>
      <c r="H27" s="2">
        <v>16</v>
      </c>
      <c r="I27" s="2">
        <v>51.473199999999999</v>
      </c>
      <c r="J27" s="2">
        <f t="shared" si="13"/>
        <v>0.52573762619825359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4.0999999999999996</v>
      </c>
      <c r="C28" s="3">
        <f t="shared" ref="C28" si="14">AVERAGE(C23:C27)</f>
        <v>0</v>
      </c>
      <c r="D28" s="3">
        <f>AVERAGE(D23:D27)</f>
        <v>-1</v>
      </c>
      <c r="E28" s="3">
        <f>_xlfn.T.TEST(B23:B27,C23:C27,2,1)</f>
        <v>1.4837256507423257E-4</v>
      </c>
      <c r="G28" s="3"/>
      <c r="H28" s="3">
        <f>AVERAGE(H23:H27)</f>
        <v>16.7</v>
      </c>
      <c r="I28" s="3">
        <f t="shared" ref="I28" si="15">AVERAGE(I23:I27)</f>
        <v>55.59104</v>
      </c>
      <c r="J28" s="3">
        <f>AVERAGE(J23:J27)</f>
        <v>0.53731827659123144</v>
      </c>
      <c r="K28" s="3">
        <f>_xlfn.T.TEST(H23:H27,I23:I27,2,1)</f>
        <v>2.4061079899791473E-5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s="2" t="s">
        <v>19</v>
      </c>
      <c r="B30" s="2">
        <v>6</v>
      </c>
      <c r="C30" s="2">
        <v>0</v>
      </c>
      <c r="D30" s="2">
        <f>(C30-B30)/(C30+B30)</f>
        <v>-1</v>
      </c>
      <c r="G30" s="2" t="s">
        <v>20</v>
      </c>
      <c r="H30" s="2">
        <v>40.5</v>
      </c>
      <c r="I30" s="2">
        <v>46.325899999999997</v>
      </c>
      <c r="J30" s="2">
        <f>(I30-H30)/(I30+H30)</f>
        <v>6.7098642225418892E-2</v>
      </c>
      <c r="M30" s="2" t="str">
        <f>A30</f>
        <v>TS022720a</v>
      </c>
      <c r="N30" s="2" t="str">
        <f>A32</f>
        <v>Lhx6</v>
      </c>
      <c r="O30" s="2">
        <f>B35</f>
        <v>6.7</v>
      </c>
      <c r="P30" s="2">
        <f>D35</f>
        <v>-1</v>
      </c>
      <c r="Q30" s="2">
        <f>E35</f>
        <v>1.2459425024489167E-5</v>
      </c>
      <c r="R30" s="2" t="str">
        <f>G30</f>
        <v>TS022720b</v>
      </c>
      <c r="S30" s="2" t="str">
        <f>G32</f>
        <v>PV</v>
      </c>
      <c r="T30" s="2">
        <f>H35</f>
        <v>41.7</v>
      </c>
      <c r="U30" s="2">
        <f>J35</f>
        <v>2.9324751031915341E-2</v>
      </c>
      <c r="V30" s="2">
        <f>K35</f>
        <v>0.11965205759966589</v>
      </c>
      <c r="W30" s="2">
        <f>U30-P30</f>
        <v>1.0293247510319152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 s="2">
        <v>6.5</v>
      </c>
      <c r="C31" s="2">
        <v>0</v>
      </c>
      <c r="D31" s="2">
        <f t="shared" ref="D31:D34" si="16">(C31-B31)/(C31+B31)</f>
        <v>-1</v>
      </c>
      <c r="G31" s="2" t="s">
        <v>5</v>
      </c>
      <c r="H31" s="2">
        <v>42</v>
      </c>
      <c r="I31" s="2">
        <v>41.178600000000003</v>
      </c>
      <c r="J31" s="2">
        <f t="shared" ref="J31:J34" si="17">(I31-H31)/(I31+H31)</f>
        <v>-9.8751361528084981E-3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 s="2">
        <v>7.5</v>
      </c>
      <c r="C32" s="2">
        <v>0</v>
      </c>
      <c r="D32" s="2">
        <f t="shared" si="16"/>
        <v>-1</v>
      </c>
      <c r="G32" s="2" t="s">
        <v>6</v>
      </c>
      <c r="H32" s="2">
        <v>41</v>
      </c>
      <c r="I32" s="2">
        <v>46.325899999999997</v>
      </c>
      <c r="J32" s="2">
        <f t="shared" si="17"/>
        <v>6.0988778815906822E-2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 s="2">
        <v>6.5</v>
      </c>
      <c r="C33" s="2">
        <v>0</v>
      </c>
      <c r="D33" s="2">
        <f t="shared" si="16"/>
        <v>-1</v>
      </c>
      <c r="H33" s="2">
        <v>44.5</v>
      </c>
      <c r="I33" s="2">
        <v>46.325899999999997</v>
      </c>
      <c r="J33" s="2">
        <f t="shared" si="17"/>
        <v>2.010329652665151E-2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 s="2">
        <v>7</v>
      </c>
      <c r="C34" s="2">
        <v>0</v>
      </c>
      <c r="D34" s="2">
        <f t="shared" si="16"/>
        <v>-1</v>
      </c>
      <c r="H34" s="2">
        <v>40.5</v>
      </c>
      <c r="I34" s="2">
        <v>41.178600000000003</v>
      </c>
      <c r="J34" s="2">
        <f t="shared" si="17"/>
        <v>8.3081737444079956E-3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6.7</v>
      </c>
      <c r="C35" s="3">
        <f t="shared" ref="C35" si="18">AVERAGE(C30:C34)</f>
        <v>0</v>
      </c>
      <c r="D35" s="3">
        <f>AVERAGE(D30:D34)</f>
        <v>-1</v>
      </c>
      <c r="E35" s="3">
        <f>_xlfn.T.TEST(B30:B34,C30:C34,2,1)</f>
        <v>1.2459425024489167E-5</v>
      </c>
      <c r="G35" s="3"/>
      <c r="H35" s="3">
        <f>AVERAGE(H30:H34)</f>
        <v>41.7</v>
      </c>
      <c r="I35" s="3">
        <f t="shared" ref="I35" si="19">AVERAGE(I30:I34)</f>
        <v>44.266980000000004</v>
      </c>
      <c r="J35" s="3">
        <f>AVERAGE(J30:J34)</f>
        <v>2.9324751031915341E-2</v>
      </c>
      <c r="K35" s="3">
        <f>_xlfn.T.TEST(H30:H34,I30:I34,2,1)</f>
        <v>0.11965205759966589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s="2" t="s">
        <v>22</v>
      </c>
      <c r="B37" s="2">
        <v>3.5</v>
      </c>
      <c r="C37" s="2">
        <v>0</v>
      </c>
      <c r="D37" s="2">
        <f>(C37-B37)/(C37+B37)</f>
        <v>-1</v>
      </c>
      <c r="G37" s="2" t="s">
        <v>21</v>
      </c>
      <c r="H37" s="2">
        <v>15</v>
      </c>
      <c r="I37" s="2">
        <v>92.651799999999994</v>
      </c>
      <c r="J37" s="2">
        <f>(I37-H37)/(I37+H37)</f>
        <v>0.72132374934743315</v>
      </c>
      <c r="M37" s="2" t="str">
        <f>A37</f>
        <v>TS022720c</v>
      </c>
      <c r="N37" s="2" t="str">
        <f>A39</f>
        <v>Lhx6</v>
      </c>
      <c r="O37" s="2">
        <f>B42</f>
        <v>3.8</v>
      </c>
      <c r="P37" s="2">
        <f>D42</f>
        <v>-1</v>
      </c>
      <c r="Q37" s="2">
        <f>E42</f>
        <v>4.5202131079409674E-5</v>
      </c>
      <c r="R37" s="2" t="str">
        <f>G37</f>
        <v>TS022720d</v>
      </c>
      <c r="S37" s="2" t="str">
        <f>G39</f>
        <v>PV</v>
      </c>
      <c r="T37" s="2">
        <f>H42</f>
        <v>15.6</v>
      </c>
      <c r="U37" s="2">
        <f>J42</f>
        <v>0.6953440483155251</v>
      </c>
      <c r="V37" s="2">
        <f>K42</f>
        <v>8.3070890737705819E-5</v>
      </c>
      <c r="W37" s="2">
        <f>U37-P37</f>
        <v>1.6953440483155251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 s="2">
        <v>4.5</v>
      </c>
      <c r="C38" s="2">
        <v>0</v>
      </c>
      <c r="D38" s="2">
        <f t="shared" ref="D38:D41" si="20">(C38-B38)/(C38+B38)</f>
        <v>-1</v>
      </c>
      <c r="G38" s="2" t="s">
        <v>5</v>
      </c>
      <c r="H38" s="2">
        <v>15.5</v>
      </c>
      <c r="I38" s="2">
        <v>82.357100000000003</v>
      </c>
      <c r="J38" s="2">
        <f t="shared" ref="J38:J41" si="21">(I38-H38)/(I38+H38)</f>
        <v>0.68321154009264529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 s="2">
        <v>3.5</v>
      </c>
      <c r="C39" s="2">
        <v>0</v>
      </c>
      <c r="D39" s="2">
        <f t="shared" si="20"/>
        <v>-1</v>
      </c>
      <c r="G39" s="2" t="s">
        <v>6</v>
      </c>
      <c r="H39" s="2">
        <v>15</v>
      </c>
      <c r="I39" s="2">
        <v>72.0625</v>
      </c>
      <c r="J39" s="2">
        <f t="shared" si="21"/>
        <v>0.65541995692749466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 s="2">
        <v>3.5</v>
      </c>
      <c r="C40" s="2">
        <v>0</v>
      </c>
      <c r="D40" s="2">
        <f t="shared" si="20"/>
        <v>-1</v>
      </c>
      <c r="H40" s="2">
        <v>16</v>
      </c>
      <c r="I40" s="2">
        <v>92.651799999999994</v>
      </c>
      <c r="J40" s="2">
        <f t="shared" si="21"/>
        <v>0.70548117932698762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 s="2">
        <v>4</v>
      </c>
      <c r="C41" s="2">
        <v>0</v>
      </c>
      <c r="D41" s="2">
        <f t="shared" si="20"/>
        <v>-1</v>
      </c>
      <c r="H41" s="2">
        <v>16.5</v>
      </c>
      <c r="I41" s="2">
        <v>97.799099999999996</v>
      </c>
      <c r="J41" s="2">
        <f t="shared" si="21"/>
        <v>0.71128381588306466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3.8</v>
      </c>
      <c r="C42" s="3">
        <f t="shared" ref="C42" si="22">AVERAGE(C37:C41)</f>
        <v>0</v>
      </c>
      <c r="D42" s="3">
        <f>AVERAGE(D37:D41)</f>
        <v>-1</v>
      </c>
      <c r="E42" s="3">
        <f>_xlfn.T.TEST(B37:B41,C37:C41,2,1)</f>
        <v>4.5202131079409674E-5</v>
      </c>
      <c r="G42" s="3"/>
      <c r="H42" s="3">
        <f>AVERAGE(H37:H41)</f>
        <v>15.6</v>
      </c>
      <c r="I42" s="3">
        <f t="shared" ref="I42" si="23">AVERAGE(I37:I41)</f>
        <v>87.504459999999995</v>
      </c>
      <c r="J42" s="3">
        <f>AVERAGE(J37:J41)</f>
        <v>0.6953440483155251</v>
      </c>
      <c r="K42" s="3">
        <f>_xlfn.T.TEST(H37:H41,I37:I41,2,1)</f>
        <v>8.3070890737705819E-5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s="2" t="s">
        <v>23</v>
      </c>
      <c r="B44" s="2">
        <v>17</v>
      </c>
      <c r="C44" s="2">
        <v>5.1473199999999997</v>
      </c>
      <c r="D44" s="2">
        <f>(C44-B44)/(C44+B44)</f>
        <v>-0.53517445903161187</v>
      </c>
      <c r="G44" s="2" t="s">
        <v>24</v>
      </c>
      <c r="H44" s="2">
        <v>12.5</v>
      </c>
      <c r="I44" s="2">
        <v>46.325899999999997</v>
      </c>
      <c r="J44" s="2">
        <f>(I44-H44)/(I44+H44)</f>
        <v>0.57501712680978956</v>
      </c>
      <c r="M44" s="2" t="str">
        <f>A44</f>
        <v>TS022720e</v>
      </c>
      <c r="N44" s="2" t="str">
        <f>A46</f>
        <v>Lhx6</v>
      </c>
      <c r="O44" s="2">
        <f>B49</f>
        <v>15.2</v>
      </c>
      <c r="P44" s="2">
        <f>D49</f>
        <v>-0.32954993388302428</v>
      </c>
      <c r="Q44" s="2">
        <f>E49</f>
        <v>2.6572646606712866E-2</v>
      </c>
      <c r="R44" s="2" t="str">
        <f>G44</f>
        <v>TS022720f</v>
      </c>
      <c r="S44" s="2" t="str">
        <f>G46</f>
        <v>PV</v>
      </c>
      <c r="T44" s="2">
        <f>H49</f>
        <v>10.8</v>
      </c>
      <c r="U44" s="2">
        <f>J49</f>
        <v>0.61475557587713736</v>
      </c>
      <c r="V44" s="2">
        <f>K49</f>
        <v>2.4274605255252809E-5</v>
      </c>
      <c r="W44" s="2">
        <f>U44-P44</f>
        <v>0.94430550976016159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 s="2">
        <v>12.5</v>
      </c>
      <c r="C45" s="2">
        <v>5.1473199999999997</v>
      </c>
      <c r="D45" s="2">
        <f t="shared" ref="D45:D48" si="24">(C45-B45)/(C45+B45)</f>
        <v>-0.41664570031030207</v>
      </c>
      <c r="G45" s="2" t="s">
        <v>5</v>
      </c>
      <c r="H45" s="2">
        <v>11</v>
      </c>
      <c r="I45" s="2">
        <v>41.178600000000003</v>
      </c>
      <c r="J45" s="2">
        <f t="shared" ref="J45:J48" si="25">(I45-H45)/(I45+H45)</f>
        <v>0.57837120965299949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 s="2">
        <v>16</v>
      </c>
      <c r="C46" s="2">
        <v>5.1473199999999997</v>
      </c>
      <c r="D46" s="2">
        <f t="shared" si="24"/>
        <v>-0.51319410686555078</v>
      </c>
      <c r="G46" s="2" t="s">
        <v>6</v>
      </c>
      <c r="H46" s="2">
        <v>12</v>
      </c>
      <c r="I46" s="2">
        <v>46.325899999999997</v>
      </c>
      <c r="J46" s="2">
        <f t="shared" si="25"/>
        <v>0.58851899413468112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 s="2">
        <v>13.5</v>
      </c>
      <c r="C47" s="2">
        <v>10.294600000000001</v>
      </c>
      <c r="D47" s="2">
        <f t="shared" si="24"/>
        <v>-0.13471123700335366</v>
      </c>
      <c r="H47" s="2">
        <v>13</v>
      </c>
      <c r="I47" s="2">
        <v>51.473199999999999</v>
      </c>
      <c r="J47" s="2">
        <f t="shared" si="25"/>
        <v>0.5967316652500575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 s="2">
        <v>17</v>
      </c>
      <c r="C48" s="2">
        <v>15.442</v>
      </c>
      <c r="D48" s="2">
        <f t="shared" si="24"/>
        <v>-4.8024166204303061E-2</v>
      </c>
      <c r="H48" s="2">
        <v>5.5</v>
      </c>
      <c r="I48" s="2">
        <v>36.031199999999998</v>
      </c>
      <c r="J48" s="2">
        <f t="shared" si="25"/>
        <v>0.73513888353815926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15.2</v>
      </c>
      <c r="C49" s="3">
        <f t="shared" ref="C49" si="26">AVERAGE(C44:C48)</f>
        <v>8.2357119999999995</v>
      </c>
      <c r="D49" s="3">
        <f>AVERAGE(D44:D48)</f>
        <v>-0.32954993388302428</v>
      </c>
      <c r="E49" s="3">
        <f>_xlfn.T.TEST(B44:B48,C44:C48,2,1)</f>
        <v>2.6572646606712866E-2</v>
      </c>
      <c r="G49" s="3"/>
      <c r="H49" s="3">
        <f>AVERAGE(H44:H48)</f>
        <v>10.8</v>
      </c>
      <c r="I49" s="3">
        <f t="shared" ref="I49" si="27">AVERAGE(I44:I48)</f>
        <v>44.266959999999997</v>
      </c>
      <c r="J49" s="3">
        <f>AVERAGE(J44:J48)</f>
        <v>0.61475557587713736</v>
      </c>
      <c r="K49" s="3">
        <f>_xlfn.T.TEST(H44:H48,I44:I48,2,1)</f>
        <v>2.4274605255252809E-5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s="2" t="s">
        <v>25</v>
      </c>
      <c r="B51" s="2">
        <v>21</v>
      </c>
      <c r="C51" s="2">
        <v>0</v>
      </c>
      <c r="D51" s="2">
        <f>(C51-B51)/(C51+B51)</f>
        <v>-1</v>
      </c>
      <c r="G51" s="2" t="s">
        <v>26</v>
      </c>
      <c r="H51" s="2">
        <v>73</v>
      </c>
      <c r="I51" s="2">
        <v>30.883900000000001</v>
      </c>
      <c r="J51" s="2">
        <f>(I51-H51)/(I51+H51)</f>
        <v>-0.40541508356925382</v>
      </c>
      <c r="M51" s="2" t="str">
        <f>A51</f>
        <v>TS022720h</v>
      </c>
      <c r="N51" s="2" t="str">
        <f>A53</f>
        <v>Lhx6</v>
      </c>
      <c r="O51" s="2">
        <f>B56</f>
        <v>18.100000000000001</v>
      </c>
      <c r="P51" s="2">
        <f>D56</f>
        <v>-1</v>
      </c>
      <c r="Q51" s="2">
        <f>E56</f>
        <v>1.1570407755600124E-4</v>
      </c>
      <c r="R51" s="2" t="str">
        <f>G51</f>
        <v>TS022720g</v>
      </c>
      <c r="S51" s="2" t="str">
        <f>G53</f>
        <v>PV</v>
      </c>
      <c r="T51" s="2">
        <f>H56</f>
        <v>61.1</v>
      </c>
      <c r="U51" s="2">
        <f>J56</f>
        <v>-0.21089844681500999</v>
      </c>
      <c r="V51" s="2">
        <f>K56</f>
        <v>5.2073878952800405E-2</v>
      </c>
      <c r="W51" s="2">
        <f>U51-P51</f>
        <v>0.78910155318498998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 s="2">
        <v>19</v>
      </c>
      <c r="C52" s="2">
        <v>0</v>
      </c>
      <c r="D52" s="2">
        <f t="shared" ref="D52:D55" si="28">(C52-B52)/(C52+B52)</f>
        <v>-1</v>
      </c>
      <c r="G52" s="2" t="s">
        <v>5</v>
      </c>
      <c r="H52" s="2">
        <v>61.5</v>
      </c>
      <c r="I52" s="2">
        <v>30.883900000000001</v>
      </c>
      <c r="J52" s="2">
        <f t="shared" ref="J52:J55" si="29">(I52-H52)/(I52+H52)</f>
        <v>-0.33140081767494123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 s="2">
        <v>20</v>
      </c>
      <c r="C53" s="2">
        <v>0</v>
      </c>
      <c r="D53" s="2">
        <f t="shared" si="28"/>
        <v>-1</v>
      </c>
      <c r="G53" s="2" t="s">
        <v>6</v>
      </c>
      <c r="H53" s="2">
        <v>58.5</v>
      </c>
      <c r="I53" s="2">
        <v>36.031199999999998</v>
      </c>
      <c r="J53" s="2">
        <f t="shared" si="29"/>
        <v>-0.2376866050573779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 s="2">
        <v>15.5</v>
      </c>
      <c r="C54" s="2">
        <v>0</v>
      </c>
      <c r="D54" s="2">
        <f t="shared" si="28"/>
        <v>-1</v>
      </c>
      <c r="H54" s="2">
        <v>63.5</v>
      </c>
      <c r="I54" s="2">
        <v>51.473199999999999</v>
      </c>
      <c r="J54" s="2">
        <f t="shared" si="29"/>
        <v>-0.10460524713585428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 s="2">
        <v>15</v>
      </c>
      <c r="C55" s="2">
        <v>0</v>
      </c>
      <c r="D55" s="2">
        <f t="shared" si="28"/>
        <v>-1</v>
      </c>
      <c r="H55" s="2">
        <v>49</v>
      </c>
      <c r="I55" s="2">
        <v>51.473199999999999</v>
      </c>
      <c r="J55" s="2">
        <f t="shared" si="29"/>
        <v>2.4615519362377217E-2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18.100000000000001</v>
      </c>
      <c r="C56" s="3">
        <f t="shared" ref="C56" si="30">AVERAGE(C51:C55)</f>
        <v>0</v>
      </c>
      <c r="D56" s="3">
        <f>AVERAGE(D51:D55)</f>
        <v>-1</v>
      </c>
      <c r="E56" s="3">
        <f>_xlfn.T.TEST(B51:B55,C51:C55,2,1)</f>
        <v>1.1570407755600124E-4</v>
      </c>
      <c r="G56" s="3"/>
      <c r="H56" s="3">
        <f>AVERAGE(H51:H55)</f>
        <v>61.1</v>
      </c>
      <c r="I56" s="3">
        <f t="shared" ref="I56" si="31">AVERAGE(I51:I55)</f>
        <v>40.149079999999998</v>
      </c>
      <c r="J56" s="3">
        <f>AVERAGE(J51:J55)</f>
        <v>-0.21089844681500999</v>
      </c>
      <c r="K56" s="3">
        <f>_xlfn.T.TEST(H51:H55,I51:I55,2,1)</f>
        <v>5.2073878952800405E-2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s="2" t="s">
        <v>27</v>
      </c>
      <c r="B58" s="2">
        <v>32</v>
      </c>
      <c r="C58" s="2">
        <v>0</v>
      </c>
      <c r="D58" s="2">
        <f>(C58-B58)/(C58+B58)</f>
        <v>-1</v>
      </c>
      <c r="G58" s="2" t="s">
        <v>28</v>
      </c>
      <c r="H58" s="2">
        <v>34</v>
      </c>
      <c r="I58" s="2">
        <v>56.6205</v>
      </c>
      <c r="J58" s="2">
        <f>(I58-H58)/(I58+H58)</f>
        <v>0.24961791206184034</v>
      </c>
      <c r="M58" s="2" t="str">
        <f>A58</f>
        <v>TS022720i</v>
      </c>
      <c r="N58" s="2" t="str">
        <f>A60</f>
        <v>Lhx6</v>
      </c>
      <c r="O58" s="2">
        <f>B63</f>
        <v>24.7</v>
      </c>
      <c r="P58" s="2">
        <f>D63</f>
        <v>-1</v>
      </c>
      <c r="Q58" s="2">
        <f>E63</f>
        <v>4.485167455878852E-3</v>
      </c>
      <c r="R58" s="2" t="str">
        <f>G58</f>
        <v>TS022720J</v>
      </c>
      <c r="S58" s="2" t="str">
        <f>G60</f>
        <v>PV</v>
      </c>
      <c r="T58" s="2">
        <f>H63</f>
        <v>32.1</v>
      </c>
      <c r="U58" s="2">
        <f>J63</f>
        <v>0.23931718296598925</v>
      </c>
      <c r="V58" s="2">
        <f>K63</f>
        <v>5.4201197665888388E-4</v>
      </c>
      <c r="W58" s="2">
        <f>U58-P58</f>
        <v>1.2393171829659893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 s="2">
        <v>23</v>
      </c>
      <c r="C59" s="2">
        <v>0</v>
      </c>
      <c r="D59" s="2">
        <f t="shared" ref="D59:D62" si="32">(C59-B59)/(C59+B59)</f>
        <v>-1</v>
      </c>
      <c r="G59" s="2" t="s">
        <v>5</v>
      </c>
      <c r="H59" s="2">
        <v>35</v>
      </c>
      <c r="I59" s="2">
        <v>61.767800000000001</v>
      </c>
      <c r="J59" s="2">
        <f t="shared" ref="J59:J62" si="33">(I59-H59)/(I59+H59)</f>
        <v>0.27661887528702733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 s="2">
        <v>35</v>
      </c>
      <c r="C60" s="2">
        <v>0</v>
      </c>
      <c r="D60" s="2">
        <f t="shared" si="32"/>
        <v>-1</v>
      </c>
      <c r="G60" s="2" t="s">
        <v>6</v>
      </c>
      <c r="H60" s="2">
        <v>28</v>
      </c>
      <c r="I60" s="2">
        <v>46.325899999999997</v>
      </c>
      <c r="J60" s="2">
        <f t="shared" si="33"/>
        <v>0.24656142744319273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 s="2">
        <v>23</v>
      </c>
      <c r="C61" s="2">
        <v>0</v>
      </c>
      <c r="D61" s="2">
        <f t="shared" si="32"/>
        <v>-1</v>
      </c>
      <c r="H61" s="2">
        <v>32</v>
      </c>
      <c r="I61" s="2">
        <v>51.473199999999999</v>
      </c>
      <c r="J61" s="2">
        <f t="shared" si="33"/>
        <v>0.23328685134869637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 s="2">
        <v>10.5</v>
      </c>
      <c r="C62" s="2">
        <v>0</v>
      </c>
      <c r="D62" s="2">
        <f t="shared" si="32"/>
        <v>-1</v>
      </c>
      <c r="H62" s="2">
        <v>31.5</v>
      </c>
      <c r="I62" s="2">
        <v>46.325899999999997</v>
      </c>
      <c r="J62" s="2">
        <f t="shared" si="33"/>
        <v>0.19050084868918957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24.7</v>
      </c>
      <c r="C63" s="3">
        <f t="shared" ref="C63" si="34">AVERAGE(C58:C62)</f>
        <v>0</v>
      </c>
      <c r="D63" s="3">
        <f>AVERAGE(D58:D62)</f>
        <v>-1</v>
      </c>
      <c r="E63" s="3">
        <f>_xlfn.T.TEST(B58:B62,C58:C62,2,1)</f>
        <v>4.485167455878852E-3</v>
      </c>
      <c r="G63" s="3"/>
      <c r="H63" s="3">
        <f>AVERAGE(H58:H62)</f>
        <v>32.1</v>
      </c>
      <c r="I63" s="3">
        <f t="shared" ref="I63" si="35">AVERAGE(I58:I62)</f>
        <v>52.502660000000006</v>
      </c>
      <c r="J63" s="3">
        <f>AVERAGE(J58:J62)</f>
        <v>0.23931718296598925</v>
      </c>
      <c r="K63" s="3">
        <f>_xlfn.T.TEST(H58:H62,I58:I62,2,1)</f>
        <v>5.4201197665888388E-4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s="2" t="s">
        <v>29</v>
      </c>
      <c r="B65" s="2">
        <v>18</v>
      </c>
      <c r="C65" s="2">
        <v>5.1473199999999997</v>
      </c>
      <c r="D65" s="2">
        <f>(C65-B65)/(C65+B65)</f>
        <v>-0.55525564082580614</v>
      </c>
      <c r="G65" s="2" t="s">
        <v>30</v>
      </c>
      <c r="H65" s="2">
        <v>17</v>
      </c>
      <c r="I65" s="2">
        <v>108.09399999999999</v>
      </c>
      <c r="J65" s="2">
        <f>(I65-H65)/(I65+H65)</f>
        <v>0.72820439029849549</v>
      </c>
      <c r="M65" s="2" t="str">
        <f>A65</f>
        <v>TS022820d</v>
      </c>
      <c r="N65" s="2" t="str">
        <f>A67</f>
        <v>Lhx6</v>
      </c>
      <c r="O65" s="2">
        <f>B70</f>
        <v>17.899999999999999</v>
      </c>
      <c r="P65" s="2">
        <f>D70</f>
        <v>-0.39910447308014074</v>
      </c>
      <c r="Q65" s="2">
        <f>E70</f>
        <v>1.3172761434425778E-2</v>
      </c>
      <c r="R65" s="2" t="str">
        <f>G65</f>
        <v>TS022820e</v>
      </c>
      <c r="S65" s="2" t="str">
        <f>G67</f>
        <v>PV</v>
      </c>
      <c r="T65" s="2">
        <f>H70</f>
        <v>16.2</v>
      </c>
      <c r="U65" s="2">
        <f>J70</f>
        <v>0.72969411227594139</v>
      </c>
      <c r="V65" s="2">
        <f>K70</f>
        <v>9.9039844099025196E-6</v>
      </c>
      <c r="W65" s="2">
        <f>U65-P65</f>
        <v>1.128798585356082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18.5</v>
      </c>
      <c r="C66" s="2">
        <v>5.1473199999999997</v>
      </c>
      <c r="D66" s="2">
        <f t="shared" ref="D66:D69" si="36">(C66-B66)/(C66+B66)</f>
        <v>-0.56465933560335801</v>
      </c>
      <c r="G66" s="2" t="s">
        <v>5</v>
      </c>
      <c r="H66" s="2">
        <v>16.5</v>
      </c>
      <c r="I66" s="2">
        <v>92.651799999999994</v>
      </c>
      <c r="J66" s="2">
        <f t="shared" ref="J66:J69" si="37">(I66-H66)/(I66+H66)</f>
        <v>0.69766875122535765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 s="2">
        <v>18</v>
      </c>
      <c r="C67" s="2">
        <v>5.1473199999999997</v>
      </c>
      <c r="D67" s="2">
        <f t="shared" si="36"/>
        <v>-0.55525564082580614</v>
      </c>
      <c r="G67" s="2" t="s">
        <v>6</v>
      </c>
      <c r="H67" s="2">
        <v>14</v>
      </c>
      <c r="I67" s="2">
        <v>108.09399999999999</v>
      </c>
      <c r="J67" s="2">
        <f t="shared" si="37"/>
        <v>0.77066850131865605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 s="2">
        <v>18</v>
      </c>
      <c r="C68" s="2">
        <v>10.294600000000001</v>
      </c>
      <c r="D68" s="2">
        <f t="shared" si="36"/>
        <v>-0.27232758194143047</v>
      </c>
      <c r="H68" s="2">
        <v>17</v>
      </c>
      <c r="I68" s="2">
        <v>108.09399999999999</v>
      </c>
      <c r="J68" s="2">
        <f t="shared" si="37"/>
        <v>0.72820439029849549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 s="2">
        <v>17</v>
      </c>
      <c r="C69" s="2">
        <v>15.442</v>
      </c>
      <c r="D69" s="2">
        <f t="shared" si="36"/>
        <v>-4.8024166204303061E-2</v>
      </c>
      <c r="H69" s="2">
        <v>16.5</v>
      </c>
      <c r="I69" s="2">
        <v>102.946</v>
      </c>
      <c r="J69" s="2">
        <f t="shared" si="37"/>
        <v>0.72372452823870204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17.899999999999999</v>
      </c>
      <c r="C70" s="3">
        <f t="shared" ref="C70" si="38">AVERAGE(C65:C69)</f>
        <v>8.2357119999999995</v>
      </c>
      <c r="D70" s="3">
        <f>AVERAGE(D65:D69)</f>
        <v>-0.39910447308014074</v>
      </c>
      <c r="E70" s="3">
        <f>_xlfn.T.TEST(B65:B69,C65:C69,2,1)</f>
        <v>1.3172761434425778E-2</v>
      </c>
      <c r="G70" s="3"/>
      <c r="H70" s="3">
        <f>AVERAGE(H65:H69)</f>
        <v>16.2</v>
      </c>
      <c r="I70" s="3">
        <f t="shared" ref="I70" si="39">AVERAGE(I65:I69)</f>
        <v>103.97595999999999</v>
      </c>
      <c r="J70" s="3">
        <f>AVERAGE(J65:J69)</f>
        <v>0.72969411227594139</v>
      </c>
      <c r="K70" s="3">
        <f>_xlfn.T.TEST(H65:H69,I65:I69,2,1)</f>
        <v>9.9039844099025196E-6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s="2" t="s">
        <v>32</v>
      </c>
      <c r="B72" s="2">
        <v>6.5</v>
      </c>
      <c r="C72" s="2">
        <v>0</v>
      </c>
      <c r="D72" s="2">
        <f>(C72-B72)/(C72+B72)</f>
        <v>-1</v>
      </c>
      <c r="G72" s="2" t="s">
        <v>31</v>
      </c>
      <c r="H72" s="2">
        <v>31</v>
      </c>
      <c r="I72" s="2">
        <v>56.6205</v>
      </c>
      <c r="J72" s="2">
        <f>(I72-H72)/(I72+H72)</f>
        <v>0.29240303353667235</v>
      </c>
      <c r="M72" s="2" t="str">
        <f>A72</f>
        <v>TS022820g</v>
      </c>
      <c r="N72" s="2" t="str">
        <f>A74</f>
        <v>Lhx6</v>
      </c>
      <c r="O72" s="2">
        <f>B77</f>
        <v>8.9</v>
      </c>
      <c r="P72" s="2">
        <f>D77</f>
        <v>-1</v>
      </c>
      <c r="Q72" s="2">
        <f>E77</f>
        <v>2.160487101887156E-4</v>
      </c>
      <c r="R72" s="2" t="str">
        <f>G72</f>
        <v>TS022820f</v>
      </c>
      <c r="S72" s="2" t="str">
        <f>G74</f>
        <v>PV</v>
      </c>
      <c r="T72" s="2">
        <f>H77</f>
        <v>28.8</v>
      </c>
      <c r="U72" s="2">
        <f>J77</f>
        <v>0.33256758828702598</v>
      </c>
      <c r="V72" s="2">
        <f>K77</f>
        <v>1.4630194404407698E-4</v>
      </c>
      <c r="W72" s="2">
        <f>U72-P72</f>
        <v>1.332567588287026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 s="2">
        <v>8.5</v>
      </c>
      <c r="C73" s="2">
        <v>0</v>
      </c>
      <c r="D73" s="2">
        <f t="shared" ref="D73:D76" si="40">(C73-B73)/(C73+B73)</f>
        <v>-1</v>
      </c>
      <c r="G73" s="2" t="s">
        <v>5</v>
      </c>
      <c r="H73" s="2">
        <v>28.5</v>
      </c>
      <c r="I73" s="2">
        <v>56.6205</v>
      </c>
      <c r="J73" s="2">
        <f t="shared" ref="J73:J76" si="41">(I73-H73)/(I73+H73)</f>
        <v>0.33036107635645939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 s="2">
        <v>9</v>
      </c>
      <c r="C74" s="2">
        <v>0</v>
      </c>
      <c r="D74" s="2">
        <f t="shared" si="40"/>
        <v>-1</v>
      </c>
      <c r="G74" s="2" t="s">
        <v>6</v>
      </c>
      <c r="H74" s="2">
        <v>28</v>
      </c>
      <c r="I74" s="2">
        <v>51.473199999999999</v>
      </c>
      <c r="J74" s="2">
        <f t="shared" si="41"/>
        <v>0.29535994523940146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 s="2">
        <v>10.5</v>
      </c>
      <c r="C75" s="2">
        <v>0</v>
      </c>
      <c r="D75" s="2">
        <f t="shared" si="40"/>
        <v>-1</v>
      </c>
      <c r="H75" s="2">
        <v>28.5</v>
      </c>
      <c r="I75" s="2">
        <v>61.767800000000001</v>
      </c>
      <c r="J75" s="2">
        <f t="shared" si="41"/>
        <v>0.36854559433153355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 s="2">
        <v>10</v>
      </c>
      <c r="C76" s="2">
        <v>0</v>
      </c>
      <c r="D76" s="2">
        <f t="shared" si="40"/>
        <v>-1</v>
      </c>
      <c r="H76" s="2">
        <v>28</v>
      </c>
      <c r="I76" s="2">
        <v>61.767800000000001</v>
      </c>
      <c r="J76" s="2">
        <f t="shared" si="41"/>
        <v>0.37616829197106316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8.9</v>
      </c>
      <c r="C77" s="3">
        <f t="shared" ref="C77" si="42">AVERAGE(C72:C76)</f>
        <v>0</v>
      </c>
      <c r="D77" s="3">
        <f>AVERAGE(D72:D76)</f>
        <v>-1</v>
      </c>
      <c r="E77" s="3">
        <f>_xlfn.T.TEST(B72:B76,C72:C76,2,1)</f>
        <v>2.160487101887156E-4</v>
      </c>
      <c r="G77" s="3"/>
      <c r="H77" s="3">
        <f>AVERAGE(H72:H76)</f>
        <v>28.8</v>
      </c>
      <c r="I77" s="3">
        <f t="shared" ref="I77" si="43">AVERAGE(I72:I76)</f>
        <v>57.64996</v>
      </c>
      <c r="J77" s="3">
        <f>AVERAGE(J72:J76)</f>
        <v>0.33256758828702598</v>
      </c>
      <c r="K77" s="3">
        <f>_xlfn.T.TEST(H72:H76,I72:I76,2,1)</f>
        <v>1.4630194404407698E-4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s="2" t="s">
        <v>33</v>
      </c>
      <c r="B79" s="2">
        <v>21.5</v>
      </c>
      <c r="C79" s="2">
        <v>0</v>
      </c>
      <c r="D79" s="2">
        <f>(C79-B79)/(C79+B79)</f>
        <v>-1</v>
      </c>
      <c r="G79" s="2" t="s">
        <v>34</v>
      </c>
      <c r="H79" s="2">
        <v>10.5</v>
      </c>
      <c r="I79" s="2">
        <v>77.209800000000001</v>
      </c>
      <c r="J79" s="2">
        <f>(I79-H79)/(I79+H79)</f>
        <v>0.76057407496083673</v>
      </c>
      <c r="M79" s="2" t="str">
        <f>A79</f>
        <v>TS030620b</v>
      </c>
      <c r="N79" s="2" t="str">
        <f>A81</f>
        <v>Lhx6</v>
      </c>
      <c r="O79" s="2">
        <f>B84</f>
        <v>19.899999999999999</v>
      </c>
      <c r="P79" s="2">
        <f>D84</f>
        <v>-1</v>
      </c>
      <c r="Q79" s="2">
        <f>E84</f>
        <v>4.0280071415382174E-5</v>
      </c>
      <c r="R79" s="2" t="str">
        <f>G79</f>
        <v>TS030620a</v>
      </c>
      <c r="S79" s="2" t="str">
        <f>G81</f>
        <v>PV</v>
      </c>
      <c r="T79" s="2">
        <f>H84</f>
        <v>12.7</v>
      </c>
      <c r="U79" s="2">
        <f>J84</f>
        <v>0.73073793164733369</v>
      </c>
      <c r="V79" s="2">
        <f>K84</f>
        <v>8.200150352194246E-6</v>
      </c>
      <c r="W79" s="2">
        <f>U79-P79</f>
        <v>1.7307379316473337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 s="2">
        <v>19</v>
      </c>
      <c r="C80" s="2">
        <v>0</v>
      </c>
      <c r="D80" s="2">
        <f t="shared" ref="D80:D83" si="44">(C80-B80)/(C80+B80)</f>
        <v>-1</v>
      </c>
      <c r="G80" s="2" t="s">
        <v>5</v>
      </c>
      <c r="H80" s="2">
        <v>11</v>
      </c>
      <c r="I80" s="2">
        <v>77.209800000000001</v>
      </c>
      <c r="J80" s="2">
        <f t="shared" ref="J80:J83" si="45">(I80-H80)/(I80+H80)</f>
        <v>0.75059460513457688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 s="2">
        <v>18.5</v>
      </c>
      <c r="C81" s="2">
        <v>0</v>
      </c>
      <c r="D81" s="2">
        <f t="shared" si="44"/>
        <v>-1</v>
      </c>
      <c r="G81" s="2" t="s">
        <v>6</v>
      </c>
      <c r="H81" s="2">
        <v>13</v>
      </c>
      <c r="I81" s="2">
        <v>77.209800000000001</v>
      </c>
      <c r="J81" s="2">
        <f t="shared" si="45"/>
        <v>0.71178297701580096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 s="2">
        <v>17.5</v>
      </c>
      <c r="C82" s="2">
        <v>0</v>
      </c>
      <c r="D82" s="2">
        <f t="shared" si="44"/>
        <v>-1</v>
      </c>
      <c r="H82" s="2">
        <v>14</v>
      </c>
      <c r="I82" s="2">
        <v>82.357100000000003</v>
      </c>
      <c r="J82" s="2">
        <f t="shared" si="45"/>
        <v>0.70941425177802153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 s="2">
        <v>23</v>
      </c>
      <c r="C83" s="2">
        <v>0</v>
      </c>
      <c r="D83" s="2">
        <f t="shared" si="44"/>
        <v>-1</v>
      </c>
      <c r="H83" s="2">
        <v>15</v>
      </c>
      <c r="I83" s="2">
        <v>92.651799999999994</v>
      </c>
      <c r="J83" s="2">
        <f t="shared" si="45"/>
        <v>0.72132374934743315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19.899999999999999</v>
      </c>
      <c r="C84" s="3">
        <f t="shared" ref="C84" si="46">AVERAGE(C79:C83)</f>
        <v>0</v>
      </c>
      <c r="D84" s="3">
        <f>AVERAGE(D79:D83)</f>
        <v>-1</v>
      </c>
      <c r="E84" s="3">
        <f>_xlfn.T.TEST(B79:B83,C79:C83,2,1)</f>
        <v>4.0280071415382174E-5</v>
      </c>
      <c r="G84" s="3"/>
      <c r="H84" s="3">
        <f>AVERAGE(H79:H83)</f>
        <v>12.7</v>
      </c>
      <c r="I84" s="3">
        <f t="shared" ref="I84" si="47">AVERAGE(I79:I83)</f>
        <v>81.327659999999995</v>
      </c>
      <c r="J84" s="3">
        <f>AVERAGE(J79:J83)</f>
        <v>0.73073793164733369</v>
      </c>
      <c r="K84" s="3">
        <f>_xlfn.T.TEST(H79:H83,I79:I83,2,1)</f>
        <v>8.200150352194246E-6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s="2" t="s">
        <v>35</v>
      </c>
      <c r="B86" s="2">
        <v>5.5</v>
      </c>
      <c r="C86" s="2">
        <v>5.1473199999999997</v>
      </c>
      <c r="D86" s="2">
        <f>(C86-B86)/(C86+B86)</f>
        <v>-3.3123828343658339E-2</v>
      </c>
      <c r="G86" s="2" t="s">
        <v>36</v>
      </c>
      <c r="H86" s="2">
        <v>55.5</v>
      </c>
      <c r="I86" s="2">
        <v>128.68299999999999</v>
      </c>
      <c r="J86" s="2">
        <f>(I86-H86)/(I86+H86)</f>
        <v>0.39733851658404956</v>
      </c>
      <c r="M86" s="2" t="str">
        <f>A86</f>
        <v>TS030620c</v>
      </c>
      <c r="N86" s="2" t="str">
        <f>A88</f>
        <v>Lhx6</v>
      </c>
      <c r="O86" s="2">
        <f>B91</f>
        <v>6.2</v>
      </c>
      <c r="P86" s="2">
        <f>D91</f>
        <v>-7.4205120868435046E-2</v>
      </c>
      <c r="Q86" s="2">
        <f>E91</f>
        <v>0.61790772780750947</v>
      </c>
      <c r="R86" s="2" t="str">
        <f>G86</f>
        <v>TS030620d</v>
      </c>
      <c r="S86" s="2" t="str">
        <f>G88</f>
        <v>PV</v>
      </c>
      <c r="T86" s="2">
        <f>H91</f>
        <v>55.9</v>
      </c>
      <c r="U86" s="2">
        <f>J91</f>
        <v>0.46575514852523564</v>
      </c>
      <c r="V86" s="2">
        <f>K91</f>
        <v>1.6814184302308292E-4</v>
      </c>
      <c r="W86" s="2">
        <f>U86-P86</f>
        <v>0.5399602693936707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 s="2">
        <v>5.5</v>
      </c>
      <c r="C87" s="2">
        <v>0</v>
      </c>
      <c r="D87" s="2">
        <f t="shared" ref="D87:D90" si="48">(C87-B87)/(C87+B87)</f>
        <v>-1</v>
      </c>
      <c r="G87" s="2" t="s">
        <v>5</v>
      </c>
      <c r="H87" s="2">
        <v>56</v>
      </c>
      <c r="I87" s="2">
        <v>159.56700000000001</v>
      </c>
      <c r="J87" s="2">
        <f t="shared" ref="J87:J90" si="49">(I87-H87)/(I87+H87)</f>
        <v>0.48043995602295342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 s="2">
        <v>5</v>
      </c>
      <c r="C88" s="2">
        <v>10.294600000000001</v>
      </c>
      <c r="D88" s="2">
        <f t="shared" si="48"/>
        <v>0.34617446680527769</v>
      </c>
      <c r="G88" s="2" t="s">
        <v>6</v>
      </c>
      <c r="H88" s="2">
        <v>56.5</v>
      </c>
      <c r="I88" s="2">
        <v>149.27199999999999</v>
      </c>
      <c r="J88" s="2">
        <f t="shared" si="49"/>
        <v>0.45084851194525977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 s="2">
        <v>8</v>
      </c>
      <c r="C89" s="2">
        <v>10.294600000000001</v>
      </c>
      <c r="D89" s="2">
        <f t="shared" si="48"/>
        <v>0.1254249887945077</v>
      </c>
      <c r="H89" s="2">
        <v>56.5</v>
      </c>
      <c r="I89" s="2">
        <v>169.86199999999999</v>
      </c>
      <c r="J89" s="2">
        <f t="shared" si="49"/>
        <v>0.50079960417384539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 s="2">
        <v>7</v>
      </c>
      <c r="C90" s="2">
        <v>10.294600000000001</v>
      </c>
      <c r="D90" s="2">
        <f t="shared" si="48"/>
        <v>0.19049876840169766</v>
      </c>
      <c r="H90" s="2">
        <v>55</v>
      </c>
      <c r="I90" s="2">
        <v>164.714</v>
      </c>
      <c r="J90" s="2">
        <f t="shared" si="49"/>
        <v>0.49934915390007006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6.2</v>
      </c>
      <c r="C91" s="3">
        <f t="shared" ref="C91" si="50">AVERAGE(C86:C90)</f>
        <v>7.2062240000000006</v>
      </c>
      <c r="D91" s="3">
        <f>AVERAGE(D86:D90)</f>
        <v>-7.4205120868435046E-2</v>
      </c>
      <c r="E91" s="3">
        <f>_xlfn.T.TEST(B86:B90,C86:C90,2,1)</f>
        <v>0.61790772780750947</v>
      </c>
      <c r="G91" s="3"/>
      <c r="H91" s="3">
        <f>AVERAGE(H86:H90)</f>
        <v>55.9</v>
      </c>
      <c r="I91" s="3">
        <f t="shared" ref="I91" si="51">AVERAGE(I86:I90)</f>
        <v>154.4196</v>
      </c>
      <c r="J91" s="3">
        <f>AVERAGE(J86:J90)</f>
        <v>0.46575514852523564</v>
      </c>
      <c r="K91" s="3">
        <f>_xlfn.T.TEST(H86:H90,I86:I90,2,1)</f>
        <v>1.6814184302308292E-4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s="2" t="s">
        <v>38</v>
      </c>
      <c r="B93" s="2">
        <v>3</v>
      </c>
      <c r="C93" s="2">
        <v>5.1473199999999997</v>
      </c>
      <c r="D93" s="2">
        <f>(C93-B93)/(C93+B93)</f>
        <v>0.26356151470667649</v>
      </c>
      <c r="G93" s="2" t="s">
        <v>37</v>
      </c>
      <c r="H93" s="2">
        <v>7</v>
      </c>
      <c r="I93" s="2">
        <v>46.325899999999997</v>
      </c>
      <c r="J93" s="2">
        <f>(I93-H93)/(I93+H93)</f>
        <v>0.73746340896262419</v>
      </c>
      <c r="M93" s="2" t="str">
        <f>A93</f>
        <v>TS030620f</v>
      </c>
      <c r="N93" s="2" t="str">
        <f>A95</f>
        <v>Lhx6</v>
      </c>
      <c r="O93" s="2">
        <f>B98</f>
        <v>6.7</v>
      </c>
      <c r="P93" s="2">
        <f>D98</f>
        <v>-0.43225637218180663</v>
      </c>
      <c r="Q93" s="2">
        <f>E98</f>
        <v>0.14126510724931904</v>
      </c>
      <c r="R93" s="2" t="str">
        <f>G93</f>
        <v>TS030620e</v>
      </c>
      <c r="S93" s="2" t="str">
        <f>G95</f>
        <v>PV</v>
      </c>
      <c r="T93" s="2">
        <f>H98</f>
        <v>7.1</v>
      </c>
      <c r="U93" s="2">
        <f>J98</f>
        <v>0.72270500218469036</v>
      </c>
      <c r="V93" s="2">
        <f>K98</f>
        <v>1.3876427919869023E-5</v>
      </c>
      <c r="W93" s="2">
        <f>U93-P93</f>
        <v>1.154961374366497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4.5</v>
      </c>
      <c r="C94" s="2">
        <v>0</v>
      </c>
      <c r="D94" s="2">
        <f t="shared" ref="D94:D97" si="52">(C94-B94)/(C94+B94)</f>
        <v>-1</v>
      </c>
      <c r="G94" s="2" t="s">
        <v>5</v>
      </c>
      <c r="H94" s="2">
        <v>8</v>
      </c>
      <c r="I94" s="2">
        <v>41.178600000000003</v>
      </c>
      <c r="J94" s="2">
        <f t="shared" ref="J94:J97" si="53">(I94-H94)/(I94+H94)</f>
        <v>0.67465523622063261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 s="2">
        <v>9</v>
      </c>
      <c r="C95" s="2">
        <v>5.1473199999999997</v>
      </c>
      <c r="D95" s="2">
        <f t="shared" si="52"/>
        <v>-0.27232578325788914</v>
      </c>
      <c r="G95" s="2" t="s">
        <v>6</v>
      </c>
      <c r="H95" s="2">
        <v>6</v>
      </c>
      <c r="I95" s="2">
        <v>46.325899999999997</v>
      </c>
      <c r="J95" s="2">
        <f t="shared" si="53"/>
        <v>0.77066806304334945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 s="2">
        <v>7</v>
      </c>
      <c r="C96" s="2">
        <v>5.1473199999999997</v>
      </c>
      <c r="D96" s="2">
        <f t="shared" si="52"/>
        <v>-0.1525175923578205</v>
      </c>
      <c r="H96" s="2">
        <v>7</v>
      </c>
      <c r="I96" s="2">
        <v>41.178600000000003</v>
      </c>
      <c r="J96" s="2">
        <f t="shared" si="53"/>
        <v>0.70941455334941239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B97" s="2">
        <v>10</v>
      </c>
      <c r="C97" s="2">
        <v>0</v>
      </c>
      <c r="D97" s="2">
        <f t="shared" si="52"/>
        <v>-1</v>
      </c>
      <c r="H97" s="2">
        <v>7.5</v>
      </c>
      <c r="I97" s="2">
        <v>46.325899999999997</v>
      </c>
      <c r="J97" s="2">
        <f t="shared" si="53"/>
        <v>0.72132374934743315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6.7</v>
      </c>
      <c r="C98" s="3">
        <f t="shared" ref="C98" si="54">AVERAGE(C93:C97)</f>
        <v>3.0883919999999998</v>
      </c>
      <c r="D98" s="3">
        <f>AVERAGE(D93:D97)</f>
        <v>-0.43225637218180663</v>
      </c>
      <c r="E98" s="3">
        <f>_xlfn.T.TEST(B93:B97,C93:C97,2,1)</f>
        <v>0.14126510724931904</v>
      </c>
      <c r="G98" s="3"/>
      <c r="H98" s="3">
        <f>AVERAGE(H93:H97)</f>
        <v>7.1</v>
      </c>
      <c r="I98" s="3">
        <f t="shared" ref="I98" si="55">AVERAGE(I93:I97)</f>
        <v>44.266980000000004</v>
      </c>
      <c r="J98" s="3">
        <f>AVERAGE(J93:J97)</f>
        <v>0.72270500218469036</v>
      </c>
      <c r="K98" s="3">
        <f>_xlfn.T.TEST(H93:H97,I93:I97,2,1)</f>
        <v>1.3876427919869023E-5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/>
      <c r="C105" s="3"/>
      <c r="D105" s="3"/>
      <c r="E105" s="3"/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/>
      <c r="C112" s="3"/>
      <c r="D112" s="3"/>
      <c r="E112" s="3"/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/>
      <c r="C126" s="3"/>
      <c r="D126" s="3"/>
      <c r="E126" s="3"/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/>
      <c r="C133" s="3"/>
      <c r="D133" s="3"/>
      <c r="E133" s="3"/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/>
      <c r="C140" s="3"/>
      <c r="D140" s="3"/>
      <c r="E140" s="3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/>
      <c r="C147" s="3"/>
      <c r="D147" s="3"/>
      <c r="E147" s="3"/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/>
      <c r="C154" s="3"/>
      <c r="D154" s="3"/>
      <c r="E154" s="3"/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/>
      <c r="C161" s="3"/>
      <c r="D161" s="3"/>
      <c r="E161" s="3"/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/>
      <c r="C168" s="3"/>
      <c r="D168" s="3"/>
      <c r="E168" s="3"/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/>
      <c r="C175" s="3"/>
      <c r="D175" s="3"/>
      <c r="E175" s="3"/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/>
      <c r="C182" s="3"/>
      <c r="D182" s="3"/>
      <c r="E182" s="3"/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/>
      <c r="C189" s="3"/>
      <c r="D189" s="3"/>
      <c r="E189" s="3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A210" s="3"/>
      <c r="B210" s="3"/>
      <c r="C210" s="3"/>
      <c r="D210" s="3"/>
      <c r="E210" s="3"/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A217" s="3"/>
      <c r="B217" s="3"/>
      <c r="C217" s="3"/>
      <c r="D217" s="3"/>
      <c r="E217" s="3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A224" s="3"/>
      <c r="B224" s="3"/>
      <c r="C224" s="3"/>
      <c r="D224" s="3"/>
      <c r="E224" s="3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A231" s="3"/>
      <c r="B231" s="3"/>
      <c r="C231" s="3"/>
      <c r="D231" s="3"/>
      <c r="E231" s="3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A238" s="3"/>
      <c r="B238" s="3"/>
      <c r="C238" s="3"/>
      <c r="D238" s="3"/>
      <c r="E238" s="3"/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Z243"/>
      <c r="AA243"/>
      <c r="AB243"/>
      <c r="AC243"/>
      <c r="AD243"/>
      <c r="AE243"/>
      <c r="AF243"/>
      <c r="AG243"/>
      <c r="AH243"/>
      <c r="AI243"/>
      <c r="AJ243"/>
    </row>
    <row r="244" spans="1:36" s="2" customFormat="1" x14ac:dyDescent="0.3">
      <c r="Z244"/>
      <c r="AA244"/>
      <c r="AB244"/>
      <c r="AC244"/>
      <c r="AD244"/>
      <c r="AE244"/>
      <c r="AF244"/>
      <c r="AG244"/>
      <c r="AH244"/>
      <c r="AI244"/>
      <c r="AJ244"/>
    </row>
    <row r="245" spans="1:36" s="2" customFormat="1" x14ac:dyDescent="0.3">
      <c r="A245" s="3"/>
      <c r="B245" s="3"/>
      <c r="C245" s="3"/>
      <c r="D245" s="3"/>
      <c r="E245" s="3"/>
      <c r="Z245"/>
      <c r="AA245"/>
      <c r="AB245"/>
      <c r="AC245"/>
      <c r="AD245"/>
      <c r="AE245"/>
      <c r="AF245"/>
      <c r="AG245"/>
      <c r="AH245"/>
      <c r="AI245"/>
      <c r="AJ245"/>
    </row>
    <row r="246" spans="1:36" s="2" customFormat="1" x14ac:dyDescent="0.3">
      <c r="Z246"/>
      <c r="AA246"/>
      <c r="AB246"/>
      <c r="AC246"/>
      <c r="AD246"/>
      <c r="AE246"/>
      <c r="AF246"/>
      <c r="AG246"/>
      <c r="AH246"/>
      <c r="AI246"/>
      <c r="AJ246"/>
    </row>
    <row r="247" spans="1:36" s="2" customFormat="1" x14ac:dyDescent="0.3">
      <c r="Z247"/>
      <c r="AA247"/>
      <c r="AB247"/>
      <c r="AC247"/>
      <c r="AD247"/>
      <c r="AE247"/>
      <c r="AF247"/>
      <c r="AG247"/>
      <c r="AH247"/>
      <c r="AI247"/>
      <c r="AJ247"/>
    </row>
    <row r="248" spans="1:36" s="2" customFormat="1" x14ac:dyDescent="0.3">
      <c r="Z248"/>
      <c r="AA248"/>
      <c r="AB248"/>
      <c r="AC248"/>
      <c r="AD248"/>
      <c r="AE248"/>
      <c r="AF248"/>
      <c r="AG248"/>
      <c r="AH248"/>
      <c r="AI248"/>
      <c r="AJ248"/>
    </row>
    <row r="249" spans="1:36" s="2" customFormat="1" x14ac:dyDescent="0.3">
      <c r="Z249"/>
      <c r="AA249"/>
      <c r="AB249"/>
      <c r="AC249"/>
      <c r="AD249"/>
      <c r="AE249"/>
      <c r="AF249"/>
      <c r="AG249"/>
      <c r="AH249"/>
      <c r="AI249"/>
      <c r="AJ249"/>
    </row>
    <row r="250" spans="1:36" s="2" customFormat="1" x14ac:dyDescent="0.3">
      <c r="Z250"/>
      <c r="AA250"/>
      <c r="AB250"/>
      <c r="AC250"/>
      <c r="AD250"/>
      <c r="AE250"/>
      <c r="AF250"/>
      <c r="AG250"/>
      <c r="AH250"/>
      <c r="AI250"/>
      <c r="AJ250"/>
    </row>
    <row r="251" spans="1:36" s="2" customFormat="1" x14ac:dyDescent="0.3">
      <c r="Z251"/>
      <c r="AA251"/>
      <c r="AB251"/>
      <c r="AC251"/>
      <c r="AD251"/>
      <c r="AE251"/>
      <c r="AF251"/>
      <c r="AG251"/>
      <c r="AH251"/>
      <c r="AI251"/>
      <c r="AJ251"/>
    </row>
    <row r="252" spans="1:36" s="2" customFormat="1" x14ac:dyDescent="0.3">
      <c r="A252" s="3"/>
      <c r="B252" s="3"/>
      <c r="C252" s="3"/>
      <c r="D252" s="3"/>
      <c r="E252" s="3"/>
      <c r="Z252"/>
      <c r="AA252"/>
      <c r="AB252"/>
      <c r="AC252"/>
      <c r="AD252"/>
      <c r="AE252"/>
      <c r="AF252"/>
      <c r="AG252"/>
      <c r="AH252"/>
      <c r="AI252"/>
      <c r="AJ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BD07-0B0E-41DC-B751-B9BA9C2CD137}">
  <dimension ref="A1:AJ280"/>
  <sheetViews>
    <sheetView topLeftCell="I1" zoomScale="80" zoomScaleNormal="80" workbookViewId="0">
      <selection activeCell="Z1" sqref="Z1:AJ15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</row>
    <row r="2" spans="1:36" s="2" customFormat="1" x14ac:dyDescent="0.3">
      <c r="A2" s="2" t="s">
        <v>11</v>
      </c>
      <c r="B2" s="2">
        <v>6.5</v>
      </c>
      <c r="C2" s="2">
        <v>0</v>
      </c>
      <c r="D2" s="2">
        <f>(C2-B2)/(C2+B2)</f>
        <v>-1</v>
      </c>
      <c r="G2" s="2" t="s">
        <v>12</v>
      </c>
      <c r="H2" s="2">
        <v>12.5</v>
      </c>
      <c r="I2" s="2">
        <v>71.717200000000005</v>
      </c>
      <c r="J2" s="2">
        <f>(I2-H2)/(I2+H2)</f>
        <v>0.7031485254793558</v>
      </c>
      <c r="M2" s="2" t="str">
        <f>A2</f>
        <v>TS022520b</v>
      </c>
      <c r="N2" s="2" t="str">
        <f>A4</f>
        <v>Lhx6</v>
      </c>
      <c r="O2" s="2">
        <f>B7</f>
        <v>5.5</v>
      </c>
      <c r="P2" s="2">
        <f>D7</f>
        <v>-0.43154799391331977</v>
      </c>
      <c r="Q2" s="2">
        <f>E7</f>
        <v>0.80121381104734324</v>
      </c>
      <c r="R2" s="2" t="str">
        <f>G2</f>
        <v>TS022520a</v>
      </c>
      <c r="S2" s="2" t="str">
        <f>G4</f>
        <v>PV</v>
      </c>
      <c r="T2" s="2">
        <f>H7</f>
        <v>12.1</v>
      </c>
      <c r="U2" s="2">
        <f>J7</f>
        <v>0.704804035017353</v>
      </c>
      <c r="V2" s="2">
        <f>K7</f>
        <v>3.9020478007064934E-7</v>
      </c>
      <c r="W2" s="2">
        <f>U2-P2</f>
        <v>1.1363520289306728</v>
      </c>
      <c r="Z2" s="2" t="s">
        <v>11</v>
      </c>
      <c r="AA2" s="2" t="s">
        <v>7</v>
      </c>
      <c r="AB2" s="2">
        <v>5.5</v>
      </c>
      <c r="AC2" s="2">
        <v>-0.43154799391331977</v>
      </c>
      <c r="AD2" s="2">
        <v>0.80121381104734324</v>
      </c>
      <c r="AE2" s="2" t="s">
        <v>12</v>
      </c>
      <c r="AF2" s="2" t="s">
        <v>6</v>
      </c>
      <c r="AG2" s="2">
        <v>12.1</v>
      </c>
      <c r="AH2" s="2">
        <v>0.704804035017353</v>
      </c>
      <c r="AI2" s="2">
        <v>3.9020478007064934E-7</v>
      </c>
      <c r="AJ2" s="2">
        <v>1.1363520289306728</v>
      </c>
    </row>
    <row r="3" spans="1:36" s="2" customFormat="1" x14ac:dyDescent="0.3">
      <c r="A3" s="2" t="s">
        <v>5</v>
      </c>
      <c r="B3" s="2">
        <v>5</v>
      </c>
      <c r="C3" s="2">
        <v>0</v>
      </c>
      <c r="D3" s="2">
        <f t="shared" ref="D3:D6" si="0">(C3-B3)/(C3+B3)</f>
        <v>-1</v>
      </c>
      <c r="G3" s="2" t="s">
        <v>5</v>
      </c>
      <c r="H3" s="2">
        <v>12</v>
      </c>
      <c r="I3" s="2">
        <v>72.7273</v>
      </c>
      <c r="J3" s="2">
        <f t="shared" ref="J3:J6" si="1">(I3-H3)/(I3+H3)</f>
        <v>0.71673828860355515</v>
      </c>
      <c r="Z3" s="2" t="s">
        <v>13</v>
      </c>
      <c r="AA3" s="2" t="s">
        <v>7</v>
      </c>
      <c r="AB3" s="2">
        <v>2.8</v>
      </c>
      <c r="AC3" s="2">
        <v>-0.60324214628193651</v>
      </c>
      <c r="AD3" s="2">
        <v>3.1748838501832771E-2</v>
      </c>
      <c r="AE3" s="2" t="s">
        <v>14</v>
      </c>
      <c r="AF3" s="2" t="s">
        <v>6</v>
      </c>
      <c r="AG3" s="2">
        <v>15.4</v>
      </c>
      <c r="AH3" s="2">
        <v>0.70017526849336087</v>
      </c>
      <c r="AI3" s="2">
        <v>5.7387265762003942E-10</v>
      </c>
      <c r="AJ3" s="2">
        <v>1.3034174147752973</v>
      </c>
    </row>
    <row r="4" spans="1:36" s="2" customFormat="1" x14ac:dyDescent="0.3">
      <c r="A4" s="2" t="s">
        <v>7</v>
      </c>
      <c r="B4" s="2">
        <v>6.5</v>
      </c>
      <c r="C4" s="2">
        <v>0</v>
      </c>
      <c r="D4" s="2">
        <f t="shared" si="0"/>
        <v>-1</v>
      </c>
      <c r="G4" s="2" t="s">
        <v>6</v>
      </c>
      <c r="H4" s="2">
        <v>12</v>
      </c>
      <c r="I4" s="2">
        <v>68.686899999999994</v>
      </c>
      <c r="J4" s="2">
        <f t="shared" si="1"/>
        <v>0.70255394617961531</v>
      </c>
      <c r="Z4" s="2" t="s">
        <v>15</v>
      </c>
      <c r="AA4" s="2" t="s">
        <v>7</v>
      </c>
      <c r="AB4" s="2">
        <v>19</v>
      </c>
      <c r="AC4" s="2">
        <v>-0.50004314002531836</v>
      </c>
      <c r="AD4" s="2">
        <v>2.5550768870430912E-3</v>
      </c>
      <c r="AE4" s="2" t="s">
        <v>16</v>
      </c>
      <c r="AF4" s="2" t="s">
        <v>6</v>
      </c>
      <c r="AG4" s="2">
        <v>26.8</v>
      </c>
      <c r="AH4" s="2">
        <v>0.45507584940396473</v>
      </c>
      <c r="AI4" s="2">
        <v>2.1115959850540382E-5</v>
      </c>
      <c r="AJ4" s="2">
        <v>0.95511898942928308</v>
      </c>
    </row>
    <row r="5" spans="1:36" s="2" customFormat="1" x14ac:dyDescent="0.3">
      <c r="B5" s="2">
        <v>5.5</v>
      </c>
      <c r="C5" s="2">
        <v>13.1313</v>
      </c>
      <c r="D5" s="2">
        <f t="shared" si="0"/>
        <v>0.40959568038730521</v>
      </c>
      <c r="H5" s="2">
        <v>12.5</v>
      </c>
      <c r="I5" s="2">
        <v>68.686899999999994</v>
      </c>
      <c r="J5" s="2">
        <f t="shared" si="1"/>
        <v>0.69206854800466577</v>
      </c>
      <c r="Z5" s="2" t="s">
        <v>17</v>
      </c>
      <c r="AA5" s="2" t="s">
        <v>7</v>
      </c>
      <c r="AB5" s="2">
        <v>2.8</v>
      </c>
      <c r="AC5" s="2">
        <v>1.1287641841222173E-2</v>
      </c>
      <c r="AD5" s="2">
        <v>0.74760294044207487</v>
      </c>
      <c r="AE5" s="2" t="s">
        <v>18</v>
      </c>
      <c r="AF5" s="2" t="s">
        <v>6</v>
      </c>
      <c r="AG5" s="2">
        <v>14.2</v>
      </c>
      <c r="AH5" s="2">
        <v>8.7966995382194935E-2</v>
      </c>
      <c r="AI5" s="2">
        <v>3.6016039928296585E-2</v>
      </c>
      <c r="AJ5" s="2">
        <v>7.6679353540972758E-2</v>
      </c>
    </row>
    <row r="6" spans="1:36" s="2" customFormat="1" x14ac:dyDescent="0.3">
      <c r="B6" s="2">
        <v>4</v>
      </c>
      <c r="C6" s="2">
        <v>10.101000000000001</v>
      </c>
      <c r="D6" s="2">
        <f t="shared" si="0"/>
        <v>0.43266435004609605</v>
      </c>
      <c r="H6" s="2">
        <v>11.5</v>
      </c>
      <c r="I6" s="2">
        <v>67.6768</v>
      </c>
      <c r="J6" s="2">
        <f t="shared" si="1"/>
        <v>0.70951086681957343</v>
      </c>
      <c r="Z6" s="2" t="s">
        <v>19</v>
      </c>
      <c r="AA6" s="2" t="s">
        <v>7</v>
      </c>
      <c r="AB6" s="2">
        <v>5.6</v>
      </c>
      <c r="AC6" s="2">
        <v>0.1412875508705369</v>
      </c>
      <c r="AD6" s="2">
        <v>1.5981558371792343E-2</v>
      </c>
      <c r="AE6" s="2" t="s">
        <v>20</v>
      </c>
      <c r="AF6" s="2" t="s">
        <v>6</v>
      </c>
      <c r="AG6" s="2">
        <v>36.6</v>
      </c>
      <c r="AH6" s="2">
        <v>-3.462119922233399E-2</v>
      </c>
      <c r="AI6" s="2">
        <v>0.30773807480989473</v>
      </c>
      <c r="AJ6" s="2">
        <v>-0.17590875009287088</v>
      </c>
    </row>
    <row r="7" spans="1:36" s="2" customFormat="1" x14ac:dyDescent="0.3">
      <c r="A7" s="3"/>
      <c r="B7" s="3">
        <f>AVERAGE(B2:B6)</f>
        <v>5.5</v>
      </c>
      <c r="C7" s="3">
        <f t="shared" ref="C7" si="2">AVERAGE(C2:C6)</f>
        <v>4.6464600000000003</v>
      </c>
      <c r="D7" s="3">
        <f>AVERAGE(D2:D6)</f>
        <v>-0.43154799391331977</v>
      </c>
      <c r="E7" s="3">
        <f>_xlfn.T.TEST(B2:B6,C2:C6,2,1)</f>
        <v>0.80121381104734324</v>
      </c>
      <c r="F7" s="3"/>
      <c r="G7" s="3"/>
      <c r="H7" s="3">
        <f>AVERAGE(H2:H6)</f>
        <v>12.1</v>
      </c>
      <c r="I7" s="3">
        <f t="shared" ref="I7" si="3">AVERAGE(I2:I6)</f>
        <v>69.899019999999993</v>
      </c>
      <c r="J7" s="3">
        <f>AVERAGE(J2:J6)</f>
        <v>0.704804035017353</v>
      </c>
      <c r="K7" s="3">
        <f>_xlfn.T.TEST(H2:H6,I2:I6,2,1)</f>
        <v>3.9020478007064934E-7</v>
      </c>
      <c r="Z7" s="2" t="s">
        <v>22</v>
      </c>
      <c r="AA7" s="2" t="s">
        <v>7</v>
      </c>
      <c r="AB7" s="2">
        <v>2.2999999999999998</v>
      </c>
      <c r="AC7" s="2">
        <v>0.41402155012977282</v>
      </c>
      <c r="AD7" s="2">
        <v>8.1180778468505303E-3</v>
      </c>
      <c r="AE7" s="2" t="s">
        <v>21</v>
      </c>
      <c r="AF7" s="2" t="s">
        <v>6</v>
      </c>
      <c r="AG7" s="2">
        <v>17.899999999999999</v>
      </c>
      <c r="AH7" s="2">
        <v>-3.5122873536455095E-2</v>
      </c>
      <c r="AI7" s="2">
        <v>0.15763193289149272</v>
      </c>
      <c r="AJ7" s="2">
        <v>-0.44914442366622792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9.6</v>
      </c>
      <c r="AC8" s="2">
        <v>9.4356263468983598E-2</v>
      </c>
      <c r="AD8" s="2">
        <v>1.4366570863993542E-2</v>
      </c>
      <c r="AE8" s="2" t="s">
        <v>24</v>
      </c>
      <c r="AF8" s="2" t="s">
        <v>6</v>
      </c>
      <c r="AG8" s="2">
        <v>25.7</v>
      </c>
      <c r="AH8" s="2">
        <v>-6.3993728882340825E-2</v>
      </c>
      <c r="AI8" s="2">
        <v>9.2202913198872638E-2</v>
      </c>
      <c r="AJ8" s="2">
        <v>-0.15834999235132441</v>
      </c>
    </row>
    <row r="9" spans="1:36" s="2" customFormat="1" x14ac:dyDescent="0.3">
      <c r="A9" s="2" t="s">
        <v>13</v>
      </c>
      <c r="B9" s="2">
        <v>3.5</v>
      </c>
      <c r="C9" s="2">
        <v>0</v>
      </c>
      <c r="D9" s="2">
        <f>(C9-B9)/(C9+B9)</f>
        <v>-1</v>
      </c>
      <c r="G9" s="2" t="s">
        <v>14</v>
      </c>
      <c r="H9" s="2">
        <v>14.5</v>
      </c>
      <c r="I9" s="2">
        <v>86.868700000000004</v>
      </c>
      <c r="J9" s="2">
        <f>(I9-H9)/(I9+H9)</f>
        <v>0.71391563668075053</v>
      </c>
      <c r="M9" s="2" t="str">
        <f>A9</f>
        <v>TS022520d</v>
      </c>
      <c r="N9" s="2" t="str">
        <f>A11</f>
        <v>Lhx6</v>
      </c>
      <c r="O9" s="2">
        <f>B14</f>
        <v>2.8</v>
      </c>
      <c r="P9" s="2">
        <f>D14</f>
        <v>-0.60324214628193651</v>
      </c>
      <c r="Q9" s="2">
        <f>E14</f>
        <v>3.1748838501832771E-2</v>
      </c>
      <c r="R9" s="2" t="str">
        <f>G9</f>
        <v>TS022520c</v>
      </c>
      <c r="S9" s="2" t="str">
        <f>G11</f>
        <v>PV</v>
      </c>
      <c r="T9" s="2">
        <f>H14</f>
        <v>15.4</v>
      </c>
      <c r="U9" s="2">
        <f>J14</f>
        <v>0.70017526849336087</v>
      </c>
      <c r="V9" s="2">
        <f>K14</f>
        <v>5.7387265762003942E-10</v>
      </c>
      <c r="W9" s="2">
        <f>U9-P9</f>
        <v>1.3034174147752973</v>
      </c>
      <c r="Z9" s="2" t="s">
        <v>25</v>
      </c>
      <c r="AA9" s="2" t="s">
        <v>7</v>
      </c>
      <c r="AB9" s="2">
        <v>9.1999999999999993</v>
      </c>
      <c r="AC9" s="2">
        <v>-6.6743182361937395E-2</v>
      </c>
      <c r="AD9" s="2">
        <v>8.5939521785713555E-2</v>
      </c>
      <c r="AE9" s="2" t="s">
        <v>26</v>
      </c>
      <c r="AF9" s="2" t="s">
        <v>6</v>
      </c>
      <c r="AG9" s="2">
        <v>62.1</v>
      </c>
      <c r="AH9" s="2">
        <v>0.12290173564328773</v>
      </c>
      <c r="AI9" s="2">
        <v>0.12827372717588204</v>
      </c>
      <c r="AJ9" s="2">
        <v>0.18964491800522512</v>
      </c>
    </row>
    <row r="10" spans="1:36" s="2" customFormat="1" x14ac:dyDescent="0.3">
      <c r="A10" s="2" t="s">
        <v>5</v>
      </c>
      <c r="B10" s="2">
        <v>2</v>
      </c>
      <c r="C10" s="2">
        <v>0</v>
      </c>
      <c r="D10" s="2">
        <f t="shared" ref="D10:D13" si="4">(C10-B10)/(C10+B10)</f>
        <v>-1</v>
      </c>
      <c r="G10" s="2" t="s">
        <v>5</v>
      </c>
      <c r="H10" s="2">
        <v>16.5</v>
      </c>
      <c r="I10" s="2">
        <v>87.878799999999998</v>
      </c>
      <c r="J10" s="2">
        <f t="shared" ref="J10:J13" si="5">(I10-H10)/(I10+H10)</f>
        <v>0.68384384568513912</v>
      </c>
      <c r="Z10" s="2" t="s">
        <v>27</v>
      </c>
      <c r="AA10" s="2" t="s">
        <v>7</v>
      </c>
      <c r="AB10" s="2">
        <v>28.7</v>
      </c>
      <c r="AC10" s="2">
        <v>-0.12633758689669053</v>
      </c>
      <c r="AD10" s="2">
        <v>6.9264961571861128E-2</v>
      </c>
      <c r="AE10" s="2" t="s">
        <v>28</v>
      </c>
      <c r="AF10" s="2" t="s">
        <v>6</v>
      </c>
      <c r="AG10" s="2">
        <v>17.5</v>
      </c>
      <c r="AH10" s="2">
        <v>-1.7366325327950061E-2</v>
      </c>
      <c r="AI10" s="2">
        <v>0.42009676833896104</v>
      </c>
      <c r="AJ10" s="2">
        <v>0.10897126156874047</v>
      </c>
    </row>
    <row r="11" spans="1:36" s="2" customFormat="1" x14ac:dyDescent="0.3">
      <c r="A11" s="2" t="s">
        <v>7</v>
      </c>
      <c r="B11" s="2">
        <v>4</v>
      </c>
      <c r="C11" s="2">
        <v>1.0101</v>
      </c>
      <c r="D11" s="2">
        <f t="shared" si="4"/>
        <v>-0.59677451547873306</v>
      </c>
      <c r="G11" s="2" t="s">
        <v>6</v>
      </c>
      <c r="H11" s="2">
        <v>15.5</v>
      </c>
      <c r="I11" s="2">
        <v>87.878799999999998</v>
      </c>
      <c r="J11" s="2">
        <f t="shared" si="5"/>
        <v>0.70013194194554396</v>
      </c>
      <c r="Z11" s="2" t="s">
        <v>29</v>
      </c>
      <c r="AA11" s="2" t="s">
        <v>7</v>
      </c>
      <c r="AB11" s="2">
        <v>15.1</v>
      </c>
      <c r="AC11" s="2">
        <v>0.20133205027278223</v>
      </c>
      <c r="AD11" s="2">
        <v>6.2350749753134179E-3</v>
      </c>
      <c r="AE11" s="2" t="s">
        <v>30</v>
      </c>
      <c r="AF11" s="2" t="s">
        <v>6</v>
      </c>
      <c r="AG11" s="2">
        <v>13.2</v>
      </c>
      <c r="AH11" s="2">
        <v>0.75973713130835097</v>
      </c>
      <c r="AI11" s="2">
        <v>1.1711020552065867E-6</v>
      </c>
      <c r="AJ11" s="2">
        <v>0.55840508103556874</v>
      </c>
    </row>
    <row r="12" spans="1:36" s="2" customFormat="1" x14ac:dyDescent="0.3">
      <c r="B12" s="2">
        <v>2.5</v>
      </c>
      <c r="C12" s="2">
        <v>1.0101</v>
      </c>
      <c r="D12" s="2">
        <f t="shared" si="4"/>
        <v>-0.42446084157146519</v>
      </c>
      <c r="H12" s="2">
        <v>16</v>
      </c>
      <c r="I12" s="2">
        <v>87.878799999999998</v>
      </c>
      <c r="J12" s="2">
        <f t="shared" si="5"/>
        <v>0.69194869405499482</v>
      </c>
      <c r="Z12" s="2" t="s">
        <v>32</v>
      </c>
      <c r="AA12" s="2" t="s">
        <v>7</v>
      </c>
      <c r="AB12" s="2">
        <v>7.625</v>
      </c>
      <c r="AC12" s="2">
        <v>0.59399197264715509</v>
      </c>
      <c r="AD12" s="2">
        <v>1.0685914423702377E-3</v>
      </c>
      <c r="AE12" s="2" t="s">
        <v>31</v>
      </c>
      <c r="AF12" s="2" t="s">
        <v>6</v>
      </c>
      <c r="AG12" s="2">
        <v>25.2</v>
      </c>
      <c r="AH12" s="2">
        <v>0.29663650473988801</v>
      </c>
      <c r="AI12" s="2">
        <v>5.8941531634126387E-6</v>
      </c>
      <c r="AJ12" s="2">
        <v>-0.29735546790726708</v>
      </c>
    </row>
    <row r="13" spans="1:36" s="2" customFormat="1" x14ac:dyDescent="0.3">
      <c r="B13" s="2">
        <v>2</v>
      </c>
      <c r="C13" s="2">
        <v>2.0202</v>
      </c>
      <c r="D13" s="2">
        <f t="shared" si="4"/>
        <v>5.0246256405153964E-3</v>
      </c>
      <c r="H13" s="2">
        <v>14.5</v>
      </c>
      <c r="I13" s="2">
        <v>85.858599999999996</v>
      </c>
      <c r="J13" s="2">
        <f t="shared" si="5"/>
        <v>0.71103622410037604</v>
      </c>
      <c r="Z13" s="2" t="s">
        <v>33</v>
      </c>
      <c r="AA13" s="2" t="s">
        <v>7</v>
      </c>
      <c r="AB13" s="2">
        <v>8.9</v>
      </c>
      <c r="AC13" s="2">
        <v>-0.5314366350334756</v>
      </c>
      <c r="AD13" s="2">
        <v>0.32944344546371046</v>
      </c>
      <c r="AE13" s="2" t="s">
        <v>34</v>
      </c>
      <c r="AF13" s="2" t="s">
        <v>6</v>
      </c>
      <c r="AG13" s="2">
        <v>13.9</v>
      </c>
      <c r="AH13" s="2">
        <v>0.46099408006405718</v>
      </c>
      <c r="AI13" s="2">
        <v>3.2839667366519615E-6</v>
      </c>
      <c r="AJ13" s="2">
        <v>0.99243071509753278</v>
      </c>
    </row>
    <row r="14" spans="1:36" s="2" customFormat="1" x14ac:dyDescent="0.3">
      <c r="A14" s="3"/>
      <c r="B14" s="3">
        <f>AVERAGE(B9:B13)</f>
        <v>2.8</v>
      </c>
      <c r="C14" s="3">
        <f t="shared" ref="C14" si="6">AVERAGE(C9:C13)</f>
        <v>0.80808000000000002</v>
      </c>
      <c r="D14" s="3">
        <f>AVERAGE(D9:D13)</f>
        <v>-0.60324214628193651</v>
      </c>
      <c r="E14" s="3">
        <f>_xlfn.T.TEST(B9:B13,C9:C13,2,1)</f>
        <v>3.1748838501832771E-2</v>
      </c>
      <c r="G14" s="3"/>
      <c r="H14" s="3">
        <f>AVERAGE(H9:H13)</f>
        <v>15.4</v>
      </c>
      <c r="I14" s="3">
        <f t="shared" ref="I14" si="7">AVERAGE(I9:I13)</f>
        <v>87.272739999999999</v>
      </c>
      <c r="J14" s="3">
        <f>AVERAGE(J9:J13)</f>
        <v>0.70017526849336087</v>
      </c>
      <c r="K14" s="3">
        <f>_xlfn.T.TEST(H9:H13,I9:I13,2,1)</f>
        <v>5.7387265762003942E-10</v>
      </c>
      <c r="Z14" s="2" t="s">
        <v>35</v>
      </c>
      <c r="AA14" s="2" t="s">
        <v>7</v>
      </c>
      <c r="AB14" s="2">
        <v>6.9</v>
      </c>
      <c r="AC14" s="2">
        <v>0.5667008277659622</v>
      </c>
      <c r="AD14" s="2">
        <v>7.2571489750956946E-5</v>
      </c>
      <c r="AE14" s="2" t="s">
        <v>36</v>
      </c>
      <c r="AF14" s="2" t="s">
        <v>6</v>
      </c>
      <c r="AG14" s="2">
        <v>44.6</v>
      </c>
      <c r="AH14" s="2">
        <v>0.35322776931323902</v>
      </c>
      <c r="AI14" s="2">
        <v>1.2536815473774269E-6</v>
      </c>
      <c r="AJ14" s="2">
        <v>-0.21347305845272319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2.75</v>
      </c>
      <c r="AC15" s="2">
        <v>0.81519252729951075</v>
      </c>
      <c r="AD15" s="2">
        <v>1.1552974508768946E-4</v>
      </c>
      <c r="AE15" s="2" t="s">
        <v>37</v>
      </c>
      <c r="AF15" s="2" t="s">
        <v>6</v>
      </c>
      <c r="AG15" s="2">
        <v>9.1</v>
      </c>
      <c r="AH15" s="2">
        <v>0.34877168657812785</v>
      </c>
      <c r="AI15" s="2">
        <v>3.1552910037899602E-4</v>
      </c>
      <c r="AJ15" s="2">
        <v>-0.4664208407213829</v>
      </c>
    </row>
    <row r="16" spans="1:36" s="2" customFormat="1" x14ac:dyDescent="0.3">
      <c r="A16" s="2" t="s">
        <v>15</v>
      </c>
      <c r="B16" s="2">
        <v>15.5</v>
      </c>
      <c r="C16" s="2">
        <v>1.0101</v>
      </c>
      <c r="D16" s="2">
        <f>(C16-B16)/(C16+B16)</f>
        <v>-0.87763853641104528</v>
      </c>
      <c r="G16" s="2" t="s">
        <v>16</v>
      </c>
      <c r="H16" s="2">
        <v>28</v>
      </c>
      <c r="I16" s="2">
        <v>74.747500000000002</v>
      </c>
      <c r="J16" s="2">
        <f>(I16-H16)/(I16+H16)</f>
        <v>0.45497457359059834</v>
      </c>
      <c r="M16" s="2" t="str">
        <f>A16</f>
        <v>TS022520e</v>
      </c>
      <c r="N16" s="2" t="str">
        <f>A18</f>
        <v>Lhx6</v>
      </c>
      <c r="O16" s="2">
        <f>B21</f>
        <v>19</v>
      </c>
      <c r="P16" s="2">
        <f>D21</f>
        <v>-0.50004314002531836</v>
      </c>
      <c r="Q16" s="2">
        <f>E21</f>
        <v>2.5550768870430912E-3</v>
      </c>
      <c r="R16" s="2" t="str">
        <f>G16</f>
        <v>TS022520f</v>
      </c>
      <c r="S16" s="2" t="str">
        <f>G18</f>
        <v>PV</v>
      </c>
      <c r="T16" s="2">
        <f>H21</f>
        <v>26.8</v>
      </c>
      <c r="U16" s="2">
        <f>J21</f>
        <v>0.45507584940396473</v>
      </c>
      <c r="V16" s="2">
        <f>K21</f>
        <v>2.1115959850540382E-5</v>
      </c>
      <c r="W16" s="2">
        <f>U16-P16</f>
        <v>0.95511898942928308</v>
      </c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x14ac:dyDescent="0.3">
      <c r="A17" s="2" t="s">
        <v>5</v>
      </c>
      <c r="B17" s="2">
        <v>18</v>
      </c>
      <c r="C17" s="2">
        <v>5.0505100000000001</v>
      </c>
      <c r="D17" s="2">
        <f t="shared" ref="D17:D20" si="8">(C17-B17)/(C17+B17)</f>
        <v>-0.56178756999302837</v>
      </c>
      <c r="G17" s="2" t="s">
        <v>5</v>
      </c>
      <c r="H17" s="2">
        <v>21.5</v>
      </c>
      <c r="I17" s="2">
        <v>71.717200000000005</v>
      </c>
      <c r="J17" s="2">
        <f t="shared" ref="J17:J20" si="9">(I17-H17)/(I17+H17)</f>
        <v>0.53871173989349608</v>
      </c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x14ac:dyDescent="0.3">
      <c r="A18" s="2" t="s">
        <v>7</v>
      </c>
      <c r="B18" s="2">
        <v>25</v>
      </c>
      <c r="C18" s="2">
        <v>10.101000000000001</v>
      </c>
      <c r="D18" s="2">
        <f t="shared" si="8"/>
        <v>-0.42446084157146519</v>
      </c>
      <c r="G18" s="2" t="s">
        <v>6</v>
      </c>
      <c r="H18" s="2">
        <v>25</v>
      </c>
      <c r="I18" s="2">
        <v>67.6768</v>
      </c>
      <c r="J18" s="2">
        <f t="shared" si="9"/>
        <v>0.46049065138200712</v>
      </c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x14ac:dyDescent="0.3">
      <c r="B19" s="2">
        <v>14.5</v>
      </c>
      <c r="C19" s="2">
        <v>5.0505100000000001</v>
      </c>
      <c r="D19" s="2">
        <f t="shared" si="8"/>
        <v>-0.48333726332458854</v>
      </c>
      <c r="H19" s="2">
        <v>28.5</v>
      </c>
      <c r="I19" s="2">
        <v>72.7273</v>
      </c>
      <c r="J19" s="2">
        <f t="shared" si="9"/>
        <v>0.43691079382735687</v>
      </c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B20" s="2">
        <v>22</v>
      </c>
      <c r="C20" s="2">
        <v>16.1616</v>
      </c>
      <c r="D20" s="2">
        <f t="shared" si="8"/>
        <v>-0.15299148882646429</v>
      </c>
      <c r="H20" s="2">
        <v>31</v>
      </c>
      <c r="I20" s="2">
        <v>69.697000000000003</v>
      </c>
      <c r="J20" s="2">
        <f t="shared" si="9"/>
        <v>0.38429148832636523</v>
      </c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x14ac:dyDescent="0.3">
      <c r="A21" s="3"/>
      <c r="B21" s="3">
        <f>AVERAGE(B16:B20)</f>
        <v>19</v>
      </c>
      <c r="C21" s="3">
        <f t="shared" ref="C21" si="10">AVERAGE(C16:C20)</f>
        <v>7.4747440000000012</v>
      </c>
      <c r="D21" s="3">
        <f>AVERAGE(D16:D20)</f>
        <v>-0.50004314002531836</v>
      </c>
      <c r="E21" s="3">
        <f>_xlfn.T.TEST(B16:B20,C16:C20,2,1)</f>
        <v>2.5550768870430912E-3</v>
      </c>
      <c r="G21" s="3"/>
      <c r="H21" s="3">
        <f>AVERAGE(H16:H20)</f>
        <v>26.8</v>
      </c>
      <c r="I21" s="3">
        <f t="shared" ref="I21" si="11">AVERAGE(I16:I20)</f>
        <v>71.313160000000011</v>
      </c>
      <c r="J21" s="3">
        <f>AVERAGE(J16:J20)</f>
        <v>0.45507584940396473</v>
      </c>
      <c r="K21" s="3">
        <f>_xlfn.T.TEST(H16:H20,I16:I20,2,1)</f>
        <v>2.1115959850540382E-5</v>
      </c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/>
      <c r="AA22"/>
      <c r="AB22"/>
      <c r="AC22"/>
      <c r="AD22"/>
      <c r="AE22"/>
      <c r="AF22"/>
      <c r="AG22"/>
      <c r="AH22"/>
      <c r="AI22"/>
      <c r="AJ22"/>
    </row>
    <row r="23" spans="1:36" s="2" customFormat="1" x14ac:dyDescent="0.3">
      <c r="A23" s="2" t="s">
        <v>17</v>
      </c>
      <c r="B23" s="2">
        <v>2</v>
      </c>
      <c r="C23" s="2">
        <v>3.0303</v>
      </c>
      <c r="D23" s="2">
        <f>(C23-B23)/(C23+B23)</f>
        <v>0.20481879808361328</v>
      </c>
      <c r="G23" s="2" t="s">
        <v>18</v>
      </c>
      <c r="H23" s="2">
        <v>14.5</v>
      </c>
      <c r="I23" s="2">
        <v>17.171700000000001</v>
      </c>
      <c r="J23" s="2">
        <f>(I23-H23)/(I23+H23)</f>
        <v>8.4356065509587463E-2</v>
      </c>
      <c r="M23" s="2" t="str">
        <f>A23</f>
        <v>TS022520h</v>
      </c>
      <c r="N23" s="2" t="str">
        <f>A25</f>
        <v>Lhx6</v>
      </c>
      <c r="O23" s="2">
        <f>B28</f>
        <v>2.8</v>
      </c>
      <c r="P23" s="2">
        <f>D28</f>
        <v>1.1287641841222173E-2</v>
      </c>
      <c r="Q23" s="2">
        <f>E28</f>
        <v>0.74760294044207487</v>
      </c>
      <c r="R23" s="2" t="str">
        <f>G23</f>
        <v>TS022520g</v>
      </c>
      <c r="S23" s="2" t="str">
        <f>G25</f>
        <v>PV</v>
      </c>
      <c r="T23" s="2">
        <f>H28</f>
        <v>14.2</v>
      </c>
      <c r="U23" s="2">
        <f>J28</f>
        <v>8.7966995382194935E-2</v>
      </c>
      <c r="V23" s="2">
        <f>K28</f>
        <v>3.6016039928296585E-2</v>
      </c>
      <c r="W23" s="2">
        <f>U23-P23</f>
        <v>7.6679353540972758E-2</v>
      </c>
      <c r="Z23"/>
      <c r="AA23"/>
      <c r="AB23"/>
      <c r="AC23"/>
      <c r="AD23"/>
      <c r="AE23"/>
      <c r="AF23"/>
      <c r="AG23"/>
      <c r="AH23"/>
      <c r="AI23"/>
      <c r="AJ23"/>
    </row>
    <row r="24" spans="1:36" s="2" customFormat="1" x14ac:dyDescent="0.3">
      <c r="A24" s="2" t="s">
        <v>5</v>
      </c>
      <c r="B24" s="2">
        <v>4</v>
      </c>
      <c r="C24" s="2">
        <v>4.0404</v>
      </c>
      <c r="D24" s="2">
        <f t="shared" ref="D24:D27" si="12">(C24-B24)/(C24+B24)</f>
        <v>5.0246256405153964E-3</v>
      </c>
      <c r="G24" s="2" t="s">
        <v>5</v>
      </c>
      <c r="H24" s="2">
        <v>13</v>
      </c>
      <c r="I24" s="2">
        <v>19.1919</v>
      </c>
      <c r="J24" s="2">
        <f t="shared" ref="J24:J27" si="13">(I24-H24)/(I24+H24)</f>
        <v>0.1923434155796955</v>
      </c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x14ac:dyDescent="0.3">
      <c r="A25" s="2" t="s">
        <v>7</v>
      </c>
      <c r="B25" s="2">
        <v>3</v>
      </c>
      <c r="C25" s="2">
        <v>3.0303</v>
      </c>
      <c r="D25" s="2">
        <f t="shared" si="12"/>
        <v>5.0246256405153955E-3</v>
      </c>
      <c r="G25" s="2" t="s">
        <v>6</v>
      </c>
      <c r="H25" s="2">
        <v>15</v>
      </c>
      <c r="I25" s="2">
        <v>16.1616</v>
      </c>
      <c r="J25" s="2">
        <f t="shared" si="13"/>
        <v>3.7276648182378309E-2</v>
      </c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x14ac:dyDescent="0.3">
      <c r="B26" s="2">
        <v>3</v>
      </c>
      <c r="C26" s="2">
        <v>1.0101</v>
      </c>
      <c r="D26" s="2">
        <f t="shared" si="12"/>
        <v>-0.49622203935063969</v>
      </c>
      <c r="H26" s="2">
        <v>14</v>
      </c>
      <c r="I26" s="2">
        <v>16.1616</v>
      </c>
      <c r="J26" s="2">
        <f t="shared" si="13"/>
        <v>7.1667285555142957E-2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 s="2">
        <v>2</v>
      </c>
      <c r="C27" s="2">
        <v>4.0404</v>
      </c>
      <c r="D27" s="2">
        <f t="shared" si="12"/>
        <v>0.33779219919210646</v>
      </c>
      <c r="H27" s="2">
        <v>14.5</v>
      </c>
      <c r="I27" s="2">
        <v>16.1616</v>
      </c>
      <c r="J27" s="2">
        <f t="shared" si="13"/>
        <v>5.4191562084170426E-2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2.8</v>
      </c>
      <c r="C28" s="3">
        <f t="shared" ref="C28" si="14">AVERAGE(C23:C27)</f>
        <v>3.0303</v>
      </c>
      <c r="D28" s="3">
        <f>AVERAGE(D23:D27)</f>
        <v>1.1287641841222173E-2</v>
      </c>
      <c r="E28" s="3">
        <f>_xlfn.T.TEST(B23:B27,C23:C27,2,1)</f>
        <v>0.74760294044207487</v>
      </c>
      <c r="G28" s="3"/>
      <c r="H28" s="3">
        <f>AVERAGE(H23:H27)</f>
        <v>14.2</v>
      </c>
      <c r="I28" s="3">
        <f t="shared" ref="I28" si="15">AVERAGE(I23:I27)</f>
        <v>16.96968</v>
      </c>
      <c r="J28" s="3">
        <f>AVERAGE(J23:J27)</f>
        <v>8.7966995382194935E-2</v>
      </c>
      <c r="K28" s="3">
        <f>_xlfn.T.TEST(H23:H27,I23:I27,2,1)</f>
        <v>3.6016039928296585E-2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s="2" t="s">
        <v>19</v>
      </c>
      <c r="B30" s="2">
        <v>6</v>
      </c>
      <c r="C30" s="2">
        <v>7.0707100000000001</v>
      </c>
      <c r="D30" s="2">
        <f>(C30-B30)/(C30+B30)</f>
        <v>8.1916743619895177E-2</v>
      </c>
      <c r="G30" s="2" t="s">
        <v>20</v>
      </c>
      <c r="H30" s="2">
        <v>33.5</v>
      </c>
      <c r="I30" s="2">
        <v>35.353499999999997</v>
      </c>
      <c r="J30" s="2">
        <f>(I30-H30)/(I30+H30)</f>
        <v>2.6919473955572294E-2</v>
      </c>
      <c r="M30" s="2" t="str">
        <f>A30</f>
        <v>TS022720a</v>
      </c>
      <c r="N30" s="2" t="str">
        <f>A32</f>
        <v>Lhx6</v>
      </c>
      <c r="O30" s="2">
        <f>B35</f>
        <v>5.6</v>
      </c>
      <c r="P30" s="2">
        <f>D35</f>
        <v>0.1412875508705369</v>
      </c>
      <c r="Q30" s="2">
        <f>E35</f>
        <v>1.5981558371792343E-2</v>
      </c>
      <c r="R30" s="2" t="str">
        <f>G30</f>
        <v>TS022720b</v>
      </c>
      <c r="S30" s="2" t="str">
        <f>G32</f>
        <v>PV</v>
      </c>
      <c r="T30" s="2">
        <f>H35</f>
        <v>36.6</v>
      </c>
      <c r="U30" s="2">
        <f>J35</f>
        <v>-3.462119922233399E-2</v>
      </c>
      <c r="V30" s="2">
        <f>K35</f>
        <v>0.30773807480989473</v>
      </c>
      <c r="W30" s="2">
        <f>U30-P30</f>
        <v>-0.17590875009287088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 s="2">
        <v>5.5</v>
      </c>
      <c r="C31" s="2">
        <v>7.0707100000000001</v>
      </c>
      <c r="D31" s="2">
        <f t="shared" ref="D31:D34" si="16">(C31-B31)/(C31+B31)</f>
        <v>0.12494998293652466</v>
      </c>
      <c r="G31" s="2" t="s">
        <v>5</v>
      </c>
      <c r="H31" s="2">
        <v>40.5</v>
      </c>
      <c r="I31" s="2">
        <v>32.3232</v>
      </c>
      <c r="J31" s="2">
        <f t="shared" ref="J31:J34" si="17">(I31-H31)/(I31+H31)</f>
        <v>-0.11228289885640839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 s="2">
        <v>5</v>
      </c>
      <c r="C32" s="2">
        <v>7.0707100000000001</v>
      </c>
      <c r="D32" s="2">
        <f t="shared" si="16"/>
        <v>0.17154831820166336</v>
      </c>
      <c r="G32" s="2" t="s">
        <v>6</v>
      </c>
      <c r="H32" s="2">
        <v>36</v>
      </c>
      <c r="I32" s="2">
        <v>38.383800000000001</v>
      </c>
      <c r="J32" s="2">
        <f t="shared" si="17"/>
        <v>3.2047300621909615E-2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 s="2">
        <v>6</v>
      </c>
      <c r="C33" s="2">
        <v>7.0707100000000001</v>
      </c>
      <c r="D33" s="2">
        <f t="shared" si="16"/>
        <v>8.1916743619895177E-2</v>
      </c>
      <c r="H33" s="2">
        <v>38.5</v>
      </c>
      <c r="I33" s="2">
        <v>32.3232</v>
      </c>
      <c r="J33" s="2">
        <f t="shared" si="17"/>
        <v>-8.721435913655412E-2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 s="2">
        <v>5.5</v>
      </c>
      <c r="C34" s="2">
        <v>9.0909099999999992</v>
      </c>
      <c r="D34" s="2">
        <f t="shared" si="16"/>
        <v>0.24610596597470613</v>
      </c>
      <c r="H34" s="2">
        <v>34.5</v>
      </c>
      <c r="I34" s="2">
        <v>32.3232</v>
      </c>
      <c r="J34" s="2">
        <f t="shared" si="17"/>
        <v>-3.257551269618935E-2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5.6</v>
      </c>
      <c r="C35" s="3">
        <f t="shared" ref="C35" si="18">AVERAGE(C30:C34)</f>
        <v>7.4747500000000002</v>
      </c>
      <c r="D35" s="3">
        <f>AVERAGE(D30:D34)</f>
        <v>0.1412875508705369</v>
      </c>
      <c r="E35" s="3">
        <f>_xlfn.T.TEST(B30:B34,C30:C34,2,1)</f>
        <v>1.5981558371792343E-2</v>
      </c>
      <c r="G35" s="3"/>
      <c r="H35" s="3">
        <f>AVERAGE(H30:H34)</f>
        <v>36.6</v>
      </c>
      <c r="I35" s="3">
        <f t="shared" ref="I35" si="19">AVERAGE(I30:I34)</f>
        <v>34.141379999999991</v>
      </c>
      <c r="J35" s="3">
        <f>AVERAGE(J30:J34)</f>
        <v>-3.462119922233399E-2</v>
      </c>
      <c r="K35" s="3">
        <f>_xlfn.T.TEST(H30:H34,I30:I34,2,1)</f>
        <v>0.30773807480989473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s="2" t="s">
        <v>22</v>
      </c>
      <c r="B37" s="2">
        <v>3</v>
      </c>
      <c r="C37" s="2">
        <v>4.0404</v>
      </c>
      <c r="D37" s="2">
        <f>(C37-B37)/(C37+B37)</f>
        <v>0.14777569456280892</v>
      </c>
      <c r="G37" s="2" t="s">
        <v>21</v>
      </c>
      <c r="H37" s="2">
        <v>18.5</v>
      </c>
      <c r="I37" s="2">
        <v>16.1616</v>
      </c>
      <c r="J37" s="2">
        <f>(I37-H37)/(I37+H37)</f>
        <v>-6.7463706233988049E-2</v>
      </c>
      <c r="M37" s="2" t="str">
        <f>A37</f>
        <v>TS022720c</v>
      </c>
      <c r="N37" s="2" t="str">
        <f>A39</f>
        <v>Lhx6</v>
      </c>
      <c r="O37" s="2">
        <f>B42</f>
        <v>2.2999999999999998</v>
      </c>
      <c r="P37" s="2">
        <f>D42</f>
        <v>0.41402155012977282</v>
      </c>
      <c r="Q37" s="2">
        <f>E42</f>
        <v>8.1180778468505303E-3</v>
      </c>
      <c r="R37" s="2" t="str">
        <f>G37</f>
        <v>TS022720d</v>
      </c>
      <c r="S37" s="2" t="str">
        <f>G39</f>
        <v>PV</v>
      </c>
      <c r="T37" s="2">
        <f>H42</f>
        <v>17.899999999999999</v>
      </c>
      <c r="U37" s="2">
        <f>J42</f>
        <v>-3.5122873536455095E-2</v>
      </c>
      <c r="V37" s="2">
        <f>K42</f>
        <v>0.15763193289149272</v>
      </c>
      <c r="W37" s="2">
        <f>U37-P37</f>
        <v>-0.44914442366622792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 s="2">
        <v>2.5</v>
      </c>
      <c r="C38" s="2">
        <v>7.0707100000000001</v>
      </c>
      <c r="D38" s="2">
        <f t="shared" ref="D38:D41" si="20">(C38-B38)/(C38+B38)</f>
        <v>0.47757271926534184</v>
      </c>
      <c r="G38" s="2" t="s">
        <v>5</v>
      </c>
      <c r="H38" s="2">
        <v>20</v>
      </c>
      <c r="I38" s="2">
        <v>19.1919</v>
      </c>
      <c r="J38" s="2">
        <f t="shared" ref="J38:J41" si="21">(I38-H38)/(I38+H38)</f>
        <v>-2.0619056488713216E-2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 s="2">
        <v>2</v>
      </c>
      <c r="C39" s="2">
        <v>6.0606099999999996</v>
      </c>
      <c r="D39" s="2">
        <f t="shared" si="20"/>
        <v>0.50375964101972426</v>
      </c>
      <c r="G39" s="2" t="s">
        <v>6</v>
      </c>
      <c r="H39" s="2">
        <v>18</v>
      </c>
      <c r="I39" s="2">
        <v>19.1919</v>
      </c>
      <c r="J39" s="2">
        <f t="shared" si="21"/>
        <v>3.2047300621909615E-2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 s="2">
        <v>1.5</v>
      </c>
      <c r="C40" s="2">
        <v>6.0606099999999996</v>
      </c>
      <c r="D40" s="2">
        <f t="shared" si="20"/>
        <v>0.60320661957170119</v>
      </c>
      <c r="H40" s="2">
        <v>16.5</v>
      </c>
      <c r="I40" s="2">
        <v>15.1515</v>
      </c>
      <c r="J40" s="2">
        <f t="shared" si="21"/>
        <v>-4.2604615894981268E-2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 s="2">
        <v>2.5</v>
      </c>
      <c r="C41" s="2">
        <v>5.0505100000000001</v>
      </c>
      <c r="D41" s="2">
        <f t="shared" si="20"/>
        <v>0.33779307622928784</v>
      </c>
      <c r="H41" s="2">
        <v>16.5</v>
      </c>
      <c r="I41" s="2">
        <v>14.141400000000001</v>
      </c>
      <c r="J41" s="2">
        <f t="shared" si="21"/>
        <v>-7.6974289686502551E-2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2.2999999999999998</v>
      </c>
      <c r="C42" s="3">
        <f t="shared" ref="C42" si="22">AVERAGE(C37:C41)</f>
        <v>5.656568</v>
      </c>
      <c r="D42" s="3">
        <f>AVERAGE(D37:D41)</f>
        <v>0.41402155012977282</v>
      </c>
      <c r="E42" s="3">
        <f>_xlfn.T.TEST(B37:B41,C37:C41,2,1)</f>
        <v>8.1180778468505303E-3</v>
      </c>
      <c r="G42" s="3"/>
      <c r="H42" s="3">
        <f>AVERAGE(H37:H41)</f>
        <v>17.899999999999999</v>
      </c>
      <c r="I42" s="3">
        <f t="shared" ref="I42" si="23">AVERAGE(I37:I41)</f>
        <v>16.767659999999999</v>
      </c>
      <c r="J42" s="3">
        <f>AVERAGE(J37:J41)</f>
        <v>-3.5122873536455095E-2</v>
      </c>
      <c r="K42" s="3">
        <f>_xlfn.T.TEST(H37:H41,I37:I41,2,1)</f>
        <v>0.15763193289149272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s="2" t="s">
        <v>23</v>
      </c>
      <c r="B44" s="2">
        <v>8</v>
      </c>
      <c r="C44" s="2">
        <v>10.101000000000001</v>
      </c>
      <c r="D44" s="2">
        <f>(C44-B44)/(C44+B44)</f>
        <v>0.11607093530744163</v>
      </c>
      <c r="G44" s="2" t="s">
        <v>24</v>
      </c>
      <c r="H44" s="2">
        <v>14.5</v>
      </c>
      <c r="I44" s="2">
        <v>15.1515</v>
      </c>
      <c r="J44" s="2">
        <f>(I44-H44)/(I44+H44)</f>
        <v>2.1971906986155858E-2</v>
      </c>
      <c r="M44" s="2" t="str">
        <f>A44</f>
        <v>TS022720e</v>
      </c>
      <c r="N44" s="2" t="str">
        <f>A46</f>
        <v>Lhx6</v>
      </c>
      <c r="O44" s="2">
        <f>B49</f>
        <v>9.6</v>
      </c>
      <c r="P44" s="2">
        <f>D49</f>
        <v>9.4356263468983598E-2</v>
      </c>
      <c r="Q44" s="2">
        <f>E49</f>
        <v>1.4366570863993542E-2</v>
      </c>
      <c r="R44" s="2" t="str">
        <f>G44</f>
        <v>TS022720f</v>
      </c>
      <c r="S44" s="2" t="str">
        <f>G46</f>
        <v>PV</v>
      </c>
      <c r="T44" s="2">
        <f>H49</f>
        <v>25.7</v>
      </c>
      <c r="U44" s="2">
        <f>J49</f>
        <v>-6.3993728882340825E-2</v>
      </c>
      <c r="V44" s="2">
        <f>K49</f>
        <v>9.2202913198872638E-2</v>
      </c>
      <c r="W44" s="2">
        <f>U44-P44</f>
        <v>-0.15834999235132441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 s="2">
        <v>9</v>
      </c>
      <c r="C45" s="2">
        <v>12.1212</v>
      </c>
      <c r="D45" s="2">
        <f t="shared" ref="D45:D48" si="24">(C45-B45)/(C45+B45)</f>
        <v>0.14777569456280892</v>
      </c>
      <c r="G45" s="2" t="s">
        <v>5</v>
      </c>
      <c r="H45" s="2">
        <v>28</v>
      </c>
      <c r="I45" s="2">
        <v>22.222200000000001</v>
      </c>
      <c r="J45" s="2">
        <f t="shared" ref="J45:J48" si="25">(I45-H45)/(I45+H45)</f>
        <v>-0.11504474117023944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 s="2">
        <v>8.5</v>
      </c>
      <c r="C46" s="2">
        <v>11.1111</v>
      </c>
      <c r="D46" s="2">
        <f t="shared" si="24"/>
        <v>0.13314398478412737</v>
      </c>
      <c r="G46" s="2" t="s">
        <v>6</v>
      </c>
      <c r="H46" s="2">
        <v>28.5</v>
      </c>
      <c r="I46" s="2">
        <v>26.262599999999999</v>
      </c>
      <c r="J46" s="2">
        <f t="shared" si="25"/>
        <v>-4.0856350867197702E-2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 s="2">
        <v>11</v>
      </c>
      <c r="C47" s="2">
        <v>12.1212</v>
      </c>
      <c r="D47" s="2">
        <f t="shared" si="24"/>
        <v>4.8492292787571577E-2</v>
      </c>
      <c r="H47" s="2">
        <v>26</v>
      </c>
      <c r="I47" s="2">
        <v>24.2424</v>
      </c>
      <c r="J47" s="2">
        <f t="shared" si="25"/>
        <v>-3.4982405299109912E-2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 s="2">
        <v>11.5</v>
      </c>
      <c r="C48" s="2">
        <v>12.1212</v>
      </c>
      <c r="D48" s="2">
        <f t="shared" si="24"/>
        <v>2.6298409902968518E-2</v>
      </c>
      <c r="H48" s="2">
        <v>31.5</v>
      </c>
      <c r="I48" s="2">
        <v>23.232299999999999</v>
      </c>
      <c r="J48" s="2">
        <f t="shared" si="25"/>
        <v>-0.15105705406131301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9.6</v>
      </c>
      <c r="C49" s="3">
        <f t="shared" ref="C49" si="26">AVERAGE(C44:C48)</f>
        <v>11.515140000000001</v>
      </c>
      <c r="D49" s="3">
        <f>AVERAGE(D44:D48)</f>
        <v>9.4356263468983598E-2</v>
      </c>
      <c r="E49" s="3">
        <f>_xlfn.T.TEST(B44:B48,C44:C48,2,1)</f>
        <v>1.4366570863993542E-2</v>
      </c>
      <c r="G49" s="3"/>
      <c r="H49" s="3">
        <f>AVERAGE(H44:H48)</f>
        <v>25.7</v>
      </c>
      <c r="I49" s="3">
        <f t="shared" ref="I49" si="27">AVERAGE(I44:I48)</f>
        <v>22.222199999999997</v>
      </c>
      <c r="J49" s="3">
        <f>AVERAGE(J44:J48)</f>
        <v>-6.3993728882340825E-2</v>
      </c>
      <c r="K49" s="3">
        <f>_xlfn.T.TEST(H44:H48,I44:I48,2,1)</f>
        <v>9.2202913198872638E-2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s="2" t="s">
        <v>25</v>
      </c>
      <c r="B51" s="2">
        <v>8.5</v>
      </c>
      <c r="C51" s="2">
        <v>7.0707100000000001</v>
      </c>
      <c r="D51" s="2">
        <f>(C51-B51)/(C51+B51)</f>
        <v>-9.1793502030414795E-2</v>
      </c>
      <c r="G51" s="2" t="s">
        <v>26</v>
      </c>
      <c r="H51" s="2">
        <v>53</v>
      </c>
      <c r="I51" s="2">
        <v>74.747500000000002</v>
      </c>
      <c r="J51" s="2">
        <f>(I51-H51)/(I51+H51)</f>
        <v>0.17023816513043311</v>
      </c>
      <c r="M51" s="2" t="str">
        <f>A51</f>
        <v>TS022720h</v>
      </c>
      <c r="N51" s="2" t="str">
        <f>A53</f>
        <v>Lhx6</v>
      </c>
      <c r="O51" s="2">
        <f>B56</f>
        <v>9.1999999999999993</v>
      </c>
      <c r="P51" s="2">
        <f>D56</f>
        <v>-6.6743182361937395E-2</v>
      </c>
      <c r="Q51" s="2">
        <f>E56</f>
        <v>8.5939521785713555E-2</v>
      </c>
      <c r="R51" s="2" t="str">
        <f>G51</f>
        <v>TS022720g</v>
      </c>
      <c r="S51" s="2" t="str">
        <f>G53</f>
        <v>PV</v>
      </c>
      <c r="T51" s="2">
        <f>H56</f>
        <v>62.1</v>
      </c>
      <c r="U51" s="2">
        <f>J56</f>
        <v>0.12290173564328773</v>
      </c>
      <c r="V51" s="2">
        <f>K56</f>
        <v>0.12827372717588204</v>
      </c>
      <c r="W51" s="2">
        <f>U51-P51</f>
        <v>0.18964491800522512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 s="2">
        <v>10.5</v>
      </c>
      <c r="C52" s="2">
        <v>8.0808099999999996</v>
      </c>
      <c r="D52" s="2">
        <f t="shared" ref="D52:D55" si="28">(C52-B52)/(C52+B52)</f>
        <v>-0.13019830674766064</v>
      </c>
      <c r="G52" s="2" t="s">
        <v>5</v>
      </c>
      <c r="H52" s="2">
        <v>63.5</v>
      </c>
      <c r="I52" s="2">
        <v>90.909099999999995</v>
      </c>
      <c r="J52" s="2">
        <f t="shared" ref="J52:J55" si="29">(I52-H52)/(I52+H52)</f>
        <v>0.17750961568974882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 s="2">
        <v>9.5</v>
      </c>
      <c r="C53" s="2">
        <v>10.101000000000001</v>
      </c>
      <c r="D53" s="2">
        <f t="shared" si="28"/>
        <v>3.0661700933625882E-2</v>
      </c>
      <c r="G53" s="2" t="s">
        <v>6</v>
      </c>
      <c r="H53" s="2">
        <v>78.5</v>
      </c>
      <c r="I53" s="2">
        <v>59.595999999999997</v>
      </c>
      <c r="J53" s="2">
        <f t="shared" si="29"/>
        <v>-0.13689027922604566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 s="2">
        <v>8</v>
      </c>
      <c r="C54" s="2">
        <v>7.0707100000000001</v>
      </c>
      <c r="D54" s="2">
        <f t="shared" si="28"/>
        <v>-6.166199203620798E-2</v>
      </c>
      <c r="H54" s="2">
        <v>54</v>
      </c>
      <c r="I54" s="2">
        <v>82.828299999999999</v>
      </c>
      <c r="J54" s="2">
        <f t="shared" si="29"/>
        <v>0.2106896014932583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 s="2">
        <v>9.5</v>
      </c>
      <c r="C55" s="2">
        <v>8.0808099999999996</v>
      </c>
      <c r="D55" s="2">
        <f t="shared" si="28"/>
        <v>-8.0723811929029457E-2</v>
      </c>
      <c r="H55" s="2">
        <v>61.5</v>
      </c>
      <c r="I55" s="2">
        <v>90.909099999999995</v>
      </c>
      <c r="J55" s="2">
        <f t="shared" si="29"/>
        <v>0.19296157512904411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9.1999999999999993</v>
      </c>
      <c r="C56" s="3">
        <f t="shared" ref="C56" si="30">AVERAGE(C51:C55)</f>
        <v>8.0808080000000011</v>
      </c>
      <c r="D56" s="3">
        <f>AVERAGE(D51:D55)</f>
        <v>-6.6743182361937395E-2</v>
      </c>
      <c r="E56" s="3">
        <f>_xlfn.T.TEST(B51:B55,C51:C55,2,1)</f>
        <v>8.5939521785713555E-2</v>
      </c>
      <c r="G56" s="3"/>
      <c r="H56" s="3">
        <f>AVERAGE(H51:H55)</f>
        <v>62.1</v>
      </c>
      <c r="I56" s="3">
        <f t="shared" ref="I56" si="31">AVERAGE(I51:I55)</f>
        <v>79.798000000000002</v>
      </c>
      <c r="J56" s="3">
        <f>AVERAGE(J51:J55)</f>
        <v>0.12290173564328773</v>
      </c>
      <c r="K56" s="3">
        <f>_xlfn.T.TEST(H51:H55,I51:I55,2,1)</f>
        <v>0.12827372717588204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s="2" t="s">
        <v>27</v>
      </c>
      <c r="B58" s="2">
        <v>22.5</v>
      </c>
      <c r="C58" s="2">
        <v>20.202000000000002</v>
      </c>
      <c r="D58" s="2">
        <f>(C58-B58)/(C58+B58)</f>
        <v>-5.3814809610791027E-2</v>
      </c>
      <c r="G58" s="2" t="s">
        <v>28</v>
      </c>
      <c r="H58" s="2">
        <v>15.5</v>
      </c>
      <c r="I58" s="2">
        <v>16.1616</v>
      </c>
      <c r="J58" s="2">
        <f>(I58-H58)/(I58+H58)</f>
        <v>2.0895974934936959E-2</v>
      </c>
      <c r="M58" s="2" t="str">
        <f>A58</f>
        <v>TS022720i</v>
      </c>
      <c r="N58" s="2" t="str">
        <f>A60</f>
        <v>Lhx6</v>
      </c>
      <c r="O58" s="2">
        <f>B63</f>
        <v>28.7</v>
      </c>
      <c r="P58" s="2">
        <f>D63</f>
        <v>-0.12633758689669053</v>
      </c>
      <c r="Q58" s="2">
        <f>E63</f>
        <v>6.9264961571861128E-2</v>
      </c>
      <c r="R58" s="2" t="str">
        <f>G58</f>
        <v>TS022720J</v>
      </c>
      <c r="S58" s="2" t="str">
        <f>G60</f>
        <v>PV</v>
      </c>
      <c r="T58" s="2">
        <f>H63</f>
        <v>17.5</v>
      </c>
      <c r="U58" s="2">
        <f>J63</f>
        <v>-1.7366325327950061E-2</v>
      </c>
      <c r="V58" s="2">
        <f>K63</f>
        <v>0.42009676833896104</v>
      </c>
      <c r="W58" s="2">
        <f>U58-P58</f>
        <v>0.10897126156874047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 s="2">
        <v>30.5</v>
      </c>
      <c r="C59" s="2">
        <v>19.1919</v>
      </c>
      <c r="D59" s="2">
        <f t="shared" ref="D59:D62" si="32">(C59-B59)/(C59+B59)</f>
        <v>-0.22756425091413285</v>
      </c>
      <c r="G59" s="2" t="s">
        <v>5</v>
      </c>
      <c r="H59" s="2">
        <v>16.5</v>
      </c>
      <c r="I59" s="2">
        <v>14.141400000000001</v>
      </c>
      <c r="J59" s="2">
        <f t="shared" ref="J59:J62" si="33">(I59-H59)/(I59+H59)</f>
        <v>-7.6974289686502551E-2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 s="2">
        <v>30.5</v>
      </c>
      <c r="C60" s="2">
        <v>28.282800000000002</v>
      </c>
      <c r="D60" s="2">
        <f t="shared" si="32"/>
        <v>-3.7718516300686566E-2</v>
      </c>
      <c r="G60" s="2" t="s">
        <v>6</v>
      </c>
      <c r="H60" s="2">
        <v>17.5</v>
      </c>
      <c r="I60" s="2">
        <v>16.1616</v>
      </c>
      <c r="J60" s="2">
        <f t="shared" si="33"/>
        <v>-3.9760439194809517E-2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 s="2">
        <v>31</v>
      </c>
      <c r="C61" s="2">
        <v>29.292899999999999</v>
      </c>
      <c r="D61" s="2">
        <f t="shared" si="32"/>
        <v>-2.8313449842352921E-2</v>
      </c>
      <c r="H61" s="2">
        <v>19.5</v>
      </c>
      <c r="I61" s="2">
        <v>20.202000000000002</v>
      </c>
      <c r="J61" s="2">
        <f t="shared" si="33"/>
        <v>1.7681728880157215E-2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 s="2">
        <v>29</v>
      </c>
      <c r="C62" s="2">
        <v>16.1616</v>
      </c>
      <c r="D62" s="2">
        <f t="shared" si="32"/>
        <v>-0.28427690781548925</v>
      </c>
      <c r="H62" s="2">
        <v>18.5</v>
      </c>
      <c r="I62" s="2">
        <v>18.181799999999999</v>
      </c>
      <c r="J62" s="2">
        <f t="shared" si="33"/>
        <v>-8.6746015735324044E-3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28.7</v>
      </c>
      <c r="C63" s="3">
        <f t="shared" ref="C63" si="34">AVERAGE(C58:C62)</f>
        <v>22.626240000000003</v>
      </c>
      <c r="D63" s="3">
        <f>AVERAGE(D58:D62)</f>
        <v>-0.12633758689669053</v>
      </c>
      <c r="E63" s="3">
        <f>_xlfn.T.TEST(B58:B62,C58:C62,2,1)</f>
        <v>6.9264961571861128E-2</v>
      </c>
      <c r="G63" s="3"/>
      <c r="H63" s="3">
        <f>AVERAGE(H58:H62)</f>
        <v>17.5</v>
      </c>
      <c r="I63" s="3">
        <f t="shared" ref="I63" si="35">AVERAGE(I58:I62)</f>
        <v>16.96968</v>
      </c>
      <c r="J63" s="3">
        <f>AVERAGE(J58:J62)</f>
        <v>-1.7366325327950061E-2</v>
      </c>
      <c r="K63" s="3">
        <f>_xlfn.T.TEST(H58:H62,I58:I62,2,1)</f>
        <v>0.42009676833896104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s="2" t="s">
        <v>29</v>
      </c>
      <c r="B65" s="2">
        <v>14</v>
      </c>
      <c r="C65" s="2">
        <v>16.1616</v>
      </c>
      <c r="D65" s="2">
        <f>(C65-B65)/(C65+B65)</f>
        <v>7.1667285555142957E-2</v>
      </c>
      <c r="G65" s="2" t="s">
        <v>30</v>
      </c>
      <c r="H65" s="2">
        <v>13</v>
      </c>
      <c r="I65" s="2">
        <v>101.01</v>
      </c>
      <c r="J65" s="2">
        <f>(I65-H65)/(I65+H65)</f>
        <v>0.77194982896237174</v>
      </c>
      <c r="M65" s="2" t="str">
        <f>A65</f>
        <v>TS022820d</v>
      </c>
      <c r="N65" s="2" t="str">
        <f>A67</f>
        <v>Lhx6</v>
      </c>
      <c r="O65" s="2">
        <f>B70</f>
        <v>15.1</v>
      </c>
      <c r="P65" s="2">
        <f>D70</f>
        <v>0.20133205027278223</v>
      </c>
      <c r="Q65" s="2">
        <f>E70</f>
        <v>6.2350749753134179E-3</v>
      </c>
      <c r="R65" s="2" t="str">
        <f>G65</f>
        <v>TS022820e</v>
      </c>
      <c r="S65" s="2" t="str">
        <f>G67</f>
        <v>PV</v>
      </c>
      <c r="T65" s="2">
        <f>H70</f>
        <v>13.2</v>
      </c>
      <c r="U65" s="2">
        <f>J70</f>
        <v>0.75973713130835097</v>
      </c>
      <c r="V65" s="2">
        <f>K70</f>
        <v>1.1711020552065867E-6</v>
      </c>
      <c r="W65" s="2">
        <f>U65-P65</f>
        <v>0.55840508103556874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13.5</v>
      </c>
      <c r="C66" s="2">
        <v>22.222200000000001</v>
      </c>
      <c r="D66" s="2">
        <f t="shared" ref="D66:D69" si="36">(C66-B66)/(C66+B66)</f>
        <v>0.24416749248366565</v>
      </c>
      <c r="G66" s="2" t="s">
        <v>5</v>
      </c>
      <c r="H66" s="2">
        <v>12</v>
      </c>
      <c r="I66" s="2">
        <v>95.959599999999995</v>
      </c>
      <c r="J66" s="2">
        <f t="shared" ref="J66:J69" si="37">(I66-H66)/(I66+H66)</f>
        <v>0.77769461909825521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 s="2">
        <v>16</v>
      </c>
      <c r="C67" s="2">
        <v>24.2424</v>
      </c>
      <c r="D67" s="2">
        <f t="shared" si="36"/>
        <v>0.20481879808361328</v>
      </c>
      <c r="G67" s="2" t="s">
        <v>6</v>
      </c>
      <c r="H67" s="2">
        <v>13.5</v>
      </c>
      <c r="I67" s="2">
        <v>100</v>
      </c>
      <c r="J67" s="2">
        <f t="shared" si="37"/>
        <v>0.76211453744493396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 s="2">
        <v>15.5</v>
      </c>
      <c r="C68" s="2">
        <v>26.262599999999999</v>
      </c>
      <c r="D68" s="2">
        <f t="shared" si="36"/>
        <v>0.25770905068171041</v>
      </c>
      <c r="H68" s="2">
        <v>14.5</v>
      </c>
      <c r="I68" s="2">
        <v>92.929299999999998</v>
      </c>
      <c r="J68" s="2">
        <f t="shared" si="37"/>
        <v>0.73005502223322682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 s="2">
        <v>16.5</v>
      </c>
      <c r="C69" s="2">
        <v>26.262599999999999</v>
      </c>
      <c r="D69" s="2">
        <f t="shared" si="36"/>
        <v>0.22829762455977887</v>
      </c>
      <c r="H69" s="2">
        <v>13</v>
      </c>
      <c r="I69" s="2">
        <v>93.939400000000006</v>
      </c>
      <c r="J69" s="2">
        <f t="shared" si="37"/>
        <v>0.75687164880296698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15.1</v>
      </c>
      <c r="C70" s="3">
        <f t="shared" ref="C70" si="38">AVERAGE(C65:C69)</f>
        <v>23.030279999999998</v>
      </c>
      <c r="D70" s="3">
        <f>AVERAGE(D65:D69)</f>
        <v>0.20133205027278223</v>
      </c>
      <c r="E70" s="3">
        <f>_xlfn.T.TEST(B65:B69,C65:C69,2,1)</f>
        <v>6.2350749753134179E-3</v>
      </c>
      <c r="G70" s="3"/>
      <c r="H70" s="3">
        <f>AVERAGE(H65:H69)</f>
        <v>13.2</v>
      </c>
      <c r="I70" s="3">
        <f t="shared" ref="I70" si="39">AVERAGE(I65:I69)</f>
        <v>96.767660000000006</v>
      </c>
      <c r="J70" s="3">
        <f>AVERAGE(J65:J69)</f>
        <v>0.75973713130835097</v>
      </c>
      <c r="K70" s="3">
        <f>_xlfn.T.TEST(H65:H69,I65:I69,2,1)</f>
        <v>1.1711020552065867E-6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s="2" t="s">
        <v>32</v>
      </c>
      <c r="B72" s="2">
        <v>9</v>
      </c>
      <c r="C72" s="2">
        <v>26.262599999999999</v>
      </c>
      <c r="D72" s="2">
        <f>(C72-B72)/(C72+B72)</f>
        <v>0.48954416293750319</v>
      </c>
      <c r="G72" s="2" t="s">
        <v>31</v>
      </c>
      <c r="H72" s="2">
        <v>26</v>
      </c>
      <c r="I72" s="2">
        <v>47.474800000000002</v>
      </c>
      <c r="J72" s="2">
        <f>(I72-H72)/(I72+H72)</f>
        <v>0.29227435801118207</v>
      </c>
      <c r="M72" s="2" t="str">
        <f>A72</f>
        <v>TS022820g</v>
      </c>
      <c r="N72" s="2" t="str">
        <f>A74</f>
        <v>Lhx6</v>
      </c>
      <c r="O72" s="2">
        <f>B77</f>
        <v>7.625</v>
      </c>
      <c r="P72" s="2">
        <f>D77</f>
        <v>0.59399197264715509</v>
      </c>
      <c r="Q72" s="2">
        <f>E77</f>
        <v>1.0685914423702377E-3</v>
      </c>
      <c r="R72" s="2" t="str">
        <f>G72</f>
        <v>TS022820f</v>
      </c>
      <c r="S72" s="2" t="str">
        <f>G74</f>
        <v>PV</v>
      </c>
      <c r="T72" s="2">
        <f>H77</f>
        <v>25.2</v>
      </c>
      <c r="U72" s="2">
        <f>J77</f>
        <v>0.29663650473988801</v>
      </c>
      <c r="V72" s="2">
        <f>K77</f>
        <v>5.8941531634126387E-6</v>
      </c>
      <c r="W72" s="2">
        <f>U72-P72</f>
        <v>-0.29735546790726708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 s="2">
        <v>8</v>
      </c>
      <c r="C73" s="2">
        <v>33.333300000000001</v>
      </c>
      <c r="D73" s="2">
        <f t="shared" ref="D73:D75" si="40">(C73-B73)/(C73+B73)</f>
        <v>0.61290291363138194</v>
      </c>
      <c r="G73" s="2" t="s">
        <v>5</v>
      </c>
      <c r="H73" s="2">
        <v>25.5</v>
      </c>
      <c r="I73" s="2">
        <v>48.484900000000003</v>
      </c>
      <c r="J73" s="2">
        <f t="shared" ref="J73:J76" si="41">(I73-H73)/(I73+H73)</f>
        <v>0.31067015026039096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 s="2">
        <v>7.5</v>
      </c>
      <c r="C74" s="2">
        <v>31.313099999999999</v>
      </c>
      <c r="D74" s="2">
        <f t="shared" si="40"/>
        <v>0.61353254442443406</v>
      </c>
      <c r="G74" s="2" t="s">
        <v>6</v>
      </c>
      <c r="H74" s="2">
        <v>25.5</v>
      </c>
      <c r="I74" s="2">
        <v>44.444499999999998</v>
      </c>
      <c r="J74" s="2">
        <f t="shared" si="41"/>
        <v>0.2708504600075774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 s="2">
        <v>6</v>
      </c>
      <c r="C75" s="2">
        <v>29.292899999999999</v>
      </c>
      <c r="D75" s="2">
        <f t="shared" si="40"/>
        <v>0.65998826959530099</v>
      </c>
      <c r="H75" s="2">
        <v>23.5</v>
      </c>
      <c r="I75" s="2">
        <v>44.444499999999998</v>
      </c>
      <c r="J75" s="2">
        <f t="shared" si="41"/>
        <v>0.30825894664027254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H76" s="2">
        <v>25.5</v>
      </c>
      <c r="I76" s="2">
        <v>47.474800000000002</v>
      </c>
      <c r="J76" s="2">
        <f t="shared" si="41"/>
        <v>0.30112860878001724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7.625</v>
      </c>
      <c r="C77" s="3">
        <f t="shared" ref="C77" si="42">AVERAGE(C72:C76)</f>
        <v>30.050474999999999</v>
      </c>
      <c r="D77" s="3">
        <f>AVERAGE(D72:D76)</f>
        <v>0.59399197264715509</v>
      </c>
      <c r="E77" s="3">
        <f>_xlfn.T.TEST(B72:B76,C72:C76,2,1)</f>
        <v>1.0685914423702377E-3</v>
      </c>
      <c r="G77" s="3"/>
      <c r="H77" s="3">
        <f>AVERAGE(H72:H76)</f>
        <v>25.2</v>
      </c>
      <c r="I77" s="3">
        <f t="shared" ref="I77" si="43">AVERAGE(I72:I76)</f>
        <v>46.464700000000008</v>
      </c>
      <c r="J77" s="3">
        <f>AVERAGE(J72:J76)</f>
        <v>0.29663650473988801</v>
      </c>
      <c r="K77" s="3">
        <f>_xlfn.T.TEST(H72:H76,I72:I76,2,1)</f>
        <v>5.8941531634126387E-6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s="2" t="s">
        <v>33</v>
      </c>
      <c r="B79" s="2">
        <v>0.5</v>
      </c>
      <c r="C79" s="2">
        <v>0</v>
      </c>
      <c r="D79" s="2">
        <f>(C79-B79)/(C79+B79)</f>
        <v>-1</v>
      </c>
      <c r="G79" s="2" t="s">
        <v>34</v>
      </c>
      <c r="H79" s="2">
        <v>16.5</v>
      </c>
      <c r="I79" s="2">
        <v>38.383800000000001</v>
      </c>
      <c r="J79" s="2">
        <f>(I79-H79)/(I79+H79)</f>
        <v>0.39872967979622403</v>
      </c>
      <c r="M79" s="2" t="str">
        <f>A79</f>
        <v>TS030620b</v>
      </c>
      <c r="N79" s="2" t="str">
        <f>A81</f>
        <v>Lhx6</v>
      </c>
      <c r="O79" s="2">
        <f>B84</f>
        <v>8.9</v>
      </c>
      <c r="P79" s="2">
        <f>D84</f>
        <v>-0.5314366350334756</v>
      </c>
      <c r="Q79" s="2">
        <f>E84</f>
        <v>0.32944344546371046</v>
      </c>
      <c r="R79" s="2" t="str">
        <f>G79</f>
        <v>TS030620a</v>
      </c>
      <c r="S79" s="2" t="str">
        <f>G81</f>
        <v>PV</v>
      </c>
      <c r="T79" s="2">
        <f>H84</f>
        <v>13.9</v>
      </c>
      <c r="U79" s="2">
        <f>J84</f>
        <v>0.46099408006405718</v>
      </c>
      <c r="V79" s="2">
        <f>K84</f>
        <v>3.2839667366519615E-6</v>
      </c>
      <c r="W79" s="2">
        <f>U79-P79</f>
        <v>0.99243071509753278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 s="2">
        <v>39</v>
      </c>
      <c r="C80" s="2">
        <v>0</v>
      </c>
      <c r="D80" s="2">
        <f t="shared" ref="D80:D83" si="44">(C80-B80)/(C80+B80)</f>
        <v>-1</v>
      </c>
      <c r="G80" s="2" t="s">
        <v>5</v>
      </c>
      <c r="H80" s="2">
        <v>12.5</v>
      </c>
      <c r="I80" s="2">
        <v>37.373699999999999</v>
      </c>
      <c r="J80" s="2">
        <f t="shared" ref="J80:J83" si="45">(I80-H80)/(I80+H80)</f>
        <v>0.49873380158279812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 s="2">
        <v>3.5</v>
      </c>
      <c r="C81" s="2">
        <v>0</v>
      </c>
      <c r="D81" s="2">
        <f t="shared" si="44"/>
        <v>-1</v>
      </c>
      <c r="G81" s="2" t="s">
        <v>6</v>
      </c>
      <c r="H81" s="2">
        <v>14</v>
      </c>
      <c r="I81" s="2">
        <v>36.363599999999998</v>
      </c>
      <c r="J81" s="2">
        <f t="shared" si="45"/>
        <v>0.44404291988658473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 s="2">
        <v>1</v>
      </c>
      <c r="C82" s="2">
        <v>1.0101</v>
      </c>
      <c r="D82" s="2">
        <f t="shared" si="44"/>
        <v>5.0246256405153964E-3</v>
      </c>
      <c r="H82" s="2">
        <v>13</v>
      </c>
      <c r="I82" s="2">
        <v>37.373699999999999</v>
      </c>
      <c r="J82" s="2">
        <f t="shared" si="45"/>
        <v>0.48385764793930164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 s="2">
        <v>0.5</v>
      </c>
      <c r="C83" s="2">
        <v>1.0101</v>
      </c>
      <c r="D83" s="2">
        <f t="shared" si="44"/>
        <v>0.33779219919210646</v>
      </c>
      <c r="H83" s="2">
        <v>13.5</v>
      </c>
      <c r="I83" s="2">
        <v>38.383800000000001</v>
      </c>
      <c r="J83" s="2">
        <f t="shared" si="45"/>
        <v>0.47960635111537708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8.9</v>
      </c>
      <c r="C84" s="3">
        <f t="shared" ref="C84" si="46">AVERAGE(C79:C83)</f>
        <v>0.40404000000000001</v>
      </c>
      <c r="D84" s="3">
        <f>AVERAGE(D79:D83)</f>
        <v>-0.5314366350334756</v>
      </c>
      <c r="E84" s="3">
        <f>_xlfn.T.TEST(B79:B83,C79:C83,2,1)</f>
        <v>0.32944344546371046</v>
      </c>
      <c r="G84" s="3"/>
      <c r="H84" s="3">
        <f>AVERAGE(H79:H83)</f>
        <v>13.9</v>
      </c>
      <c r="I84" s="3">
        <f t="shared" ref="I84" si="47">AVERAGE(I79:I83)</f>
        <v>37.575720000000004</v>
      </c>
      <c r="J84" s="3">
        <f>AVERAGE(J79:J83)</f>
        <v>0.46099408006405718</v>
      </c>
      <c r="K84" s="3">
        <f>_xlfn.T.TEST(H79:H83,I79:I83,2,1)</f>
        <v>3.2839667366519615E-6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s="2" t="s">
        <v>35</v>
      </c>
      <c r="B86" s="2">
        <v>7.5</v>
      </c>
      <c r="C86" s="2">
        <v>22.222200000000001</v>
      </c>
      <c r="D86" s="2">
        <f>(C86-B86)/(C86+B86)</f>
        <v>0.49532672547792561</v>
      </c>
      <c r="G86" s="2" t="s">
        <v>36</v>
      </c>
      <c r="H86" s="2">
        <v>46</v>
      </c>
      <c r="I86" s="2">
        <v>95.959599999999995</v>
      </c>
      <c r="J86" s="2">
        <f>(I86-H86)/(I86+H86)</f>
        <v>0.35192829509240653</v>
      </c>
      <c r="M86" s="2" t="str">
        <f>A86</f>
        <v>TS030620c</v>
      </c>
      <c r="N86" s="2" t="str">
        <f>A88</f>
        <v>Lhx6</v>
      </c>
      <c r="O86" s="2">
        <f>B91</f>
        <v>6.9</v>
      </c>
      <c r="P86" s="2">
        <f>D91</f>
        <v>0.5667008277659622</v>
      </c>
      <c r="Q86" s="2">
        <f>E91</f>
        <v>7.2571489750956946E-5</v>
      </c>
      <c r="R86" s="2" t="str">
        <f>G86</f>
        <v>TS030620d</v>
      </c>
      <c r="S86" s="2" t="str">
        <f>G88</f>
        <v>PV</v>
      </c>
      <c r="T86" s="2">
        <f>H91</f>
        <v>44.6</v>
      </c>
      <c r="U86" s="2">
        <f>J91</f>
        <v>0.35322776931323902</v>
      </c>
      <c r="V86" s="2">
        <f>K91</f>
        <v>1.2536815473774269E-6</v>
      </c>
      <c r="W86" s="2">
        <f>U86-P86</f>
        <v>-0.21347305845272319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 s="2">
        <v>7.5</v>
      </c>
      <c r="C87" s="2">
        <v>26.262599999999999</v>
      </c>
      <c r="D87" s="2">
        <f t="shared" ref="D87:D90" si="48">(C87-B87)/(C87+B87)</f>
        <v>0.55572141955892018</v>
      </c>
      <c r="G87" s="2" t="s">
        <v>5</v>
      </c>
      <c r="H87" s="2">
        <v>44</v>
      </c>
      <c r="I87" s="2">
        <v>89.899000000000001</v>
      </c>
      <c r="J87" s="2">
        <f t="shared" ref="J87:J90" si="49">(I87-H87)/(I87+H87)</f>
        <v>0.34278822097252409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 s="2">
        <v>9.5</v>
      </c>
      <c r="C88" s="2">
        <v>25.252500000000001</v>
      </c>
      <c r="D88" s="2">
        <f t="shared" si="48"/>
        <v>0.45327674268038276</v>
      </c>
      <c r="G88" s="2" t="s">
        <v>6</v>
      </c>
      <c r="H88" s="2">
        <v>43.5</v>
      </c>
      <c r="I88" s="2">
        <v>91.919200000000004</v>
      </c>
      <c r="J88" s="2">
        <f t="shared" si="49"/>
        <v>0.35755048028639963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 s="2">
        <v>4.5</v>
      </c>
      <c r="C89" s="2">
        <v>24.2424</v>
      </c>
      <c r="D89" s="2">
        <f t="shared" si="48"/>
        <v>0.68687374749498997</v>
      </c>
      <c r="H89" s="2">
        <v>44</v>
      </c>
      <c r="I89" s="2">
        <v>95.959599999999995</v>
      </c>
      <c r="J89" s="2">
        <f t="shared" si="49"/>
        <v>0.37124713131503662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 s="2">
        <v>5.5</v>
      </c>
      <c r="C90" s="2">
        <v>25.252500000000001</v>
      </c>
      <c r="D90" s="2">
        <f t="shared" si="48"/>
        <v>0.64230550361759209</v>
      </c>
      <c r="H90" s="2">
        <v>45.5</v>
      </c>
      <c r="I90" s="2">
        <v>92.929299999999998</v>
      </c>
      <c r="J90" s="2">
        <f t="shared" si="49"/>
        <v>0.34262471889982826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6.9</v>
      </c>
      <c r="C91" s="3">
        <f t="shared" ref="C91" si="50">AVERAGE(C86:C90)</f>
        <v>24.646440000000002</v>
      </c>
      <c r="D91" s="3">
        <f>AVERAGE(D86:D90)</f>
        <v>0.5667008277659622</v>
      </c>
      <c r="E91" s="3">
        <f>_xlfn.T.TEST(B86:B90,C86:C90,2,1)</f>
        <v>7.2571489750956946E-5</v>
      </c>
      <c r="G91" s="3"/>
      <c r="H91" s="3">
        <f>AVERAGE(H86:H90)</f>
        <v>44.6</v>
      </c>
      <c r="I91" s="3">
        <f t="shared" ref="I91" si="51">AVERAGE(I86:I90)</f>
        <v>93.333339999999993</v>
      </c>
      <c r="J91" s="3">
        <f>AVERAGE(J86:J90)</f>
        <v>0.35322776931323902</v>
      </c>
      <c r="K91" s="3">
        <f>_xlfn.T.TEST(H86:H90,I86:I90,2,1)</f>
        <v>1.2536815473774269E-6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s="2" t="s">
        <v>38</v>
      </c>
      <c r="B93" s="2">
        <v>3.5</v>
      </c>
      <c r="C93" s="2">
        <v>24.2424</v>
      </c>
      <c r="D93" s="2">
        <f>(C93-B93)/(C93+B93)</f>
        <v>0.7476786435203876</v>
      </c>
      <c r="G93" s="2" t="s">
        <v>37</v>
      </c>
      <c r="H93" s="2">
        <v>9.5</v>
      </c>
      <c r="I93" s="2">
        <v>21.2121</v>
      </c>
      <c r="J93" s="2">
        <f>(I93-H93)/(I93+H93)</f>
        <v>0.38135132407096878</v>
      </c>
      <c r="M93" s="2" t="str">
        <f>A93</f>
        <v>TS030620f</v>
      </c>
      <c r="N93" s="2" t="str">
        <f>A95</f>
        <v>Lhx6</v>
      </c>
      <c r="O93" s="2">
        <f>B98</f>
        <v>2.75</v>
      </c>
      <c r="P93" s="2">
        <f>D98</f>
        <v>0.81519252729951075</v>
      </c>
      <c r="Q93" s="2">
        <f>E98</f>
        <v>1.1552974508768946E-4</v>
      </c>
      <c r="R93" s="2" t="str">
        <f>G93</f>
        <v>TS030620e</v>
      </c>
      <c r="S93" s="2" t="str">
        <f>G95</f>
        <v>PV</v>
      </c>
      <c r="T93" s="2">
        <f>H98</f>
        <v>9.1</v>
      </c>
      <c r="U93" s="2">
        <f>J98</f>
        <v>0.34877168657812785</v>
      </c>
      <c r="V93" s="2">
        <f>K98</f>
        <v>3.1552910037899602E-4</v>
      </c>
      <c r="W93" s="2">
        <f>U93-P93</f>
        <v>-0.4664208407213829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2.5</v>
      </c>
      <c r="C94" s="2">
        <v>25.252500000000001</v>
      </c>
      <c r="D94" s="2">
        <f t="shared" ref="D94:D96" si="52">(C94-B94)/(C94+B94)</f>
        <v>0.81983605080623367</v>
      </c>
      <c r="G94" s="2" t="s">
        <v>5</v>
      </c>
      <c r="H94" s="2">
        <v>10.5</v>
      </c>
      <c r="I94" s="2">
        <v>19.1919</v>
      </c>
      <c r="J94" s="2">
        <f t="shared" ref="J94:J97" si="53">(I94-H94)/(I94+H94)</f>
        <v>0.29273640285734492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 s="2">
        <v>0.5</v>
      </c>
      <c r="C95" s="2">
        <v>24.2424</v>
      </c>
      <c r="D95" s="2">
        <f t="shared" si="52"/>
        <v>0.95958354888773922</v>
      </c>
      <c r="G95" s="2" t="s">
        <v>6</v>
      </c>
      <c r="H95" s="2">
        <v>10</v>
      </c>
      <c r="I95" s="2">
        <v>21.2121</v>
      </c>
      <c r="J95" s="2">
        <f t="shared" si="53"/>
        <v>0.35922286549126781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 s="2">
        <v>4.5</v>
      </c>
      <c r="C96" s="2">
        <v>29.292899999999999</v>
      </c>
      <c r="D96" s="2">
        <f t="shared" si="52"/>
        <v>0.73367186598368284</v>
      </c>
      <c r="H96" s="2">
        <v>9.5</v>
      </c>
      <c r="I96" s="2">
        <v>19.1919</v>
      </c>
      <c r="J96" s="2">
        <f t="shared" si="53"/>
        <v>0.33779219919210651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H97" s="2">
        <v>6</v>
      </c>
      <c r="I97" s="2">
        <v>13.1313</v>
      </c>
      <c r="J97" s="2">
        <f t="shared" si="53"/>
        <v>0.37275564127895122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2.75</v>
      </c>
      <c r="C98" s="3">
        <f t="shared" ref="C98" si="54">AVERAGE(C93:C97)</f>
        <v>25.757550000000002</v>
      </c>
      <c r="D98" s="3">
        <f>AVERAGE(D93:D97)</f>
        <v>0.81519252729951075</v>
      </c>
      <c r="E98" s="3">
        <f>_xlfn.T.TEST(B93:B97,C93:C97,2,1)</f>
        <v>1.1552974508768946E-4</v>
      </c>
      <c r="G98" s="3"/>
      <c r="H98" s="3">
        <f>AVERAGE(H93:H97)</f>
        <v>9.1</v>
      </c>
      <c r="I98" s="3">
        <f t="shared" ref="I98" si="55">AVERAGE(I93:I97)</f>
        <v>18.787859999999998</v>
      </c>
      <c r="J98" s="3">
        <f>AVERAGE(J93:J97)</f>
        <v>0.34877168657812785</v>
      </c>
      <c r="K98" s="3">
        <f>_xlfn.T.TEST(H93:H97,I93:I97,2,1)</f>
        <v>3.1552910037899602E-4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/>
      <c r="C105" s="3"/>
      <c r="D105" s="3"/>
      <c r="E105" s="3"/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/>
      <c r="C112" s="3"/>
      <c r="D112" s="3"/>
      <c r="E112" s="3"/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/>
      <c r="C126" s="3"/>
      <c r="D126" s="3"/>
      <c r="E126" s="3"/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/>
      <c r="C133" s="3"/>
      <c r="D133" s="3"/>
      <c r="E133" s="3"/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/>
      <c r="C140" s="3"/>
      <c r="D140" s="3"/>
      <c r="E140" s="3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/>
      <c r="C147" s="3"/>
      <c r="D147" s="3"/>
      <c r="E147" s="3"/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/>
      <c r="C154" s="3"/>
      <c r="D154" s="3"/>
      <c r="E154" s="3"/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/>
      <c r="C161" s="3"/>
      <c r="D161" s="3"/>
      <c r="E161" s="3"/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/>
      <c r="C168" s="3"/>
      <c r="D168" s="3"/>
      <c r="E168" s="3"/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/>
      <c r="C175" s="3"/>
      <c r="D175" s="3"/>
      <c r="E175" s="3"/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/>
      <c r="C182" s="3"/>
      <c r="D182" s="3"/>
      <c r="E182" s="3"/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/>
      <c r="C189" s="3"/>
      <c r="D189" s="3"/>
      <c r="E189" s="3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A210" s="3"/>
      <c r="B210" s="3"/>
      <c r="C210" s="3"/>
      <c r="D210" s="3"/>
      <c r="E210" s="3"/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A217" s="3"/>
      <c r="B217" s="3"/>
      <c r="C217" s="3"/>
      <c r="D217" s="3"/>
      <c r="E217" s="3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A224" s="3"/>
      <c r="B224" s="3"/>
      <c r="C224" s="3"/>
      <c r="D224" s="3"/>
      <c r="E224" s="3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A231" s="3"/>
      <c r="B231" s="3"/>
      <c r="C231" s="3"/>
      <c r="D231" s="3"/>
      <c r="E231" s="3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A238" s="3"/>
      <c r="B238" s="3"/>
      <c r="C238" s="3"/>
      <c r="D238" s="3"/>
      <c r="E238" s="3"/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Z243"/>
      <c r="AA243"/>
      <c r="AB243"/>
      <c r="AC243"/>
      <c r="AD243"/>
      <c r="AE243"/>
      <c r="AF243"/>
      <c r="AG243"/>
      <c r="AH243"/>
      <c r="AI243"/>
      <c r="AJ243"/>
    </row>
    <row r="244" spans="1:36" s="2" customFormat="1" x14ac:dyDescent="0.3">
      <c r="Z244"/>
      <c r="AA244"/>
      <c r="AB244"/>
      <c r="AC244"/>
      <c r="AD244"/>
      <c r="AE244"/>
      <c r="AF244"/>
      <c r="AG244"/>
      <c r="AH244"/>
      <c r="AI244"/>
      <c r="AJ244"/>
    </row>
    <row r="245" spans="1:36" s="2" customFormat="1" x14ac:dyDescent="0.3">
      <c r="A245" s="3"/>
      <c r="B245" s="3"/>
      <c r="C245" s="3"/>
      <c r="D245" s="3"/>
      <c r="E245" s="3"/>
      <c r="Z245"/>
      <c r="AA245"/>
      <c r="AB245"/>
      <c r="AC245"/>
      <c r="AD245"/>
      <c r="AE245"/>
      <c r="AF245"/>
      <c r="AG245"/>
      <c r="AH245"/>
      <c r="AI245"/>
      <c r="AJ245"/>
    </row>
    <row r="246" spans="1:36" s="2" customFormat="1" x14ac:dyDescent="0.3">
      <c r="Z246"/>
      <c r="AA246"/>
      <c r="AB246"/>
      <c r="AC246"/>
      <c r="AD246"/>
      <c r="AE246"/>
      <c r="AF246"/>
      <c r="AG246"/>
      <c r="AH246"/>
      <c r="AI246"/>
      <c r="AJ246"/>
    </row>
    <row r="247" spans="1:36" s="2" customFormat="1" x14ac:dyDescent="0.3">
      <c r="Z247"/>
      <c r="AA247"/>
      <c r="AB247"/>
      <c r="AC247"/>
      <c r="AD247"/>
      <c r="AE247"/>
      <c r="AF247"/>
      <c r="AG247"/>
      <c r="AH247"/>
      <c r="AI247"/>
      <c r="AJ247"/>
    </row>
    <row r="248" spans="1:36" s="2" customFormat="1" x14ac:dyDescent="0.3">
      <c r="Z248"/>
      <c r="AA248"/>
      <c r="AB248"/>
      <c r="AC248"/>
      <c r="AD248"/>
      <c r="AE248"/>
      <c r="AF248"/>
      <c r="AG248"/>
      <c r="AH248"/>
      <c r="AI248"/>
      <c r="AJ248"/>
    </row>
    <row r="249" spans="1:36" s="2" customFormat="1" x14ac:dyDescent="0.3">
      <c r="Z249"/>
      <c r="AA249"/>
      <c r="AB249"/>
      <c r="AC249"/>
      <c r="AD249"/>
      <c r="AE249"/>
      <c r="AF249"/>
      <c r="AG249"/>
      <c r="AH249"/>
      <c r="AI249"/>
      <c r="AJ249"/>
    </row>
    <row r="250" spans="1:36" s="2" customFormat="1" x14ac:dyDescent="0.3">
      <c r="Z250"/>
      <c r="AA250"/>
      <c r="AB250"/>
      <c r="AC250"/>
      <c r="AD250"/>
      <c r="AE250"/>
      <c r="AF250"/>
      <c r="AG250"/>
      <c r="AH250"/>
      <c r="AI250"/>
      <c r="AJ250"/>
    </row>
    <row r="251" spans="1:36" s="2" customFormat="1" x14ac:dyDescent="0.3">
      <c r="Z251"/>
      <c r="AA251"/>
      <c r="AB251"/>
      <c r="AC251"/>
      <c r="AD251"/>
      <c r="AE251"/>
      <c r="AF251"/>
      <c r="AG251"/>
      <c r="AH251"/>
      <c r="AI251"/>
      <c r="AJ251"/>
    </row>
    <row r="252" spans="1:36" s="2" customFormat="1" x14ac:dyDescent="0.3">
      <c r="A252" s="3"/>
      <c r="B252" s="3"/>
      <c r="C252" s="3"/>
      <c r="D252" s="3"/>
      <c r="E252" s="3"/>
      <c r="Z252"/>
      <c r="AA252"/>
      <c r="AB252"/>
      <c r="AC252"/>
      <c r="AD252"/>
      <c r="AE252"/>
      <c r="AF252"/>
      <c r="AG252"/>
      <c r="AH252"/>
      <c r="AI252"/>
      <c r="AJ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C4DF-0739-40FA-ADDE-263724814A67}">
  <dimension ref="A1:AJ280"/>
  <sheetViews>
    <sheetView topLeftCell="S1" zoomScale="80" zoomScaleNormal="80" workbookViewId="0">
      <selection activeCell="Z1" sqref="Z1:AJ15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</row>
    <row r="2" spans="1:36" s="2" customFormat="1" x14ac:dyDescent="0.3">
      <c r="A2" s="2" t="s">
        <v>11</v>
      </c>
      <c r="B2" s="2">
        <v>8</v>
      </c>
      <c r="C2" s="2">
        <v>0</v>
      </c>
      <c r="D2" s="2">
        <f>(C2-B2)/(C2+B2)</f>
        <v>-1</v>
      </c>
      <c r="G2" s="2" t="s">
        <v>12</v>
      </c>
      <c r="H2" s="2">
        <v>13</v>
      </c>
      <c r="I2" s="2">
        <v>85.858599999999996</v>
      </c>
      <c r="J2" s="2">
        <f>(I2-H2)/(I2+H2)</f>
        <v>0.73699809627083535</v>
      </c>
      <c r="M2" s="2" t="str">
        <f>A2</f>
        <v>TS022520b</v>
      </c>
      <c r="N2" s="2" t="str">
        <f>A4</f>
        <v>Lhx6</v>
      </c>
      <c r="O2" s="2">
        <f>B7</f>
        <v>7.8</v>
      </c>
      <c r="P2" s="2">
        <f>D7</f>
        <v>-1</v>
      </c>
      <c r="Q2" s="2">
        <f>E7</f>
        <v>1.7109011241689061E-2</v>
      </c>
      <c r="R2" s="2" t="str">
        <f>G2</f>
        <v>TS022520a</v>
      </c>
      <c r="S2" s="2" t="str">
        <f>G4</f>
        <v>PV</v>
      </c>
      <c r="T2" s="2">
        <f>H7</f>
        <v>13.4</v>
      </c>
      <c r="U2" s="2">
        <f>J7</f>
        <v>0.72652926047658806</v>
      </c>
      <c r="V2" s="2">
        <f>K7</f>
        <v>5.653514478484752E-7</v>
      </c>
      <c r="W2" s="2">
        <f>U2-P2</f>
        <v>1.7265292604765881</v>
      </c>
      <c r="Z2" s="2" t="s">
        <v>11</v>
      </c>
      <c r="AA2" s="2" t="s">
        <v>7</v>
      </c>
      <c r="AB2" s="2">
        <v>7.8</v>
      </c>
      <c r="AC2" s="2">
        <v>-1</v>
      </c>
      <c r="AD2" s="2">
        <v>1.7109011241689061E-2</v>
      </c>
      <c r="AE2" s="2" t="s">
        <v>12</v>
      </c>
      <c r="AF2" s="2" t="s">
        <v>6</v>
      </c>
      <c r="AG2" s="2">
        <v>13.4</v>
      </c>
      <c r="AH2" s="2">
        <v>0.72652926047658806</v>
      </c>
      <c r="AI2" s="2">
        <v>5.653514478484752E-7</v>
      </c>
      <c r="AJ2" s="2">
        <v>1.7265292604765881</v>
      </c>
    </row>
    <row r="3" spans="1:36" s="2" customFormat="1" x14ac:dyDescent="0.3">
      <c r="A3" s="2" t="s">
        <v>5</v>
      </c>
      <c r="B3" s="2">
        <v>8.5</v>
      </c>
      <c r="C3" s="2">
        <v>0</v>
      </c>
      <c r="D3" s="2">
        <f t="shared" ref="D3:D6" si="0">(C3-B3)/(C3+B3)</f>
        <v>-1</v>
      </c>
      <c r="G3" s="2" t="s">
        <v>5</v>
      </c>
      <c r="H3" s="2">
        <v>12.5</v>
      </c>
      <c r="I3" s="2">
        <v>87.878799999999998</v>
      </c>
      <c r="J3" s="2">
        <f t="shared" ref="J3:J6" si="1">(I3-H3)/(I3+H3)</f>
        <v>0.75094342630117117</v>
      </c>
      <c r="Z3" s="2" t="s">
        <v>13</v>
      </c>
      <c r="AA3" s="2" t="s">
        <v>7</v>
      </c>
      <c r="AB3" s="2">
        <v>4.2</v>
      </c>
      <c r="AC3" s="2">
        <v>-1</v>
      </c>
      <c r="AD3" s="2">
        <v>5.8634075602058992E-3</v>
      </c>
      <c r="AE3" s="2" t="s">
        <v>14</v>
      </c>
      <c r="AF3" s="2" t="s">
        <v>6</v>
      </c>
      <c r="AG3" s="2">
        <v>17.3</v>
      </c>
      <c r="AH3" s="2">
        <v>0.70810376224078087</v>
      </c>
      <c r="AI3" s="2">
        <v>1.8534679039690039E-8</v>
      </c>
      <c r="AJ3" s="2">
        <v>1.7081037622407809</v>
      </c>
    </row>
    <row r="4" spans="1:36" s="2" customFormat="1" x14ac:dyDescent="0.3">
      <c r="A4" s="2" t="s">
        <v>7</v>
      </c>
      <c r="B4" s="2">
        <v>14.5</v>
      </c>
      <c r="C4" s="2">
        <v>0</v>
      </c>
      <c r="D4" s="2">
        <f t="shared" si="0"/>
        <v>-1</v>
      </c>
      <c r="G4" s="2" t="s">
        <v>6</v>
      </c>
      <c r="H4" s="2">
        <v>14.5</v>
      </c>
      <c r="I4" s="2">
        <v>83.838399999999993</v>
      </c>
      <c r="J4" s="2">
        <f t="shared" si="1"/>
        <v>0.70509994061322945</v>
      </c>
      <c r="Z4" s="2" t="s">
        <v>15</v>
      </c>
      <c r="AA4" s="2" t="s">
        <v>7</v>
      </c>
      <c r="AB4" s="2">
        <v>22.5</v>
      </c>
      <c r="AC4" s="2">
        <v>-0.79237657970439568</v>
      </c>
      <c r="AD4" s="2">
        <v>4.1476863430019503E-4</v>
      </c>
      <c r="AE4" s="2" t="s">
        <v>16</v>
      </c>
      <c r="AF4" s="2" t="s">
        <v>6</v>
      </c>
      <c r="AG4" s="2">
        <v>0</v>
      </c>
      <c r="AH4" s="2">
        <v>0.45507584940396473</v>
      </c>
      <c r="AI4" s="2">
        <v>2.1115959850540382E-5</v>
      </c>
      <c r="AJ4" s="2">
        <v>1.2474524291083604</v>
      </c>
    </row>
    <row r="5" spans="1:36" s="2" customFormat="1" x14ac:dyDescent="0.3">
      <c r="B5" s="2">
        <v>5.5</v>
      </c>
      <c r="C5" s="2">
        <v>0</v>
      </c>
      <c r="D5" s="2">
        <f t="shared" si="0"/>
        <v>-1</v>
      </c>
      <c r="H5" s="2">
        <v>14</v>
      </c>
      <c r="I5" s="2">
        <v>83.838399999999993</v>
      </c>
      <c r="J5" s="2">
        <f t="shared" si="1"/>
        <v>0.71381379908093345</v>
      </c>
      <c r="Z5" s="2" t="s">
        <v>17</v>
      </c>
      <c r="AA5" s="2" t="s">
        <v>7</v>
      </c>
      <c r="AB5" s="2">
        <v>2</v>
      </c>
      <c r="AC5" s="2">
        <v>2.0206285755829695E-2</v>
      </c>
      <c r="AD5" s="2">
        <v>0.282097204691446</v>
      </c>
      <c r="AE5" s="2" t="s">
        <v>18</v>
      </c>
      <c r="AF5" s="2" t="s">
        <v>6</v>
      </c>
      <c r="AG5" s="2">
        <v>12.9</v>
      </c>
      <c r="AH5" s="2">
        <v>0.49113529576802534</v>
      </c>
      <c r="AI5" s="2">
        <v>7.8173145663008231E-6</v>
      </c>
      <c r="AJ5" s="2">
        <v>0.47092901001219567</v>
      </c>
    </row>
    <row r="6" spans="1:36" s="2" customFormat="1" x14ac:dyDescent="0.3">
      <c r="B6" s="2">
        <v>2.5</v>
      </c>
      <c r="C6" s="2">
        <v>0</v>
      </c>
      <c r="D6" s="2">
        <f t="shared" si="0"/>
        <v>-1</v>
      </c>
      <c r="H6" s="2">
        <v>13</v>
      </c>
      <c r="I6" s="2">
        <v>81.818200000000004</v>
      </c>
      <c r="J6" s="2">
        <f t="shared" si="1"/>
        <v>0.72579104011677087</v>
      </c>
      <c r="Z6" s="2" t="s">
        <v>19</v>
      </c>
      <c r="AA6" s="2" t="s">
        <v>7</v>
      </c>
      <c r="AB6" s="2">
        <v>6.9</v>
      </c>
      <c r="AC6" s="2">
        <v>-7.4389279342412643E-2</v>
      </c>
      <c r="AD6" s="2">
        <v>0.89578604688821561</v>
      </c>
      <c r="AE6" s="2" t="s">
        <v>20</v>
      </c>
      <c r="AF6" s="2" t="s">
        <v>6</v>
      </c>
      <c r="AG6" s="2">
        <v>33.299999999999997</v>
      </c>
      <c r="AH6" s="2">
        <v>7.5081439127311994E-2</v>
      </c>
      <c r="AI6" s="2">
        <v>2.5143518053172675E-2</v>
      </c>
      <c r="AJ6" s="2">
        <v>0.14947071846972465</v>
      </c>
    </row>
    <row r="7" spans="1:36" s="2" customFormat="1" x14ac:dyDescent="0.3">
      <c r="A7" s="3"/>
      <c r="B7" s="3">
        <f>AVERAGE(B2:B6)</f>
        <v>7.8</v>
      </c>
      <c r="C7" s="3">
        <f t="shared" ref="C7" si="2">AVERAGE(C2:C6)</f>
        <v>0</v>
      </c>
      <c r="D7" s="3">
        <f>AVERAGE(D2:D6)</f>
        <v>-1</v>
      </c>
      <c r="E7" s="3">
        <f>_xlfn.T.TEST(B2:B6,C2:C6,2,1)</f>
        <v>1.7109011241689061E-2</v>
      </c>
      <c r="F7" s="3"/>
      <c r="G7" s="3"/>
      <c r="H7" s="3">
        <f>AVERAGE(H2:H6)</f>
        <v>13.4</v>
      </c>
      <c r="I7" s="3">
        <f t="shared" ref="I7" si="3">AVERAGE(I2:I6)</f>
        <v>84.646479999999983</v>
      </c>
      <c r="J7" s="3">
        <f>AVERAGE(J2:J6)</f>
        <v>0.72652926047658806</v>
      </c>
      <c r="K7" s="3">
        <f>_xlfn.T.TEST(H2:H6,I2:I6,2,1)</f>
        <v>5.653514478484752E-7</v>
      </c>
      <c r="Z7" s="2" t="s">
        <v>22</v>
      </c>
      <c r="AA7" s="2" t="s">
        <v>7</v>
      </c>
      <c r="AB7" s="2">
        <v>2.8</v>
      </c>
      <c r="AC7" s="2">
        <v>3.0040170967982543E-2</v>
      </c>
      <c r="AD7" s="2">
        <v>0.14100172981711287</v>
      </c>
      <c r="AE7" s="2" t="s">
        <v>21</v>
      </c>
      <c r="AF7" s="2" t="s">
        <v>6</v>
      </c>
      <c r="AG7" s="2">
        <v>18.7</v>
      </c>
      <c r="AH7" s="2">
        <v>0.51867301035131574</v>
      </c>
      <c r="AI7" s="2">
        <v>8.3097510980642384E-7</v>
      </c>
      <c r="AJ7" s="2">
        <v>0.48863283938333318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">
        <v>23</v>
      </c>
      <c r="AA8" s="2" t="s">
        <v>7</v>
      </c>
      <c r="AB8" s="2">
        <v>12.9</v>
      </c>
      <c r="AC8" s="2">
        <v>-0.51168168183160201</v>
      </c>
      <c r="AD8" s="2">
        <v>2.3358874872166408E-3</v>
      </c>
      <c r="AE8" s="2" t="s">
        <v>24</v>
      </c>
      <c r="AF8" s="2" t="s">
        <v>6</v>
      </c>
      <c r="AG8" s="2">
        <v>23.5</v>
      </c>
      <c r="AH8" s="2">
        <v>0.34186476628988549</v>
      </c>
      <c r="AI8" s="2">
        <v>2.6511667036996676E-4</v>
      </c>
      <c r="AJ8" s="2">
        <v>0.8535464481214875</v>
      </c>
    </row>
    <row r="9" spans="1:36" s="2" customFormat="1" x14ac:dyDescent="0.3">
      <c r="A9" s="2" t="s">
        <v>13</v>
      </c>
      <c r="B9" s="2">
        <v>2.5</v>
      </c>
      <c r="C9" s="2">
        <v>0</v>
      </c>
      <c r="D9" s="2">
        <f>(C9-B9)/(C9+B9)</f>
        <v>-1</v>
      </c>
      <c r="G9" s="2" t="s">
        <v>14</v>
      </c>
      <c r="H9" s="2">
        <v>14</v>
      </c>
      <c r="I9" s="2">
        <v>100</v>
      </c>
      <c r="J9" s="2">
        <f>(I9-H9)/(I9+H9)</f>
        <v>0.75438596491228072</v>
      </c>
      <c r="M9" s="2" t="str">
        <f>A9</f>
        <v>TS022520d</v>
      </c>
      <c r="N9" s="2" t="str">
        <f>A11</f>
        <v>Lhx6</v>
      </c>
      <c r="O9" s="2">
        <f>B14</f>
        <v>4.2</v>
      </c>
      <c r="P9" s="2">
        <f>D14</f>
        <v>-1</v>
      </c>
      <c r="Q9" s="2">
        <f>E14</f>
        <v>5.8634075602058992E-3</v>
      </c>
      <c r="R9" s="2" t="str">
        <f>G9</f>
        <v>TS022520c</v>
      </c>
      <c r="S9" s="2" t="str">
        <f>G11</f>
        <v>PV</v>
      </c>
      <c r="T9" s="2">
        <f>H14</f>
        <v>17.3</v>
      </c>
      <c r="U9" s="2">
        <f>J14</f>
        <v>0.70810376224078087</v>
      </c>
      <c r="V9" s="2">
        <f>K14</f>
        <v>1.8534679039690039E-8</v>
      </c>
      <c r="W9" s="2">
        <f>U9-P9</f>
        <v>1.7081037622407809</v>
      </c>
      <c r="Z9" s="2" t="s">
        <v>25</v>
      </c>
      <c r="AA9" s="2" t="s">
        <v>7</v>
      </c>
      <c r="AB9" s="2">
        <v>14.3</v>
      </c>
      <c r="AC9" s="2">
        <v>-0.97215456819732471</v>
      </c>
      <c r="AD9" s="2">
        <v>9.1554742562897413E-5</v>
      </c>
      <c r="AE9" s="2" t="s">
        <v>26</v>
      </c>
      <c r="AF9" s="2" t="s">
        <v>6</v>
      </c>
      <c r="AG9" s="2">
        <v>68.7</v>
      </c>
      <c r="AH9" s="2">
        <v>-3.0931024396584571E-3</v>
      </c>
      <c r="AI9" s="2">
        <v>0.93901079289458689</v>
      </c>
      <c r="AJ9" s="2">
        <v>0.96906146575766627</v>
      </c>
    </row>
    <row r="10" spans="1:36" s="2" customFormat="1" x14ac:dyDescent="0.3">
      <c r="A10" s="2" t="s">
        <v>5</v>
      </c>
      <c r="B10" s="2">
        <v>3</v>
      </c>
      <c r="C10" s="2">
        <v>0</v>
      </c>
      <c r="D10" s="2">
        <f t="shared" ref="D10:D13" si="4">(C10-B10)/(C10+B10)</f>
        <v>-1</v>
      </c>
      <c r="G10" s="2" t="s">
        <v>5</v>
      </c>
      <c r="H10" s="2">
        <v>17.5</v>
      </c>
      <c r="I10" s="2">
        <v>100</v>
      </c>
      <c r="J10" s="2">
        <f t="shared" ref="J10:J13" si="5">(I10-H10)/(I10+H10)</f>
        <v>0.7021276595744681</v>
      </c>
      <c r="Z10" s="2" t="s">
        <v>27</v>
      </c>
      <c r="AA10" s="2" t="s">
        <v>7</v>
      </c>
      <c r="AB10" s="2">
        <v>25.5</v>
      </c>
      <c r="AC10" s="2">
        <v>-0.90758925303225746</v>
      </c>
      <c r="AD10" s="2">
        <v>1.0686556153913898E-5</v>
      </c>
      <c r="AE10" s="2" t="s">
        <v>28</v>
      </c>
      <c r="AF10" s="2" t="s">
        <v>6</v>
      </c>
      <c r="AG10" s="2">
        <v>17.399999999999999</v>
      </c>
      <c r="AH10" s="2">
        <v>0.29799291654235632</v>
      </c>
      <c r="AI10" s="2">
        <v>1.3527177941621456E-5</v>
      </c>
      <c r="AJ10" s="2">
        <v>1.2055821695746138</v>
      </c>
    </row>
    <row r="11" spans="1:36" s="2" customFormat="1" x14ac:dyDescent="0.3">
      <c r="A11" s="2" t="s">
        <v>7</v>
      </c>
      <c r="B11" s="2">
        <v>4.5</v>
      </c>
      <c r="C11" s="2">
        <v>0</v>
      </c>
      <c r="D11" s="2">
        <f t="shared" si="4"/>
        <v>-1</v>
      </c>
      <c r="G11" s="2" t="s">
        <v>6</v>
      </c>
      <c r="H11" s="2">
        <v>17</v>
      </c>
      <c r="I11" s="2">
        <v>100</v>
      </c>
      <c r="J11" s="2">
        <f t="shared" si="5"/>
        <v>0.70940170940170943</v>
      </c>
      <c r="Z11" s="2" t="s">
        <v>29</v>
      </c>
      <c r="AA11" s="2" t="s">
        <v>7</v>
      </c>
      <c r="AB11" s="2">
        <v>17.8</v>
      </c>
      <c r="AC11" s="2">
        <v>0.11650322096889265</v>
      </c>
      <c r="AD11" s="2">
        <v>5.8401868008157772E-3</v>
      </c>
      <c r="AE11" s="2" t="s">
        <v>30</v>
      </c>
      <c r="AF11" s="2" t="s">
        <v>6</v>
      </c>
      <c r="AG11" s="2">
        <v>13.3</v>
      </c>
      <c r="AH11" s="2">
        <v>0.71502421090433121</v>
      </c>
      <c r="AI11" s="2">
        <v>3.9723010653200302E-6</v>
      </c>
      <c r="AJ11" s="2">
        <v>0.59852098993543856</v>
      </c>
    </row>
    <row r="12" spans="1:36" s="2" customFormat="1" x14ac:dyDescent="0.3">
      <c r="B12" s="2">
        <v>4</v>
      </c>
      <c r="C12" s="2">
        <v>0</v>
      </c>
      <c r="D12" s="2">
        <f t="shared" si="4"/>
        <v>-1</v>
      </c>
      <c r="H12" s="2">
        <v>19</v>
      </c>
      <c r="I12" s="2">
        <v>102.02</v>
      </c>
      <c r="J12" s="2">
        <f t="shared" si="5"/>
        <v>0.68600231366716247</v>
      </c>
      <c r="Z12" s="2" t="s">
        <v>32</v>
      </c>
      <c r="AA12" s="2" t="s">
        <v>7</v>
      </c>
      <c r="AB12" s="2">
        <v>15.8</v>
      </c>
      <c r="AC12" s="2">
        <v>-0.11972026559929523</v>
      </c>
      <c r="AD12" s="2">
        <v>0.28356764232540488</v>
      </c>
      <c r="AE12" s="2" t="s">
        <v>31</v>
      </c>
      <c r="AF12" s="2" t="s">
        <v>6</v>
      </c>
      <c r="AG12" s="2">
        <v>25.3</v>
      </c>
      <c r="AH12" s="2">
        <v>0.46816509033964504</v>
      </c>
      <c r="AI12" s="2">
        <v>5.7330622757073125E-5</v>
      </c>
      <c r="AJ12" s="2">
        <v>0.58788535593894031</v>
      </c>
    </row>
    <row r="13" spans="1:36" s="2" customFormat="1" x14ac:dyDescent="0.3">
      <c r="B13" s="2">
        <v>7</v>
      </c>
      <c r="C13" s="2">
        <v>0</v>
      </c>
      <c r="D13" s="2">
        <f t="shared" si="4"/>
        <v>-1</v>
      </c>
      <c r="H13" s="2">
        <v>19</v>
      </c>
      <c r="I13" s="2">
        <v>103.03</v>
      </c>
      <c r="J13" s="2">
        <f t="shared" si="5"/>
        <v>0.68860116364828317</v>
      </c>
      <c r="Z13" s="2" t="s">
        <v>33</v>
      </c>
      <c r="AA13" s="2" t="s">
        <v>7</v>
      </c>
      <c r="AB13" s="2">
        <v>18.2</v>
      </c>
      <c r="AC13" s="2">
        <v>-1</v>
      </c>
      <c r="AD13" s="2">
        <v>2.2340147578642024E-2</v>
      </c>
      <c r="AE13" s="2" t="s">
        <v>34</v>
      </c>
      <c r="AF13" s="2" t="s">
        <v>6</v>
      </c>
      <c r="AG13" s="2">
        <v>15.1</v>
      </c>
      <c r="AH13" s="2">
        <v>0.65743761801637557</v>
      </c>
      <c r="AI13" s="2">
        <v>8.54164610707359E-8</v>
      </c>
      <c r="AJ13" s="2">
        <v>1.6574376180163757</v>
      </c>
    </row>
    <row r="14" spans="1:36" s="2" customFormat="1" x14ac:dyDescent="0.3">
      <c r="A14" s="3"/>
      <c r="B14" s="3">
        <f>AVERAGE(B9:B13)</f>
        <v>4.2</v>
      </c>
      <c r="C14" s="3">
        <f t="shared" ref="C14" si="6">AVERAGE(C9:C13)</f>
        <v>0</v>
      </c>
      <c r="D14" s="3">
        <f>AVERAGE(D9:D13)</f>
        <v>-1</v>
      </c>
      <c r="E14" s="3">
        <f>_xlfn.T.TEST(B9:B13,C9:C13,2,1)</f>
        <v>5.8634075602058992E-3</v>
      </c>
      <c r="G14" s="3"/>
      <c r="H14" s="3">
        <f>AVERAGE(H9:H13)</f>
        <v>17.3</v>
      </c>
      <c r="I14" s="3">
        <f t="shared" ref="I14" si="7">AVERAGE(I9:I13)</f>
        <v>101.00999999999999</v>
      </c>
      <c r="J14" s="3">
        <f>AVERAGE(J9:J13)</f>
        <v>0.70810376224078087</v>
      </c>
      <c r="K14" s="3">
        <f>_xlfn.T.TEST(H9:H13,I9:I13,2,1)</f>
        <v>1.8534679039690039E-8</v>
      </c>
      <c r="Z14" s="2" t="s">
        <v>35</v>
      </c>
      <c r="AA14" s="2" t="s">
        <v>7</v>
      </c>
      <c r="AB14" s="2">
        <v>7</v>
      </c>
      <c r="AC14" s="2">
        <v>4.2713098583834083E-2</v>
      </c>
      <c r="AD14" s="2">
        <v>0.29382415695232661</v>
      </c>
      <c r="AE14" s="2" t="s">
        <v>36</v>
      </c>
      <c r="AF14" s="2" t="s">
        <v>6</v>
      </c>
      <c r="AG14" s="2">
        <v>47.833333333333336</v>
      </c>
      <c r="AH14" s="2">
        <v>0.40185679189835805</v>
      </c>
      <c r="AI14" s="2">
        <v>7.4374686395598574E-4</v>
      </c>
      <c r="AJ14" s="2">
        <v>0.35914369331452395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">
        <v>38</v>
      </c>
      <c r="AA15" s="2" t="s">
        <v>7</v>
      </c>
      <c r="AB15" s="2">
        <v>24.75</v>
      </c>
      <c r="AC15" s="2">
        <v>-0.9399714907548925</v>
      </c>
      <c r="AD15" s="2">
        <v>4.0602522034171717E-4</v>
      </c>
      <c r="AE15" s="2" t="s">
        <v>37</v>
      </c>
      <c r="AF15" s="2" t="s">
        <v>6</v>
      </c>
      <c r="AG15" s="2">
        <v>7.8</v>
      </c>
      <c r="AH15" s="2">
        <v>0.55612206013513688</v>
      </c>
      <c r="AI15" s="2">
        <v>4.1021999009792011E-5</v>
      </c>
      <c r="AJ15" s="2">
        <v>1.4960935508900293</v>
      </c>
    </row>
    <row r="16" spans="1:36" s="2" customFormat="1" x14ac:dyDescent="0.3">
      <c r="A16" s="2" t="s">
        <v>15</v>
      </c>
      <c r="B16" s="2">
        <v>17.5</v>
      </c>
      <c r="C16" s="2">
        <v>0</v>
      </c>
      <c r="D16" s="2">
        <f>(C16-B16)/(C16+B16)</f>
        <v>-1</v>
      </c>
      <c r="G16" s="2" t="s">
        <v>16</v>
      </c>
      <c r="H16" s="2">
        <v>28</v>
      </c>
      <c r="I16" s="2">
        <v>74.747500000000002</v>
      </c>
      <c r="J16" s="2">
        <f>(I16-H16)/(I16+H16)</f>
        <v>0.45497457359059834</v>
      </c>
      <c r="M16" s="2" t="str">
        <f>A16</f>
        <v>TS022520e</v>
      </c>
      <c r="N16" s="2" t="str">
        <f>A18</f>
        <v>Lhx6</v>
      </c>
      <c r="O16" s="2">
        <f>B21</f>
        <v>22.5</v>
      </c>
      <c r="P16" s="2">
        <f>D21</f>
        <v>-0.79237657970439568</v>
      </c>
      <c r="Q16" s="2">
        <f>E21</f>
        <v>4.1476863430019503E-4</v>
      </c>
      <c r="R16" s="2" t="str">
        <f>G16</f>
        <v>TS022520f</v>
      </c>
      <c r="S16" s="2" t="str">
        <f>G18</f>
        <v>PV</v>
      </c>
      <c r="T16" s="2">
        <f>H21</f>
        <v>0</v>
      </c>
      <c r="U16" s="2">
        <f>J21</f>
        <v>0.45507584940396473</v>
      </c>
      <c r="V16" s="2">
        <f>K21</f>
        <v>2.1115959850540382E-5</v>
      </c>
      <c r="W16" s="2">
        <f>U16-P16</f>
        <v>1.2474524291083604</v>
      </c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x14ac:dyDescent="0.3">
      <c r="A17" s="2" t="s">
        <v>5</v>
      </c>
      <c r="B17" s="2">
        <v>21</v>
      </c>
      <c r="C17" s="2">
        <v>0</v>
      </c>
      <c r="D17" s="2">
        <f t="shared" ref="D17:D20" si="8">(C17-B17)/(C17+B17)</f>
        <v>-1</v>
      </c>
      <c r="G17" s="2" t="s">
        <v>5</v>
      </c>
      <c r="H17" s="2">
        <v>21.5</v>
      </c>
      <c r="I17" s="2">
        <v>71.717200000000005</v>
      </c>
      <c r="J17" s="2">
        <f t="shared" ref="J17:J20" si="9">(I17-H17)/(I17+H17)</f>
        <v>0.53871173989349608</v>
      </c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x14ac:dyDescent="0.3">
      <c r="A18" s="2" t="s">
        <v>7</v>
      </c>
      <c r="B18" s="2">
        <v>26</v>
      </c>
      <c r="C18" s="2">
        <v>4.0404</v>
      </c>
      <c r="D18" s="2">
        <f t="shared" si="8"/>
        <v>-0.73100225030292554</v>
      </c>
      <c r="G18" s="2" t="s">
        <v>6</v>
      </c>
      <c r="H18" s="2">
        <v>25</v>
      </c>
      <c r="I18" s="2">
        <v>67.6768</v>
      </c>
      <c r="J18" s="2">
        <f t="shared" si="9"/>
        <v>0.46049065138200712</v>
      </c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x14ac:dyDescent="0.3">
      <c r="B19" s="2">
        <v>27.5</v>
      </c>
      <c r="C19" s="2">
        <v>4.0404</v>
      </c>
      <c r="D19" s="2">
        <f t="shared" si="8"/>
        <v>-0.74379525941332392</v>
      </c>
      <c r="H19" s="2">
        <v>28.5</v>
      </c>
      <c r="I19" s="2">
        <v>72.7273</v>
      </c>
      <c r="J19" s="2">
        <f t="shared" si="9"/>
        <v>0.43691079382735687</v>
      </c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B20" s="2">
        <v>20.5</v>
      </c>
      <c r="C20" s="2">
        <v>7.0707100000000001</v>
      </c>
      <c r="D20" s="2">
        <f t="shared" si="8"/>
        <v>-0.48708538880572899</v>
      </c>
      <c r="H20" s="2">
        <v>31</v>
      </c>
      <c r="I20" s="2">
        <v>69.697000000000003</v>
      </c>
      <c r="J20" s="2">
        <f t="shared" si="9"/>
        <v>0.38429148832636523</v>
      </c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x14ac:dyDescent="0.3">
      <c r="A21" s="3"/>
      <c r="B21" s="3">
        <f>AVERAGE(B16:B20)</f>
        <v>22.5</v>
      </c>
      <c r="C21" s="3">
        <f t="shared" ref="C21" si="10">AVERAGE(C16:C20)</f>
        <v>3.0303019999999998</v>
      </c>
      <c r="D21" s="3">
        <f>AVERAGE(D16:D20)</f>
        <v>-0.79237657970439568</v>
      </c>
      <c r="E21" s="3">
        <f>_xlfn.T.TEST(B16:B20,C16:C20,2,1)</f>
        <v>4.1476863430019503E-4</v>
      </c>
      <c r="G21" s="3"/>
      <c r="H21" s="3"/>
      <c r="I21" s="3"/>
      <c r="J21" s="3">
        <f>AVERAGE(J16:J20)</f>
        <v>0.45507584940396473</v>
      </c>
      <c r="K21" s="3">
        <f>_xlfn.T.TEST(H16:H20,I16:I20,2,1)</f>
        <v>2.1115959850540382E-5</v>
      </c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/>
      <c r="AA22"/>
      <c r="AB22"/>
      <c r="AC22"/>
      <c r="AD22"/>
      <c r="AE22"/>
      <c r="AF22"/>
      <c r="AG22"/>
      <c r="AH22"/>
      <c r="AI22"/>
      <c r="AJ22"/>
    </row>
    <row r="23" spans="1:36" s="2" customFormat="1" x14ac:dyDescent="0.3">
      <c r="A23" s="2" t="s">
        <v>17</v>
      </c>
      <c r="B23" s="2">
        <v>1.5</v>
      </c>
      <c r="C23" s="2">
        <v>0</v>
      </c>
      <c r="D23" s="2">
        <f>(C23-B23)/(C23+B23)</f>
        <v>-1</v>
      </c>
      <c r="G23" s="2" t="s">
        <v>18</v>
      </c>
      <c r="H23" s="2">
        <v>13</v>
      </c>
      <c r="I23" s="2">
        <v>35.353499999999997</v>
      </c>
      <c r="J23" s="2">
        <f>(I23-H23)/(I23+H23)</f>
        <v>0.46229331899448844</v>
      </c>
      <c r="M23" s="2" t="str">
        <f>A23</f>
        <v>TS022520h</v>
      </c>
      <c r="N23" s="2" t="str">
        <f>A25</f>
        <v>Lhx6</v>
      </c>
      <c r="O23" s="2">
        <f>B28</f>
        <v>2</v>
      </c>
      <c r="P23" s="2">
        <f>D28</f>
        <v>2.0206285755829695E-2</v>
      </c>
      <c r="Q23" s="2">
        <f>E28</f>
        <v>0.282097204691446</v>
      </c>
      <c r="R23" s="2" t="str">
        <f>G23</f>
        <v>TS022520g</v>
      </c>
      <c r="S23" s="2" t="str">
        <f>G25</f>
        <v>PV</v>
      </c>
      <c r="T23" s="2">
        <f>H28</f>
        <v>12.9</v>
      </c>
      <c r="U23" s="2">
        <f>J28</f>
        <v>0.49113529576802534</v>
      </c>
      <c r="V23" s="2">
        <f>K28</f>
        <v>7.8173145663008231E-6</v>
      </c>
      <c r="W23" s="2">
        <f>U23-P23</f>
        <v>0.47092901001219567</v>
      </c>
      <c r="Z23"/>
      <c r="AA23"/>
      <c r="AB23"/>
      <c r="AC23"/>
      <c r="AD23"/>
      <c r="AE23"/>
      <c r="AF23"/>
      <c r="AG23"/>
      <c r="AH23"/>
      <c r="AI23"/>
      <c r="AJ23"/>
    </row>
    <row r="24" spans="1:36" s="2" customFormat="1" x14ac:dyDescent="0.3">
      <c r="A24" s="2" t="s">
        <v>5</v>
      </c>
      <c r="B24" s="2">
        <v>2</v>
      </c>
      <c r="C24" s="2">
        <v>3.0303</v>
      </c>
      <c r="D24" s="2">
        <f t="shared" ref="D24:D27" si="11">(C24-B24)/(C24+B24)</f>
        <v>0.20481879808361328</v>
      </c>
      <c r="G24" s="2" t="s">
        <v>5</v>
      </c>
      <c r="H24" s="2">
        <v>11</v>
      </c>
      <c r="I24" s="2">
        <v>38.383800000000001</v>
      </c>
      <c r="J24" s="2">
        <f t="shared" ref="J24:J27" si="12">(I24-H24)/(I24+H24)</f>
        <v>0.55450977851036165</v>
      </c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x14ac:dyDescent="0.3">
      <c r="A25" s="2" t="s">
        <v>7</v>
      </c>
      <c r="B25" s="2">
        <v>2</v>
      </c>
      <c r="C25" s="2">
        <v>5.0505100000000001</v>
      </c>
      <c r="D25" s="2">
        <f t="shared" si="11"/>
        <v>0.432665154719304</v>
      </c>
      <c r="G25" s="2" t="s">
        <v>6</v>
      </c>
      <c r="H25" s="2">
        <v>13</v>
      </c>
      <c r="I25" s="2">
        <v>38.383800000000001</v>
      </c>
      <c r="J25" s="2">
        <f t="shared" si="12"/>
        <v>0.49400394676921522</v>
      </c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x14ac:dyDescent="0.3">
      <c r="B26" s="2">
        <v>1.5</v>
      </c>
      <c r="C26" s="2">
        <v>4.0404</v>
      </c>
      <c r="D26" s="2">
        <f t="shared" si="11"/>
        <v>0.45852285033571583</v>
      </c>
      <c r="H26" s="2">
        <v>13.5</v>
      </c>
      <c r="I26" s="2">
        <v>37.373699999999999</v>
      </c>
      <c r="J26" s="2">
        <f t="shared" si="12"/>
        <v>0.46927390773621735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 s="2">
        <v>3</v>
      </c>
      <c r="C27" s="2">
        <v>3.0303</v>
      </c>
      <c r="D27" s="2">
        <f t="shared" si="11"/>
        <v>5.0246256405153955E-3</v>
      </c>
      <c r="H27" s="2">
        <v>14</v>
      </c>
      <c r="I27" s="2">
        <v>39.393900000000002</v>
      </c>
      <c r="J27" s="2">
        <f t="shared" si="12"/>
        <v>0.47559552682984391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2</v>
      </c>
      <c r="C28" s="3">
        <f t="shared" ref="C28" si="13">AVERAGE(C23:C27)</f>
        <v>3.0303019999999998</v>
      </c>
      <c r="D28" s="3">
        <f>AVERAGE(D23:D27)</f>
        <v>2.0206285755829695E-2</v>
      </c>
      <c r="E28" s="3">
        <f>_xlfn.T.TEST(B23:B27,C23:C27,2,1)</f>
        <v>0.282097204691446</v>
      </c>
      <c r="G28" s="3"/>
      <c r="H28" s="3">
        <f>AVERAGE(H23:H27)</f>
        <v>12.9</v>
      </c>
      <c r="I28" s="3">
        <f t="shared" ref="I28" si="14">AVERAGE(I23:I27)</f>
        <v>37.777740000000001</v>
      </c>
      <c r="J28" s="3">
        <f>AVERAGE(J23:J27)</f>
        <v>0.49113529576802534</v>
      </c>
      <c r="K28" s="3">
        <f>_xlfn.T.TEST(H23:H27,I23:I27,2,1)</f>
        <v>7.8173145663008231E-6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s="2" t="s">
        <v>19</v>
      </c>
      <c r="B30" s="2">
        <v>5</v>
      </c>
      <c r="C30" s="2">
        <v>1.0101</v>
      </c>
      <c r="D30" s="2">
        <f>(C30-B30)/(C30+B30)</f>
        <v>-0.66386582585980269</v>
      </c>
      <c r="G30" s="2" t="s">
        <v>20</v>
      </c>
      <c r="H30" s="2">
        <v>32.5</v>
      </c>
      <c r="I30" s="2">
        <v>41.414200000000001</v>
      </c>
      <c r="J30" s="2">
        <f>(I30-H30)/(I30+H30)</f>
        <v>0.12060199528642672</v>
      </c>
      <c r="M30" s="2" t="str">
        <f>A30</f>
        <v>TS022720a</v>
      </c>
      <c r="N30" s="2" t="str">
        <f>A32</f>
        <v>Lhx6</v>
      </c>
      <c r="O30" s="2">
        <f>B35</f>
        <v>6.9</v>
      </c>
      <c r="P30" s="2">
        <f>D35</f>
        <v>-7.4389279342412643E-2</v>
      </c>
      <c r="Q30" s="2">
        <f>E35</f>
        <v>0.89578604688821561</v>
      </c>
      <c r="R30" s="2" t="str">
        <f>G30</f>
        <v>TS022720b</v>
      </c>
      <c r="S30" s="2" t="str">
        <f>G32</f>
        <v>PV</v>
      </c>
      <c r="T30" s="2">
        <f>H35</f>
        <v>33.299999999999997</v>
      </c>
      <c r="U30" s="2">
        <f>J35</f>
        <v>7.5081439127311994E-2</v>
      </c>
      <c r="V30" s="2">
        <f>K35</f>
        <v>2.5143518053172675E-2</v>
      </c>
      <c r="W30" s="2">
        <f>U30-P30</f>
        <v>0.14947071846972465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 s="2">
        <v>6.5</v>
      </c>
      <c r="C31" s="2">
        <v>8.0808099999999996</v>
      </c>
      <c r="D31" s="2">
        <f t="shared" ref="D31:D34" si="15">(C31-B31)/(C31+B31)</f>
        <v>0.10841715926618614</v>
      </c>
      <c r="G31" s="2" t="s">
        <v>5</v>
      </c>
      <c r="H31" s="2">
        <v>34.5</v>
      </c>
      <c r="I31" s="2">
        <v>35.353499999999997</v>
      </c>
      <c r="J31" s="2">
        <f t="shared" ref="J31:J34" si="16">(I31-H31)/(I31+H31)</f>
        <v>1.2218428568360883E-2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 s="2">
        <v>8</v>
      </c>
      <c r="C32" s="2">
        <v>7.0707100000000001</v>
      </c>
      <c r="D32" s="2">
        <f t="shared" si="15"/>
        <v>-6.166199203620798E-2</v>
      </c>
      <c r="G32" s="2" t="s">
        <v>6</v>
      </c>
      <c r="H32" s="2">
        <v>34</v>
      </c>
      <c r="I32" s="2">
        <v>39.393900000000002</v>
      </c>
      <c r="J32" s="2">
        <f t="shared" si="16"/>
        <v>7.3492483707774101E-2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 s="2">
        <v>8</v>
      </c>
      <c r="C33" s="2">
        <v>9.0909099999999992</v>
      </c>
      <c r="D33" s="2">
        <f t="shared" si="15"/>
        <v>6.3829837030327768E-2</v>
      </c>
      <c r="H33" s="2">
        <v>32.5</v>
      </c>
      <c r="I33" s="2">
        <v>41.414200000000001</v>
      </c>
      <c r="J33" s="2">
        <f t="shared" si="16"/>
        <v>0.12060199528642672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 s="2">
        <v>7</v>
      </c>
      <c r="C34" s="2">
        <v>10.101000000000001</v>
      </c>
      <c r="D34" s="2">
        <f t="shared" si="15"/>
        <v>0.18133442488743354</v>
      </c>
      <c r="H34" s="2">
        <v>33</v>
      </c>
      <c r="I34" s="2">
        <v>36.363599999999998</v>
      </c>
      <c r="J34" s="2">
        <f t="shared" si="16"/>
        <v>4.8492292787571556E-2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6.9</v>
      </c>
      <c r="C35" s="3">
        <f t="shared" ref="C35" si="17">AVERAGE(C30:C34)</f>
        <v>7.0707059999999995</v>
      </c>
      <c r="D35" s="3">
        <f>AVERAGE(D30:D34)</f>
        <v>-7.4389279342412643E-2</v>
      </c>
      <c r="E35" s="3">
        <f>_xlfn.T.TEST(B30:B34,C30:C34,2,1)</f>
        <v>0.89578604688821561</v>
      </c>
      <c r="G35" s="3"/>
      <c r="H35" s="3">
        <f>AVERAGE(H30:H34)</f>
        <v>33.299999999999997</v>
      </c>
      <c r="I35" s="3">
        <f t="shared" ref="I35" si="18">AVERAGE(I30:I34)</f>
        <v>38.787879999999994</v>
      </c>
      <c r="J35" s="3">
        <f>AVERAGE(J30:J34)</f>
        <v>7.5081439127311994E-2</v>
      </c>
      <c r="K35" s="3">
        <f>_xlfn.T.TEST(H30:H34,I30:I34,2,1)</f>
        <v>2.5143518053172675E-2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s="2" t="s">
        <v>22</v>
      </c>
      <c r="B37" s="2">
        <v>1.5</v>
      </c>
      <c r="C37" s="2">
        <v>0</v>
      </c>
      <c r="D37" s="2">
        <f>(C37-B37)/(C37+B37)</f>
        <v>-1</v>
      </c>
      <c r="G37" s="2" t="s">
        <v>21</v>
      </c>
      <c r="H37" s="2">
        <v>18</v>
      </c>
      <c r="I37" s="2">
        <v>56.5657</v>
      </c>
      <c r="J37" s="2">
        <f>(I37-H37)/(I37+H37)</f>
        <v>0.51720429098097387</v>
      </c>
      <c r="M37" s="2" t="str">
        <f>A37</f>
        <v>TS022720c</v>
      </c>
      <c r="N37" s="2" t="str">
        <f>A39</f>
        <v>Lhx6</v>
      </c>
      <c r="O37" s="2">
        <f>B42</f>
        <v>2.8</v>
      </c>
      <c r="P37" s="2">
        <f>D42</f>
        <v>3.0040170967982543E-2</v>
      </c>
      <c r="Q37" s="2">
        <f>E42</f>
        <v>0.14100172981711287</v>
      </c>
      <c r="R37" s="2" t="str">
        <f>G37</f>
        <v>TS022720d</v>
      </c>
      <c r="S37" s="2" t="str">
        <f>G39</f>
        <v>PV</v>
      </c>
      <c r="T37" s="2">
        <f>H42</f>
        <v>18.7</v>
      </c>
      <c r="U37" s="2">
        <f>J42</f>
        <v>0.51867301035131574</v>
      </c>
      <c r="V37" s="2">
        <f>K42</f>
        <v>8.3097510980642384E-7</v>
      </c>
      <c r="W37" s="2">
        <f>U37-P37</f>
        <v>0.48863283938333318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 s="2">
        <v>2.5</v>
      </c>
      <c r="C38" s="2">
        <v>4.0404</v>
      </c>
      <c r="D38" s="2">
        <f t="shared" ref="D38:D41" si="19">(C38-B38)/(C38+B38)</f>
        <v>0.23552076325606996</v>
      </c>
      <c r="G38" s="2" t="s">
        <v>5</v>
      </c>
      <c r="H38" s="2">
        <v>19</v>
      </c>
      <c r="I38" s="2">
        <v>59.595999999999997</v>
      </c>
      <c r="J38" s="2">
        <f t="shared" ref="J38:J41" si="20">(I38-H38)/(I38+H38)</f>
        <v>0.51651483536057807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 s="2">
        <v>3</v>
      </c>
      <c r="C39" s="2">
        <v>6.0606099999999996</v>
      </c>
      <c r="D39" s="2">
        <f t="shared" si="19"/>
        <v>0.33779293005658551</v>
      </c>
      <c r="G39" s="2" t="s">
        <v>6</v>
      </c>
      <c r="H39" s="2">
        <v>20</v>
      </c>
      <c r="I39" s="2">
        <v>62.626300000000001</v>
      </c>
      <c r="J39" s="2">
        <f t="shared" si="20"/>
        <v>0.51589263951066433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 s="2">
        <v>3.5</v>
      </c>
      <c r="C40" s="2">
        <v>5.0505100000000001</v>
      </c>
      <c r="D40" s="2">
        <f t="shared" si="19"/>
        <v>0.1813353823339193</v>
      </c>
      <c r="H40" s="2">
        <v>17.5</v>
      </c>
      <c r="I40" s="2">
        <v>58.585900000000002</v>
      </c>
      <c r="J40" s="2">
        <f t="shared" si="20"/>
        <v>0.53999361248273325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 s="2">
        <v>3.5</v>
      </c>
      <c r="C41" s="2">
        <v>8.0808099999999996</v>
      </c>
      <c r="D41" s="2">
        <f t="shared" si="19"/>
        <v>0.39555177919333795</v>
      </c>
      <c r="H41" s="2">
        <v>19</v>
      </c>
      <c r="I41" s="2">
        <v>57.575800000000001</v>
      </c>
      <c r="J41" s="2">
        <f t="shared" si="20"/>
        <v>0.50375967342162931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2.8</v>
      </c>
      <c r="C42" s="3">
        <f t="shared" ref="C42" si="21">AVERAGE(C37:C41)</f>
        <v>4.6464659999999993</v>
      </c>
      <c r="D42" s="3">
        <f>AVERAGE(D37:D41)</f>
        <v>3.0040170967982543E-2</v>
      </c>
      <c r="E42" s="3">
        <f>_xlfn.T.TEST(B37:B41,C37:C41,2,1)</f>
        <v>0.14100172981711287</v>
      </c>
      <c r="G42" s="3"/>
      <c r="H42" s="3">
        <f>AVERAGE(H37:H41)</f>
        <v>18.7</v>
      </c>
      <c r="I42" s="3">
        <f t="shared" ref="I42" si="22">AVERAGE(I37:I41)</f>
        <v>58.989940000000004</v>
      </c>
      <c r="J42" s="3">
        <f>AVERAGE(J37:J41)</f>
        <v>0.51867301035131574</v>
      </c>
      <c r="K42" s="3">
        <f>_xlfn.T.TEST(H37:H41,I37:I41,2,1)</f>
        <v>8.3097510980642384E-7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s="2" t="s">
        <v>23</v>
      </c>
      <c r="B44" s="2">
        <v>18</v>
      </c>
      <c r="C44" s="2">
        <v>6.0606099999999996</v>
      </c>
      <c r="D44" s="2">
        <f>(C44-B44)/(C44+B44)</f>
        <v>-0.49622141749523391</v>
      </c>
      <c r="G44" s="2" t="s">
        <v>24</v>
      </c>
      <c r="H44" s="2">
        <v>23.5</v>
      </c>
      <c r="I44" s="2">
        <v>44.444499999999998</v>
      </c>
      <c r="J44" s="2">
        <f>(I44-H44)/(I44+H44)</f>
        <v>0.30825894664027254</v>
      </c>
      <c r="M44" s="2" t="str">
        <f>A44</f>
        <v>TS022720e</v>
      </c>
      <c r="N44" s="2" t="str">
        <f>A46</f>
        <v>Lhx6</v>
      </c>
      <c r="O44" s="2">
        <f>B49</f>
        <v>12.9</v>
      </c>
      <c r="P44" s="2">
        <f>D49</f>
        <v>-0.51168168183160201</v>
      </c>
      <c r="Q44" s="2">
        <f>E49</f>
        <v>2.3358874872166408E-3</v>
      </c>
      <c r="R44" s="2" t="str">
        <f>G44</f>
        <v>TS022720f</v>
      </c>
      <c r="S44" s="2" t="str">
        <f>G46</f>
        <v>PV</v>
      </c>
      <c r="T44" s="2">
        <f>H49</f>
        <v>23.5</v>
      </c>
      <c r="U44" s="2">
        <f>J49</f>
        <v>0.34186476628988549</v>
      </c>
      <c r="V44" s="2">
        <f>K49</f>
        <v>2.6511667036996676E-4</v>
      </c>
      <c r="W44" s="2">
        <f>U44-P44</f>
        <v>0.8535464481214875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 s="2">
        <v>9</v>
      </c>
      <c r="C45" s="2">
        <v>0</v>
      </c>
      <c r="D45" s="2">
        <f t="shared" ref="D45:D48" si="23">(C45-B45)/(C45+B45)</f>
        <v>-1</v>
      </c>
      <c r="G45" s="2" t="s">
        <v>5</v>
      </c>
      <c r="H45" s="2">
        <v>23</v>
      </c>
      <c r="I45" s="2">
        <v>44.444499999999998</v>
      </c>
      <c r="J45" s="2">
        <f t="shared" ref="J45:J48" si="24">(I45-H45)/(I45+H45)</f>
        <v>0.31795772820615464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 s="2">
        <v>13</v>
      </c>
      <c r="C46" s="2">
        <v>5.0505100000000001</v>
      </c>
      <c r="D46" s="2">
        <f t="shared" si="23"/>
        <v>-0.44040251494279109</v>
      </c>
      <c r="G46" s="2" t="s">
        <v>6</v>
      </c>
      <c r="H46" s="2">
        <v>23</v>
      </c>
      <c r="I46" s="2">
        <v>48.484900000000003</v>
      </c>
      <c r="J46" s="2">
        <f t="shared" si="24"/>
        <v>0.35650745821844892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 s="2">
        <v>11</v>
      </c>
      <c r="C47" s="2">
        <v>5.0505100000000001</v>
      </c>
      <c r="D47" s="2">
        <f t="shared" si="23"/>
        <v>-0.3706729568094721</v>
      </c>
      <c r="H47" s="2">
        <v>22.5</v>
      </c>
      <c r="I47" s="2">
        <v>54.545499999999997</v>
      </c>
      <c r="J47" s="2">
        <f t="shared" si="24"/>
        <v>0.41592954812416033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 s="2">
        <v>13.5</v>
      </c>
      <c r="C48" s="2">
        <v>8.0808099999999996</v>
      </c>
      <c r="D48" s="2">
        <f t="shared" si="23"/>
        <v>-0.25111151991051311</v>
      </c>
      <c r="H48" s="2">
        <v>25.5</v>
      </c>
      <c r="I48" s="2">
        <v>48.484900000000003</v>
      </c>
      <c r="J48" s="2">
        <f t="shared" si="24"/>
        <v>0.31067015026039096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12.9</v>
      </c>
      <c r="C49" s="3">
        <f t="shared" ref="C49" si="25">AVERAGE(C44:C48)</f>
        <v>4.8484879999999997</v>
      </c>
      <c r="D49" s="3">
        <f>AVERAGE(D44:D48)</f>
        <v>-0.51168168183160201</v>
      </c>
      <c r="E49" s="3">
        <f>_xlfn.T.TEST(B44:B48,C44:C48,2,1)</f>
        <v>2.3358874872166408E-3</v>
      </c>
      <c r="G49" s="3"/>
      <c r="H49" s="3">
        <f>AVERAGE(H44:H48)</f>
        <v>23.5</v>
      </c>
      <c r="I49" s="3">
        <f t="shared" ref="I49" si="26">AVERAGE(I44:I48)</f>
        <v>48.080860000000001</v>
      </c>
      <c r="J49" s="3">
        <f>AVERAGE(J44:J48)</f>
        <v>0.34186476628988549</v>
      </c>
      <c r="K49" s="3">
        <f>_xlfn.T.TEST(H44:H48,I44:I48,2,1)</f>
        <v>2.6511667036996676E-4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s="2" t="s">
        <v>25</v>
      </c>
      <c r="B51" s="2">
        <v>11.5</v>
      </c>
      <c r="C51" s="2">
        <v>0</v>
      </c>
      <c r="D51" s="2">
        <f>(C51-B51)/(C51+B51)</f>
        <v>-1</v>
      </c>
      <c r="G51" s="2" t="s">
        <v>26</v>
      </c>
      <c r="H51" s="2">
        <v>60</v>
      </c>
      <c r="I51" s="2">
        <v>40.404000000000003</v>
      </c>
      <c r="J51" s="2">
        <f>(I51-H51)/(I51+H51)</f>
        <v>-0.19517150711127043</v>
      </c>
      <c r="M51" s="2" t="str">
        <f>A51</f>
        <v>TS022720h</v>
      </c>
      <c r="N51" s="2" t="str">
        <f>A53</f>
        <v>Lhx6</v>
      </c>
      <c r="O51" s="2">
        <f>B56</f>
        <v>14.3</v>
      </c>
      <c r="P51" s="2">
        <f>D56</f>
        <v>-0.97215456819732471</v>
      </c>
      <c r="Q51" s="2">
        <f>E56</f>
        <v>9.1554742562897413E-5</v>
      </c>
      <c r="R51" s="2" t="str">
        <f>G51</f>
        <v>TS022720g</v>
      </c>
      <c r="S51" s="2" t="str">
        <f>G53</f>
        <v>PV</v>
      </c>
      <c r="T51" s="2">
        <f>H56</f>
        <v>68.7</v>
      </c>
      <c r="U51" s="2">
        <f>J56</f>
        <v>-3.0931024396584571E-3</v>
      </c>
      <c r="V51" s="2">
        <f>K56</f>
        <v>0.93901079289458689</v>
      </c>
      <c r="W51" s="2">
        <f>U51-P51</f>
        <v>0.96906146575766627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 s="2">
        <v>15</v>
      </c>
      <c r="C52" s="2">
        <v>0</v>
      </c>
      <c r="D52" s="2">
        <f t="shared" ref="D52:D55" si="27">(C52-B52)/(C52+B52)</f>
        <v>-1</v>
      </c>
      <c r="G52" s="2" t="s">
        <v>5</v>
      </c>
      <c r="H52" s="2">
        <v>76.5</v>
      </c>
      <c r="I52" s="2">
        <v>60.606099999999998</v>
      </c>
      <c r="J52" s="2">
        <f t="shared" ref="J52:J55" si="28">(I52-H52)/(I52+H52)</f>
        <v>-0.11592409090478106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 s="2">
        <v>15.5</v>
      </c>
      <c r="C53" s="2">
        <v>0</v>
      </c>
      <c r="D53" s="2">
        <f t="shared" si="27"/>
        <v>-1</v>
      </c>
      <c r="G53" s="2" t="s">
        <v>6</v>
      </c>
      <c r="H53" s="2">
        <v>68.5</v>
      </c>
      <c r="I53" s="2">
        <v>78.787899999999993</v>
      </c>
      <c r="J53" s="2">
        <f t="shared" si="28"/>
        <v>6.9848914948206844E-2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 s="2">
        <v>16</v>
      </c>
      <c r="C54" s="2">
        <v>0</v>
      </c>
      <c r="D54" s="2">
        <f t="shared" si="27"/>
        <v>-1</v>
      </c>
      <c r="H54" s="2">
        <v>88.5</v>
      </c>
      <c r="I54" s="2">
        <v>83.838399999999993</v>
      </c>
      <c r="J54" s="2">
        <f t="shared" si="28"/>
        <v>-2.7049108033961135E-2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 s="2">
        <v>13.5</v>
      </c>
      <c r="C55" s="2">
        <v>1.0101</v>
      </c>
      <c r="D55" s="2">
        <f t="shared" si="27"/>
        <v>-0.86077284098662321</v>
      </c>
      <c r="H55" s="2">
        <v>50</v>
      </c>
      <c r="I55" s="2">
        <v>83.838399999999993</v>
      </c>
      <c r="J55" s="2">
        <f t="shared" si="28"/>
        <v>0.25283027890351351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14.3</v>
      </c>
      <c r="C56" s="3">
        <f t="shared" ref="C56" si="29">AVERAGE(C51:C55)</f>
        <v>0.20202000000000001</v>
      </c>
      <c r="D56" s="3">
        <f>AVERAGE(D51:D55)</f>
        <v>-0.97215456819732471</v>
      </c>
      <c r="E56" s="3">
        <f>_xlfn.T.TEST(B51:B55,C51:C55,2,1)</f>
        <v>9.1554742562897413E-5</v>
      </c>
      <c r="G56" s="3"/>
      <c r="H56" s="3">
        <f>AVERAGE(H51:H55)</f>
        <v>68.7</v>
      </c>
      <c r="I56" s="3">
        <f t="shared" ref="I56" si="30">AVERAGE(I51:I55)</f>
        <v>69.494959999999992</v>
      </c>
      <c r="J56" s="3">
        <f>AVERAGE(J51:J55)</f>
        <v>-3.0931024396584571E-3</v>
      </c>
      <c r="K56" s="3">
        <f>_xlfn.T.TEST(H51:H55,I51:I55,2,1)</f>
        <v>0.93901079289458689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s="2" t="s">
        <v>27</v>
      </c>
      <c r="B58" s="2">
        <v>23.5</v>
      </c>
      <c r="C58" s="2">
        <v>0</v>
      </c>
      <c r="D58" s="2">
        <f>(C58-B58)/(C58+B58)</f>
        <v>-1</v>
      </c>
      <c r="G58" s="2" t="s">
        <v>28</v>
      </c>
      <c r="H58" s="2">
        <v>21</v>
      </c>
      <c r="I58" s="2">
        <v>35.353499999999997</v>
      </c>
      <c r="J58" s="2">
        <f>(I58-H58)/(I58+H58)</f>
        <v>0.2547046767281535</v>
      </c>
      <c r="M58" s="2" t="str">
        <f>A58</f>
        <v>TS022720i</v>
      </c>
      <c r="N58" s="2" t="str">
        <f>A60</f>
        <v>Lhx6</v>
      </c>
      <c r="O58" s="2">
        <f>B63</f>
        <v>25.5</v>
      </c>
      <c r="P58" s="2">
        <f>D63</f>
        <v>-0.90758925303225746</v>
      </c>
      <c r="Q58" s="2">
        <f>E63</f>
        <v>1.0686556153913898E-5</v>
      </c>
      <c r="R58" s="2" t="str">
        <f>G58</f>
        <v>TS022720J</v>
      </c>
      <c r="S58" s="2" t="str">
        <f>G60</f>
        <v>PV</v>
      </c>
      <c r="T58" s="2">
        <f>H63</f>
        <v>17.399999999999999</v>
      </c>
      <c r="U58" s="2">
        <f>J63</f>
        <v>0.29799291654235632</v>
      </c>
      <c r="V58" s="2">
        <f>K63</f>
        <v>1.3527177941621456E-5</v>
      </c>
      <c r="W58" s="2">
        <f>U58-P58</f>
        <v>1.2055821695746138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 s="2">
        <v>22</v>
      </c>
      <c r="C59" s="2">
        <v>1.0101</v>
      </c>
      <c r="D59" s="2">
        <f t="shared" ref="D59:D62" si="31">(C59-B59)/(C59+B59)</f>
        <v>-0.91220377138734721</v>
      </c>
      <c r="G59" s="2" t="s">
        <v>5</v>
      </c>
      <c r="H59" s="2">
        <v>18</v>
      </c>
      <c r="I59" s="2">
        <v>34.343400000000003</v>
      </c>
      <c r="J59" s="2">
        <f t="shared" ref="J59:J62" si="32">(I59-H59)/(I59+H59)</f>
        <v>0.31223420717798234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 s="2">
        <v>27.5</v>
      </c>
      <c r="C60" s="2">
        <v>2.0202</v>
      </c>
      <c r="D60" s="2">
        <f t="shared" si="31"/>
        <v>-0.8631310085975028</v>
      </c>
      <c r="G60" s="2" t="s">
        <v>6</v>
      </c>
      <c r="H60" s="2">
        <v>14</v>
      </c>
      <c r="I60" s="2">
        <v>28.282800000000002</v>
      </c>
      <c r="J60" s="2">
        <f t="shared" si="32"/>
        <v>0.33779219919210651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 s="2">
        <v>24.5</v>
      </c>
      <c r="C61" s="2">
        <v>0</v>
      </c>
      <c r="D61" s="2">
        <f t="shared" si="31"/>
        <v>-1</v>
      </c>
      <c r="H61" s="2">
        <v>19.5</v>
      </c>
      <c r="I61" s="2">
        <v>32.3232</v>
      </c>
      <c r="J61" s="2">
        <f t="shared" si="32"/>
        <v>0.24744130042143286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 s="2">
        <v>30</v>
      </c>
      <c r="C62" s="2">
        <v>4.0404</v>
      </c>
      <c r="D62" s="2">
        <f t="shared" si="31"/>
        <v>-0.76261148517643751</v>
      </c>
      <c r="H62" s="2">
        <v>14.5</v>
      </c>
      <c r="I62" s="2">
        <v>29.292899999999999</v>
      </c>
      <c r="J62" s="2">
        <f t="shared" si="32"/>
        <v>0.33779219919210646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25.5</v>
      </c>
      <c r="C63" s="3">
        <f t="shared" ref="C63" si="33">AVERAGE(C58:C62)</f>
        <v>1.4141400000000002</v>
      </c>
      <c r="D63" s="3">
        <f>AVERAGE(D58:D62)</f>
        <v>-0.90758925303225746</v>
      </c>
      <c r="E63" s="3">
        <f>_xlfn.T.TEST(B58:B62,C58:C62,2,1)</f>
        <v>1.0686556153913898E-5</v>
      </c>
      <c r="G63" s="3"/>
      <c r="H63" s="3">
        <f>AVERAGE(H58:H62)</f>
        <v>17.399999999999999</v>
      </c>
      <c r="I63" s="3">
        <f t="shared" ref="I63" si="34">AVERAGE(I58:I62)</f>
        <v>31.919160000000005</v>
      </c>
      <c r="J63" s="3">
        <f>AVERAGE(J58:J62)</f>
        <v>0.29799291654235632</v>
      </c>
      <c r="K63" s="3">
        <f>_xlfn.T.TEST(H58:H62,I58:I62,2,1)</f>
        <v>1.3527177941621456E-5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s="2" t="s">
        <v>29</v>
      </c>
      <c r="B65" s="2">
        <v>16.5</v>
      </c>
      <c r="C65" s="2">
        <v>18.181799999999999</v>
      </c>
      <c r="D65" s="2">
        <f>(C65-B65)/(C65+B65)</f>
        <v>4.8492292787571556E-2</v>
      </c>
      <c r="G65" s="2" t="s">
        <v>30</v>
      </c>
      <c r="H65" s="2">
        <v>13.5</v>
      </c>
      <c r="I65" s="2">
        <v>77.777799999999999</v>
      </c>
      <c r="J65" s="2">
        <f>(I65-H65)/(I65+H65)</f>
        <v>0.70419970682904276</v>
      </c>
      <c r="M65" s="2" t="str">
        <f>A65</f>
        <v>TS022820d</v>
      </c>
      <c r="N65" s="2" t="str">
        <f>A67</f>
        <v>Lhx6</v>
      </c>
      <c r="O65" s="2">
        <f>B70</f>
        <v>17.8</v>
      </c>
      <c r="P65" s="2">
        <f>D70</f>
        <v>0.11650322096889265</v>
      </c>
      <c r="Q65" s="2">
        <f>E70</f>
        <v>5.8401868008157772E-3</v>
      </c>
      <c r="R65" s="2" t="str">
        <f>G65</f>
        <v>TS022820e</v>
      </c>
      <c r="S65" s="2" t="str">
        <f>G67</f>
        <v>PV</v>
      </c>
      <c r="T65" s="2">
        <f>H70</f>
        <v>13.3</v>
      </c>
      <c r="U65" s="2">
        <f>J70</f>
        <v>0.71502421090433121</v>
      </c>
      <c r="V65" s="2">
        <f>K70</f>
        <v>3.9723010653200302E-6</v>
      </c>
      <c r="W65" s="2">
        <f>U65-P65</f>
        <v>0.59852098993543856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16</v>
      </c>
      <c r="C66" s="2">
        <v>21.2121</v>
      </c>
      <c r="D66" s="2">
        <f t="shared" ref="D66:D69" si="35">(C66-B66)/(C66+B66)</f>
        <v>0.14006465638864776</v>
      </c>
      <c r="G66" s="2" t="s">
        <v>5</v>
      </c>
      <c r="H66" s="2">
        <v>14</v>
      </c>
      <c r="I66" s="2">
        <v>76.767700000000005</v>
      </c>
      <c r="J66" s="2">
        <f t="shared" ref="J66:J69" si="36">(I66-H66)/(I66+H66)</f>
        <v>0.69152022140034397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 s="2">
        <v>17.5</v>
      </c>
      <c r="C67" s="2">
        <v>22.222200000000001</v>
      </c>
      <c r="D67" s="2">
        <f t="shared" si="35"/>
        <v>0.11888062594720335</v>
      </c>
      <c r="G67" s="2" t="s">
        <v>6</v>
      </c>
      <c r="H67" s="2">
        <v>12.5</v>
      </c>
      <c r="I67" s="2">
        <v>79.798000000000002</v>
      </c>
      <c r="J67" s="2">
        <f t="shared" si="36"/>
        <v>0.72913822618041557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 s="2">
        <v>19</v>
      </c>
      <c r="C68" s="2">
        <v>24.2424</v>
      </c>
      <c r="D68" s="2">
        <f t="shared" si="35"/>
        <v>0.12123286404084879</v>
      </c>
      <c r="H68" s="2">
        <v>13.5</v>
      </c>
      <c r="I68" s="2">
        <v>79.798000000000002</v>
      </c>
      <c r="J68" s="2">
        <f t="shared" si="36"/>
        <v>0.71060472893309612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 s="2">
        <v>20</v>
      </c>
      <c r="C69" s="2">
        <v>27.2727</v>
      </c>
      <c r="D69" s="2">
        <f t="shared" si="35"/>
        <v>0.15384566568019176</v>
      </c>
      <c r="H69" s="2">
        <v>13</v>
      </c>
      <c r="I69" s="2">
        <v>86.868700000000004</v>
      </c>
      <c r="J69" s="2">
        <f t="shared" si="36"/>
        <v>0.73965817117875776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17.8</v>
      </c>
      <c r="C70" s="3">
        <f t="shared" ref="C70" si="37">AVERAGE(C65:C69)</f>
        <v>22.626240000000003</v>
      </c>
      <c r="D70" s="3">
        <f>AVERAGE(D65:D69)</f>
        <v>0.11650322096889265</v>
      </c>
      <c r="E70" s="3">
        <f>_xlfn.T.TEST(B65:B69,C65:C69,2,1)</f>
        <v>5.8401868008157772E-3</v>
      </c>
      <c r="G70" s="3"/>
      <c r="H70" s="3">
        <f>AVERAGE(H65:H69)</f>
        <v>13.3</v>
      </c>
      <c r="I70" s="3">
        <f t="shared" ref="I70" si="38">AVERAGE(I65:I69)</f>
        <v>80.202039999999997</v>
      </c>
      <c r="J70" s="3">
        <f>AVERAGE(J65:J69)</f>
        <v>0.71502421090433121</v>
      </c>
      <c r="K70" s="3">
        <f>_xlfn.T.TEST(H65:H69,I65:I69,2,1)</f>
        <v>3.9723010653200302E-6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s="2" t="s">
        <v>32</v>
      </c>
      <c r="B72" s="2">
        <v>13.5</v>
      </c>
      <c r="C72" s="2">
        <v>6.0606099999999996</v>
      </c>
      <c r="D72" s="2">
        <f>(C72-B72)/(C72+B72)</f>
        <v>-0.38032505121261556</v>
      </c>
      <c r="G72" s="2" t="s">
        <v>31</v>
      </c>
      <c r="H72" s="2">
        <v>24.5</v>
      </c>
      <c r="I72" s="2">
        <v>59.595999999999997</v>
      </c>
      <c r="J72" s="2">
        <f>(I72-H72)/(I72+H72)</f>
        <v>0.41733257229832565</v>
      </c>
      <c r="M72" s="2" t="str">
        <f>A72</f>
        <v>TS022820g</v>
      </c>
      <c r="N72" s="2" t="str">
        <f>A74</f>
        <v>Lhx6</v>
      </c>
      <c r="O72" s="2">
        <f>B77</f>
        <v>15.8</v>
      </c>
      <c r="P72" s="2">
        <f>D77</f>
        <v>-0.11972026559929523</v>
      </c>
      <c r="Q72" s="2">
        <f>E77</f>
        <v>0.28356764232540488</v>
      </c>
      <c r="R72" s="2" t="str">
        <f>G72</f>
        <v>TS022820f</v>
      </c>
      <c r="S72" s="2" t="str">
        <f>G74</f>
        <v>PV</v>
      </c>
      <c r="T72" s="2">
        <f>H77</f>
        <v>25.3</v>
      </c>
      <c r="U72" s="2">
        <f>J77</f>
        <v>0.46816509033964504</v>
      </c>
      <c r="V72" s="2">
        <f>K77</f>
        <v>5.7330622757073125E-5</v>
      </c>
      <c r="W72" s="2">
        <f>U72-P72</f>
        <v>0.58788535593894031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 s="2">
        <v>16.5</v>
      </c>
      <c r="C73" s="2">
        <v>10.101000000000001</v>
      </c>
      <c r="D73" s="2">
        <f t="shared" ref="D73:D76" si="39">(C73-B73)/(C73+B73)</f>
        <v>-0.24055486635840756</v>
      </c>
      <c r="G73" s="2" t="s">
        <v>5</v>
      </c>
      <c r="H73" s="2">
        <v>26.5</v>
      </c>
      <c r="I73" s="2">
        <v>71.717200000000005</v>
      </c>
      <c r="J73" s="2">
        <f t="shared" ref="J73:J76" si="40">(I73-H73)/(I73+H73)</f>
        <v>0.46037964837116108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 s="2">
        <v>19</v>
      </c>
      <c r="C74" s="2">
        <v>15.1515</v>
      </c>
      <c r="D74" s="2">
        <f t="shared" si="39"/>
        <v>-0.11268904733320644</v>
      </c>
      <c r="G74" s="2" t="s">
        <v>6</v>
      </c>
      <c r="H74" s="2">
        <v>24</v>
      </c>
      <c r="I74" s="2">
        <v>70.707099999999997</v>
      </c>
      <c r="J74" s="2">
        <f t="shared" si="40"/>
        <v>0.49317421819483437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 s="2">
        <v>16</v>
      </c>
      <c r="C75" s="2">
        <v>16.1616</v>
      </c>
      <c r="D75" s="2">
        <f t="shared" si="39"/>
        <v>5.0246256405153964E-3</v>
      </c>
      <c r="H75" s="2">
        <v>25.5</v>
      </c>
      <c r="I75" s="2">
        <v>73.737399999999994</v>
      </c>
      <c r="J75" s="2">
        <f t="shared" si="40"/>
        <v>0.48608085258178868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 s="2">
        <v>14</v>
      </c>
      <c r="C76" s="2">
        <v>18.181799999999999</v>
      </c>
      <c r="D76" s="2">
        <f t="shared" si="39"/>
        <v>0.12994301126723801</v>
      </c>
      <c r="H76" s="2">
        <v>26</v>
      </c>
      <c r="I76" s="2">
        <v>74.747500000000002</v>
      </c>
      <c r="J76" s="2">
        <f t="shared" si="40"/>
        <v>0.48385816025211542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15.8</v>
      </c>
      <c r="C77" s="3">
        <f t="shared" ref="C77" si="41">AVERAGE(C72:C76)</f>
        <v>13.131302</v>
      </c>
      <c r="D77" s="3">
        <f>AVERAGE(D72:D76)</f>
        <v>-0.11972026559929523</v>
      </c>
      <c r="E77" s="3">
        <f>_xlfn.T.TEST(B72:B76,C72:C76,2,1)</f>
        <v>0.28356764232540488</v>
      </c>
      <c r="G77" s="3"/>
      <c r="H77" s="3">
        <f>AVERAGE(H72:H76)</f>
        <v>25.3</v>
      </c>
      <c r="I77" s="3">
        <f t="shared" ref="I77" si="42">AVERAGE(I72:I76)</f>
        <v>70.101039999999998</v>
      </c>
      <c r="J77" s="3">
        <f>AVERAGE(J72:J76)</f>
        <v>0.46816509033964504</v>
      </c>
      <c r="K77" s="3">
        <f>_xlfn.T.TEST(H72:H76,I72:I76,2,1)</f>
        <v>5.7330622757073125E-5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s="2" t="s">
        <v>33</v>
      </c>
      <c r="B79" s="2">
        <v>15</v>
      </c>
      <c r="C79" s="2">
        <v>0</v>
      </c>
      <c r="D79" s="2">
        <f>(C79-B79)/(C79+B79)</f>
        <v>-1</v>
      </c>
      <c r="G79" s="2" t="s">
        <v>34</v>
      </c>
      <c r="H79" s="2">
        <v>13</v>
      </c>
      <c r="I79" s="2">
        <v>68.686899999999994</v>
      </c>
      <c r="J79" s="2">
        <f>(I79-H79)/(I79+H79)</f>
        <v>0.68171151065837976</v>
      </c>
      <c r="M79" s="2" t="str">
        <f>A79</f>
        <v>TS030620b</v>
      </c>
      <c r="N79" s="2" t="str">
        <f>A81</f>
        <v>Lhx6</v>
      </c>
      <c r="O79" s="2">
        <f>B84</f>
        <v>18.2</v>
      </c>
      <c r="P79" s="2">
        <f>D84</f>
        <v>-1</v>
      </c>
      <c r="Q79" s="2">
        <f>E84</f>
        <v>2.2340147578642024E-2</v>
      </c>
      <c r="R79" s="2" t="str">
        <f>G79</f>
        <v>TS030620a</v>
      </c>
      <c r="S79" s="2" t="str">
        <f>G81</f>
        <v>PV</v>
      </c>
      <c r="T79" s="2">
        <f>H84</f>
        <v>15.1</v>
      </c>
      <c r="U79" s="2">
        <f>J84</f>
        <v>0.65743761801637557</v>
      </c>
      <c r="V79" s="2">
        <f>K84</f>
        <v>8.54164610707359E-8</v>
      </c>
      <c r="W79" s="2">
        <f>U79-P79</f>
        <v>1.6574376180163757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 s="2">
        <v>12.5</v>
      </c>
      <c r="C80" s="2">
        <v>0</v>
      </c>
      <c r="D80" s="2">
        <f t="shared" ref="D80:D83" si="43">(C80-B80)/(C80+B80)</f>
        <v>-1</v>
      </c>
      <c r="G80" s="2" t="s">
        <v>5</v>
      </c>
      <c r="H80" s="2">
        <v>15</v>
      </c>
      <c r="I80" s="2">
        <v>73.737399999999994</v>
      </c>
      <c r="J80" s="2">
        <f t="shared" ref="J80:J83" si="44">(I80-H80)/(I80+H80)</f>
        <v>0.66192383369357222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 s="2">
        <v>6</v>
      </c>
      <c r="C81" s="2">
        <v>0</v>
      </c>
      <c r="D81" s="2">
        <f t="shared" si="43"/>
        <v>-1</v>
      </c>
      <c r="G81" s="2" t="s">
        <v>6</v>
      </c>
      <c r="H81" s="2">
        <v>15.5</v>
      </c>
      <c r="I81" s="2">
        <v>72.7273</v>
      </c>
      <c r="J81" s="2">
        <f t="shared" si="44"/>
        <v>0.64863483298253488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 s="2">
        <v>35.5</v>
      </c>
      <c r="C82" s="2">
        <v>0</v>
      </c>
      <c r="D82" s="2">
        <f t="shared" si="43"/>
        <v>-1</v>
      </c>
      <c r="H82" s="2">
        <v>16.5</v>
      </c>
      <c r="I82" s="2">
        <v>75.757599999999996</v>
      </c>
      <c r="J82" s="2">
        <f t="shared" si="44"/>
        <v>0.64230589133036198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 s="2">
        <v>22</v>
      </c>
      <c r="C83" s="2">
        <v>0</v>
      </c>
      <c r="D83" s="2">
        <f t="shared" si="43"/>
        <v>-1</v>
      </c>
      <c r="H83" s="2">
        <v>15.5</v>
      </c>
      <c r="I83" s="2">
        <v>73.737399999999994</v>
      </c>
      <c r="J83" s="2">
        <f t="shared" si="44"/>
        <v>0.65261202141702912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18.2</v>
      </c>
      <c r="C84" s="3">
        <f t="shared" ref="C84" si="45">AVERAGE(C79:C83)</f>
        <v>0</v>
      </c>
      <c r="D84" s="3">
        <f>AVERAGE(D79:D83)</f>
        <v>-1</v>
      </c>
      <c r="E84" s="3">
        <f>_xlfn.T.TEST(B79:B83,C79:C83,2,1)</f>
        <v>2.2340147578642024E-2</v>
      </c>
      <c r="G84" s="3"/>
      <c r="H84" s="3">
        <f>AVERAGE(H79:H83)</f>
        <v>15.1</v>
      </c>
      <c r="I84" s="3">
        <f t="shared" ref="I84" si="46">AVERAGE(I79:I83)</f>
        <v>72.92931999999999</v>
      </c>
      <c r="J84" s="3">
        <f>AVERAGE(J79:J83)</f>
        <v>0.65743761801637557</v>
      </c>
      <c r="K84" s="3">
        <f>_xlfn.T.TEST(H79:H83,I79:I83,2,1)</f>
        <v>8.54164610707359E-8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s="2" t="s">
        <v>35</v>
      </c>
      <c r="B86" s="2">
        <v>4</v>
      </c>
      <c r="C86" s="2">
        <v>3.0303</v>
      </c>
      <c r="D86" s="2">
        <f>(C86-B86)/(C86+B86)</f>
        <v>-0.13793152497048489</v>
      </c>
      <c r="G86" s="2" t="s">
        <v>36</v>
      </c>
      <c r="H86" s="2">
        <v>49</v>
      </c>
      <c r="I86" s="2">
        <v>110.101</v>
      </c>
      <c r="J86" s="2">
        <f>(I86-H86)/(I86+H86)</f>
        <v>0.38403906952187605</v>
      </c>
      <c r="M86" s="2" t="str">
        <f>A86</f>
        <v>TS030620c</v>
      </c>
      <c r="N86" s="2" t="str">
        <f>A88</f>
        <v>Lhx6</v>
      </c>
      <c r="O86" s="2">
        <f>B91</f>
        <v>7</v>
      </c>
      <c r="P86" s="2">
        <f>D91</f>
        <v>4.2713098583834083E-2</v>
      </c>
      <c r="Q86" s="2">
        <f>E91</f>
        <v>0.29382415695232661</v>
      </c>
      <c r="R86" s="2" t="str">
        <f>G86</f>
        <v>TS030620d</v>
      </c>
      <c r="S86" s="2" t="str">
        <f>G88</f>
        <v>PV</v>
      </c>
      <c r="T86" s="2">
        <f>H91</f>
        <v>47.833333333333336</v>
      </c>
      <c r="U86" s="2">
        <f>J91</f>
        <v>0.40185679189835805</v>
      </c>
      <c r="V86" s="2">
        <f>K91</f>
        <v>7.4374686395598574E-4</v>
      </c>
      <c r="W86" s="2">
        <f>U86-P86</f>
        <v>0.35914369331452395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 s="2">
        <v>5.5</v>
      </c>
      <c r="C87" s="2">
        <v>2.0202</v>
      </c>
      <c r="D87" s="2">
        <f t="shared" ref="D87:D90" si="47">(C87-B87)/(C87+B87)</f>
        <v>-0.46272705513151247</v>
      </c>
      <c r="G87" s="2" t="s">
        <v>5</v>
      </c>
      <c r="H87" s="2">
        <v>46.5</v>
      </c>
      <c r="I87" s="2">
        <v>111.111</v>
      </c>
      <c r="J87" s="2">
        <f t="shared" ref="J87:J88" si="48">(I87-H87)/(I87+H87)</f>
        <v>0.40993966157184464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 s="2">
        <v>6</v>
      </c>
      <c r="C88" s="2">
        <v>9.0909099999999992</v>
      </c>
      <c r="D88" s="2">
        <f t="shared" si="47"/>
        <v>0.20481932501088398</v>
      </c>
      <c r="G88" s="2" t="s">
        <v>6</v>
      </c>
      <c r="H88" s="2">
        <v>48</v>
      </c>
      <c r="I88" s="2">
        <v>115.152</v>
      </c>
      <c r="J88" s="2">
        <f t="shared" si="48"/>
        <v>0.41159164460135339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 s="2">
        <v>11.5</v>
      </c>
      <c r="C89" s="2">
        <v>17.171700000000001</v>
      </c>
      <c r="D89" s="2">
        <f t="shared" si="47"/>
        <v>0.19781526731934279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 s="2">
        <v>8</v>
      </c>
      <c r="C90" s="2">
        <v>19.1919</v>
      </c>
      <c r="D90" s="2">
        <f t="shared" si="47"/>
        <v>0.41158948069094103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7</v>
      </c>
      <c r="C91" s="3">
        <f t="shared" ref="C91" si="49">AVERAGE(C86:C90)</f>
        <v>10.101001999999999</v>
      </c>
      <c r="D91" s="3">
        <f>AVERAGE(D86:D90)</f>
        <v>4.2713098583834083E-2</v>
      </c>
      <c r="E91" s="3">
        <f>_xlfn.T.TEST(B86:B90,C86:C90,2,1)</f>
        <v>0.29382415695232661</v>
      </c>
      <c r="G91" s="3"/>
      <c r="H91" s="3">
        <f>AVERAGE(H86:H90)</f>
        <v>47.833333333333336</v>
      </c>
      <c r="I91" s="3">
        <f t="shared" ref="I91" si="50">AVERAGE(I86:I90)</f>
        <v>112.12133333333333</v>
      </c>
      <c r="J91" s="3">
        <f>AVERAGE(J86:J90)</f>
        <v>0.40185679189835805</v>
      </c>
      <c r="K91" s="3">
        <f>_xlfn.T.TEST(H86:H90,I86:I90,2,1)</f>
        <v>7.4374686395598574E-4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s="2" t="s">
        <v>38</v>
      </c>
      <c r="B93" s="2">
        <v>21</v>
      </c>
      <c r="C93" s="2">
        <v>1.0101</v>
      </c>
      <c r="D93" s="2">
        <f>(C93-B93)/(C93+B93)</f>
        <v>-0.90821486499379822</v>
      </c>
      <c r="G93" s="2" t="s">
        <v>37</v>
      </c>
      <c r="H93" s="2">
        <v>9.5</v>
      </c>
      <c r="I93" s="2">
        <v>32.3232</v>
      </c>
      <c r="J93" s="2">
        <f>(I93-H93)/(I93+H93)</f>
        <v>0.54570668911035025</v>
      </c>
      <c r="M93" s="2" t="str">
        <f>A93</f>
        <v>TS030620f</v>
      </c>
      <c r="N93" s="2" t="str">
        <f>A95</f>
        <v>Lhx6</v>
      </c>
      <c r="O93" s="2">
        <f>B98</f>
        <v>24.75</v>
      </c>
      <c r="P93" s="2">
        <f>D98</f>
        <v>-0.9399714907548925</v>
      </c>
      <c r="Q93" s="2">
        <f>E98</f>
        <v>4.0602522034171717E-4</v>
      </c>
      <c r="R93" s="2" t="str">
        <f>G93</f>
        <v>TS030620e</v>
      </c>
      <c r="S93" s="2" t="str">
        <f>G95</f>
        <v>PV</v>
      </c>
      <c r="T93" s="2">
        <f>H98</f>
        <v>7.8</v>
      </c>
      <c r="U93" s="2">
        <f>J98</f>
        <v>0.55612206013513688</v>
      </c>
      <c r="V93" s="2">
        <f>K98</f>
        <v>4.1021999009792011E-5</v>
      </c>
      <c r="W93" s="2">
        <f>U93-P93</f>
        <v>1.4960935508900293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25.5</v>
      </c>
      <c r="C94" s="2">
        <v>1.0101</v>
      </c>
      <c r="D94" s="2">
        <f t="shared" ref="D94:D96" si="51">(C94-B94)/(C94+B94)</f>
        <v>-0.92379508187445525</v>
      </c>
      <c r="G94" s="2" t="s">
        <v>5</v>
      </c>
      <c r="H94" s="2">
        <v>9</v>
      </c>
      <c r="I94" s="2">
        <v>28.282800000000002</v>
      </c>
      <c r="J94" s="2">
        <f t="shared" ref="J94:J97" si="52">(I94-H94)/(I94+H94)</f>
        <v>0.51720364350317038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 s="2">
        <v>27</v>
      </c>
      <c r="C95" s="2">
        <v>1.0101</v>
      </c>
      <c r="D95" s="2">
        <f t="shared" si="51"/>
        <v>-0.92787601615131676</v>
      </c>
      <c r="G95" s="2" t="s">
        <v>6</v>
      </c>
      <c r="H95" s="2">
        <v>8.5</v>
      </c>
      <c r="I95" s="2">
        <v>27.2727</v>
      </c>
      <c r="J95" s="2">
        <f t="shared" si="52"/>
        <v>0.52477727429017096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 s="2">
        <v>25.5</v>
      </c>
      <c r="C96" s="2">
        <v>0</v>
      </c>
      <c r="D96" s="2">
        <f t="shared" si="51"/>
        <v>-1</v>
      </c>
      <c r="H96" s="2">
        <v>6.5</v>
      </c>
      <c r="I96" s="2">
        <v>23.232299999999999</v>
      </c>
      <c r="J96" s="2">
        <f t="shared" si="52"/>
        <v>0.56276507367408501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H97" s="2">
        <v>5.5</v>
      </c>
      <c r="I97" s="2">
        <v>24.2424</v>
      </c>
      <c r="J97" s="2">
        <f t="shared" si="52"/>
        <v>0.63015762009790732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24.75</v>
      </c>
      <c r="C98" s="3">
        <f t="shared" ref="C98" si="53">AVERAGE(C93:C97)</f>
        <v>0.757575</v>
      </c>
      <c r="D98" s="3">
        <f>AVERAGE(D93:D97)</f>
        <v>-0.9399714907548925</v>
      </c>
      <c r="E98" s="3">
        <f>_xlfn.T.TEST(B93:B97,C93:C97,2,1)</f>
        <v>4.0602522034171717E-4</v>
      </c>
      <c r="G98" s="3"/>
      <c r="H98" s="3">
        <f>AVERAGE(H93:H97)</f>
        <v>7.8</v>
      </c>
      <c r="I98" s="3">
        <f t="shared" ref="I98" si="54">AVERAGE(I93:I97)</f>
        <v>27.070679999999999</v>
      </c>
      <c r="J98" s="3">
        <f>AVERAGE(J93:J97)</f>
        <v>0.55612206013513688</v>
      </c>
      <c r="K98" s="3">
        <f>_xlfn.T.TEST(H93:H97,I93:I97,2,1)</f>
        <v>4.1021999009792011E-5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/>
      <c r="C105" s="3"/>
      <c r="D105" s="3"/>
      <c r="E105" s="3"/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/>
      <c r="C112" s="3"/>
      <c r="D112" s="3"/>
      <c r="E112" s="3"/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/>
      <c r="C126" s="3"/>
      <c r="D126" s="3"/>
      <c r="E126" s="3"/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/>
      <c r="C133" s="3"/>
      <c r="D133" s="3"/>
      <c r="E133" s="3"/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/>
      <c r="C140" s="3"/>
      <c r="D140" s="3"/>
      <c r="E140" s="3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/>
      <c r="C147" s="3"/>
      <c r="D147" s="3"/>
      <c r="E147" s="3"/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/>
      <c r="C154" s="3"/>
      <c r="D154" s="3"/>
      <c r="E154" s="3"/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/>
      <c r="C161" s="3"/>
      <c r="D161" s="3"/>
      <c r="E161" s="3"/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/>
      <c r="C168" s="3"/>
      <c r="D168" s="3"/>
      <c r="E168" s="3"/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/>
      <c r="C175" s="3"/>
      <c r="D175" s="3"/>
      <c r="E175" s="3"/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/>
      <c r="C182" s="3"/>
      <c r="D182" s="3"/>
      <c r="E182" s="3"/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/>
      <c r="C189" s="3"/>
      <c r="D189" s="3"/>
      <c r="E189" s="3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A210" s="3"/>
      <c r="B210" s="3"/>
      <c r="C210" s="3"/>
      <c r="D210" s="3"/>
      <c r="E210" s="3"/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A217" s="3"/>
      <c r="B217" s="3"/>
      <c r="C217" s="3"/>
      <c r="D217" s="3"/>
      <c r="E217" s="3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A224" s="3"/>
      <c r="B224" s="3"/>
      <c r="C224" s="3"/>
      <c r="D224" s="3"/>
      <c r="E224" s="3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A231" s="3"/>
      <c r="B231" s="3"/>
      <c r="C231" s="3"/>
      <c r="D231" s="3"/>
      <c r="E231" s="3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A238" s="3"/>
      <c r="B238" s="3"/>
      <c r="C238" s="3"/>
      <c r="D238" s="3"/>
      <c r="E238" s="3"/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Z243"/>
      <c r="AA243"/>
      <c r="AB243"/>
      <c r="AC243"/>
      <c r="AD243"/>
      <c r="AE243"/>
      <c r="AF243"/>
      <c r="AG243"/>
      <c r="AH243"/>
      <c r="AI243"/>
      <c r="AJ243"/>
    </row>
    <row r="244" spans="1:36" s="2" customFormat="1" x14ac:dyDescent="0.3">
      <c r="Z244"/>
      <c r="AA244"/>
      <c r="AB244"/>
      <c r="AC244"/>
      <c r="AD244"/>
      <c r="AE244"/>
      <c r="AF244"/>
      <c r="AG244"/>
      <c r="AH244"/>
      <c r="AI244"/>
      <c r="AJ244"/>
    </row>
    <row r="245" spans="1:36" s="2" customFormat="1" x14ac:dyDescent="0.3">
      <c r="A245" s="3"/>
      <c r="B245" s="3"/>
      <c r="C245" s="3"/>
      <c r="D245" s="3"/>
      <c r="E245" s="3"/>
      <c r="Z245"/>
      <c r="AA245"/>
      <c r="AB245"/>
      <c r="AC245"/>
      <c r="AD245"/>
      <c r="AE245"/>
      <c r="AF245"/>
      <c r="AG245"/>
      <c r="AH245"/>
      <c r="AI245"/>
      <c r="AJ245"/>
    </row>
    <row r="246" spans="1:36" s="2" customFormat="1" x14ac:dyDescent="0.3">
      <c r="Z246"/>
      <c r="AA246"/>
      <c r="AB246"/>
      <c r="AC246"/>
      <c r="AD246"/>
      <c r="AE246"/>
      <c r="AF246"/>
      <c r="AG246"/>
      <c r="AH246"/>
      <c r="AI246"/>
      <c r="AJ246"/>
    </row>
    <row r="247" spans="1:36" s="2" customFormat="1" x14ac:dyDescent="0.3">
      <c r="Z247"/>
      <c r="AA247"/>
      <c r="AB247"/>
      <c r="AC247"/>
      <c r="AD247"/>
      <c r="AE247"/>
      <c r="AF247"/>
      <c r="AG247"/>
      <c r="AH247"/>
      <c r="AI247"/>
      <c r="AJ247"/>
    </row>
    <row r="248" spans="1:36" s="2" customFormat="1" x14ac:dyDescent="0.3">
      <c r="Z248"/>
      <c r="AA248"/>
      <c r="AB248"/>
      <c r="AC248"/>
      <c r="AD248"/>
      <c r="AE248"/>
      <c r="AF248"/>
      <c r="AG248"/>
      <c r="AH248"/>
      <c r="AI248"/>
      <c r="AJ248"/>
    </row>
    <row r="249" spans="1:36" s="2" customFormat="1" x14ac:dyDescent="0.3">
      <c r="Z249"/>
      <c r="AA249"/>
      <c r="AB249"/>
      <c r="AC249"/>
      <c r="AD249"/>
      <c r="AE249"/>
      <c r="AF249"/>
      <c r="AG249"/>
      <c r="AH249"/>
      <c r="AI249"/>
      <c r="AJ249"/>
    </row>
    <row r="250" spans="1:36" s="2" customFormat="1" x14ac:dyDescent="0.3">
      <c r="Z250"/>
      <c r="AA250"/>
      <c r="AB250"/>
      <c r="AC250"/>
      <c r="AD250"/>
      <c r="AE250"/>
      <c r="AF250"/>
      <c r="AG250"/>
      <c r="AH250"/>
      <c r="AI250"/>
      <c r="AJ250"/>
    </row>
    <row r="251" spans="1:36" s="2" customFormat="1" x14ac:dyDescent="0.3">
      <c r="Z251"/>
      <c r="AA251"/>
      <c r="AB251"/>
      <c r="AC251"/>
      <c r="AD251"/>
      <c r="AE251"/>
      <c r="AF251"/>
      <c r="AG251"/>
      <c r="AH251"/>
      <c r="AI251"/>
      <c r="AJ251"/>
    </row>
    <row r="252" spans="1:36" s="2" customFormat="1" x14ac:dyDescent="0.3">
      <c r="A252" s="3"/>
      <c r="B252" s="3"/>
      <c r="C252" s="3"/>
      <c r="D252" s="3"/>
      <c r="E252" s="3"/>
      <c r="Z252"/>
      <c r="AA252"/>
      <c r="AB252"/>
      <c r="AC252"/>
      <c r="AD252"/>
      <c r="AE252"/>
      <c r="AF252"/>
      <c r="AG252"/>
      <c r="AH252"/>
      <c r="AI252"/>
      <c r="AJ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F7E4-A2B8-47BD-9B8C-4A7DF350A040}">
  <dimension ref="A1:AI280"/>
  <sheetViews>
    <sheetView topLeftCell="A16" zoomScale="80" zoomScaleNormal="80" workbookViewId="0">
      <selection activeCell="K14" sqref="K14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  <col min="26" max="26" width="11.55468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</row>
    <row r="2" spans="1:35" s="2" customFormat="1" x14ac:dyDescent="0.3">
      <c r="A2" s="2" t="s">
        <v>11</v>
      </c>
      <c r="B2" s="2">
        <v>8.5</v>
      </c>
      <c r="C2" s="2">
        <v>8.9055300000000006</v>
      </c>
      <c r="D2" s="2">
        <f>(C2-B2)/(C2+B2)</f>
        <v>2.3298917068311085E-2</v>
      </c>
      <c r="G2" s="2" t="s">
        <v>12</v>
      </c>
      <c r="H2" s="2">
        <v>14</v>
      </c>
      <c r="I2" s="2">
        <v>20.412700000000001</v>
      </c>
      <c r="J2" s="2">
        <f>(I2-H2)/(I2+H2)</f>
        <v>0.1863469009987592</v>
      </c>
      <c r="M2" s="2" t="str">
        <f>A2</f>
        <v>TS022520b</v>
      </c>
      <c r="N2" s="2" t="str">
        <f>A4</f>
        <v>Lhx6</v>
      </c>
      <c r="O2" s="2">
        <f>B7</f>
        <v>5.9</v>
      </c>
      <c r="P2" s="2">
        <f>D7</f>
        <v>0.34889392061569796</v>
      </c>
      <c r="Q2" s="2">
        <f>E7</f>
        <v>0.48892944907638219</v>
      </c>
      <c r="R2" s="2" t="str">
        <f>G2</f>
        <v>TS022520a</v>
      </c>
      <c r="S2" s="2" t="str">
        <f>G4</f>
        <v>PV</v>
      </c>
      <c r="T2" s="2">
        <f>H7</f>
        <v>13.4</v>
      </c>
      <c r="U2" s="2">
        <f>J7</f>
        <v>0.2005951745171155</v>
      </c>
      <c r="V2" s="2">
        <f>K7</f>
        <v>4.861326391626338E-4</v>
      </c>
      <c r="W2" s="2">
        <f>U2-P2</f>
        <v>-0.14829874609858246</v>
      </c>
      <c r="Y2" s="2" t="s">
        <v>11</v>
      </c>
      <c r="Z2" s="2" t="s">
        <v>7</v>
      </c>
      <c r="AA2" s="2">
        <v>5.9</v>
      </c>
      <c r="AB2" s="2">
        <v>0.34889392061569796</v>
      </c>
      <c r="AC2" s="2">
        <v>0.48892944907638219</v>
      </c>
      <c r="AD2" s="2" t="s">
        <v>12</v>
      </c>
      <c r="AE2" s="2" t="s">
        <v>6</v>
      </c>
      <c r="AF2" s="2">
        <v>13.4</v>
      </c>
      <c r="AG2" s="2">
        <v>0.2005951745171155</v>
      </c>
      <c r="AH2" s="2">
        <v>4.861326391626338E-4</v>
      </c>
      <c r="AI2" s="2">
        <v>-0.14829874609858246</v>
      </c>
    </row>
    <row r="3" spans="1:35" s="2" customFormat="1" x14ac:dyDescent="0.3">
      <c r="A3" s="2" t="s">
        <v>5</v>
      </c>
      <c r="B3" s="2">
        <v>7.5</v>
      </c>
      <c r="C3" s="2">
        <v>8.3051600000000008</v>
      </c>
      <c r="D3" s="2">
        <f t="shared" ref="D3:D6" si="0">(C3-B3)/(C3+B3)</f>
        <v>5.094285663669338E-2</v>
      </c>
      <c r="G3" s="2" t="s">
        <v>5</v>
      </c>
      <c r="H3" s="2">
        <v>14</v>
      </c>
      <c r="I3" s="2">
        <v>21.613399999999999</v>
      </c>
      <c r="J3" s="2">
        <f t="shared" ref="J3:J6" si="1">(I3-H3)/(I3+H3)</f>
        <v>0.21377908315409366</v>
      </c>
      <c r="Y3" s="2" t="s">
        <v>13</v>
      </c>
      <c r="Z3" s="2" t="s">
        <v>7</v>
      </c>
      <c r="AA3" s="2">
        <v>2.7</v>
      </c>
      <c r="AB3" s="2">
        <v>2.6750150554813411E-2</v>
      </c>
      <c r="AC3" s="2">
        <v>0.65920402782813881</v>
      </c>
      <c r="AD3" s="2" t="s">
        <v>14</v>
      </c>
      <c r="AE3" s="2" t="s">
        <v>6</v>
      </c>
      <c r="AF3" s="2">
        <v>22.8</v>
      </c>
      <c r="AG3" s="2">
        <v>0.37739517975188003</v>
      </c>
      <c r="AH3" s="2">
        <v>4.4326091671686996E-4</v>
      </c>
      <c r="AI3" s="2">
        <v>0.35064502919706664</v>
      </c>
    </row>
    <row r="4" spans="1:35" s="2" customFormat="1" x14ac:dyDescent="0.3">
      <c r="A4" s="2" t="s">
        <v>7</v>
      </c>
      <c r="B4" s="2">
        <v>0</v>
      </c>
      <c r="C4" s="2">
        <v>7.2044800000000002</v>
      </c>
      <c r="D4" s="2">
        <f t="shared" si="0"/>
        <v>1</v>
      </c>
      <c r="G4" s="2" t="s">
        <v>6</v>
      </c>
      <c r="H4" s="2">
        <v>11.5</v>
      </c>
      <c r="I4" s="2">
        <v>19.8123</v>
      </c>
      <c r="J4" s="2">
        <f t="shared" si="1"/>
        <v>0.26546437023150649</v>
      </c>
      <c r="Y4" s="2" t="s">
        <v>15</v>
      </c>
      <c r="Z4" s="2" t="s">
        <v>7</v>
      </c>
      <c r="AA4" s="2">
        <v>25.7</v>
      </c>
      <c r="AB4" s="2">
        <v>-7.2997407844806281E-2</v>
      </c>
      <c r="AC4" s="2">
        <v>0.15073519280537753</v>
      </c>
      <c r="AD4" s="2" t="s">
        <v>16</v>
      </c>
      <c r="AE4" s="2" t="s">
        <v>6</v>
      </c>
      <c r="AF4" s="2">
        <v>38</v>
      </c>
      <c r="AG4" s="2">
        <v>-8.3958905034873271E-2</v>
      </c>
      <c r="AH4" s="2">
        <v>2.0952536275179014E-3</v>
      </c>
      <c r="AI4" s="2">
        <v>-1.0961497190066991E-2</v>
      </c>
    </row>
    <row r="5" spans="1:35" s="2" customFormat="1" x14ac:dyDescent="0.3">
      <c r="B5" s="2">
        <v>13.5</v>
      </c>
      <c r="C5" s="2">
        <v>6.8042299999999996</v>
      </c>
      <c r="D5" s="2">
        <f t="shared" si="0"/>
        <v>-0.32977217062651476</v>
      </c>
      <c r="H5" s="2">
        <v>14.5</v>
      </c>
      <c r="I5" s="2">
        <v>19.011800000000001</v>
      </c>
      <c r="J5" s="2">
        <f t="shared" si="1"/>
        <v>0.13463317398647642</v>
      </c>
      <c r="Y5" s="2" t="s">
        <v>17</v>
      </c>
      <c r="Z5" s="2" t="s">
        <v>7</v>
      </c>
      <c r="AA5" s="2">
        <v>1.6</v>
      </c>
      <c r="AB5" s="2">
        <v>0.10105804750190861</v>
      </c>
      <c r="AC5" s="2">
        <v>0.12434628802395609</v>
      </c>
      <c r="AD5" s="2" t="s">
        <v>18</v>
      </c>
      <c r="AE5" s="2" t="s">
        <v>6</v>
      </c>
      <c r="AF5" s="2">
        <v>13</v>
      </c>
      <c r="AG5" s="2">
        <v>6.1100278082207027E-2</v>
      </c>
      <c r="AH5" s="2">
        <v>3.0633291739004979E-2</v>
      </c>
      <c r="AI5" s="2">
        <v>-3.9957769419701583E-2</v>
      </c>
    </row>
    <row r="6" spans="1:35" s="2" customFormat="1" x14ac:dyDescent="0.3">
      <c r="B6" s="2">
        <v>0</v>
      </c>
      <c r="C6" s="2">
        <v>8.8054699999999997</v>
      </c>
      <c r="D6" s="2">
        <f t="shared" si="0"/>
        <v>1</v>
      </c>
      <c r="H6" s="2">
        <v>13</v>
      </c>
      <c r="I6" s="2">
        <v>19.612200000000001</v>
      </c>
      <c r="J6" s="2">
        <f t="shared" si="1"/>
        <v>0.20275234421474175</v>
      </c>
      <c r="Y6" s="2" t="s">
        <v>19</v>
      </c>
      <c r="Z6" s="2" t="s">
        <v>7</v>
      </c>
      <c r="AA6" s="2">
        <v>5.6</v>
      </c>
      <c r="AB6" s="2">
        <v>1.2881369778838647E-2</v>
      </c>
      <c r="AC6" s="2">
        <v>0.67606186084080822</v>
      </c>
      <c r="AD6" s="2" t="s">
        <v>20</v>
      </c>
      <c r="AE6" s="2" t="s">
        <v>6</v>
      </c>
      <c r="AF6" s="2">
        <v>35.5</v>
      </c>
      <c r="AG6" s="2">
        <v>9.9752248224163724E-3</v>
      </c>
      <c r="AH6" s="2">
        <v>0.6969471715965736</v>
      </c>
      <c r="AI6" s="2">
        <v>-2.9061449564222741E-3</v>
      </c>
    </row>
    <row r="7" spans="1:35" s="2" customFormat="1" x14ac:dyDescent="0.3">
      <c r="A7" s="3"/>
      <c r="B7" s="3">
        <f>AVERAGE(B2:B6)</f>
        <v>5.9</v>
      </c>
      <c r="C7" s="3">
        <f t="shared" ref="C7" si="2">AVERAGE(C2:C6)</f>
        <v>8.0049740000000007</v>
      </c>
      <c r="D7" s="3">
        <f>AVERAGE(D2:D6)</f>
        <v>0.34889392061569796</v>
      </c>
      <c r="E7" s="3">
        <f>_xlfn.T.TEST(B2:B6,C2:C6,2,1)</f>
        <v>0.48892944907638219</v>
      </c>
      <c r="F7" s="3"/>
      <c r="G7" s="3"/>
      <c r="H7" s="3">
        <f>AVERAGE(H2:H6)</f>
        <v>13.4</v>
      </c>
      <c r="I7" s="3">
        <f t="shared" ref="I7" si="3">AVERAGE(I2:I6)</f>
        <v>20.092480000000002</v>
      </c>
      <c r="J7" s="3">
        <f>AVERAGE(J2:J6)</f>
        <v>0.2005951745171155</v>
      </c>
      <c r="K7" s="3">
        <f>_xlfn.T.TEST(H2:H6,I2:I6,2,1)</f>
        <v>4.861326391626338E-4</v>
      </c>
      <c r="Y7" s="2" t="s">
        <v>22</v>
      </c>
      <c r="Z7" s="2" t="s">
        <v>7</v>
      </c>
      <c r="AA7" s="2">
        <v>2.7</v>
      </c>
      <c r="AB7" s="2">
        <v>-8.330154278708141E-3</v>
      </c>
      <c r="AC7" s="2">
        <v>0.93088751823778959</v>
      </c>
      <c r="AD7" s="2" t="s">
        <v>21</v>
      </c>
      <c r="AE7" s="2" t="s">
        <v>6</v>
      </c>
      <c r="AF7" s="2">
        <v>23.5</v>
      </c>
      <c r="AG7" s="2">
        <v>-8.0962417865190164E-2</v>
      </c>
      <c r="AH7" s="2">
        <v>8.0102106292913346E-3</v>
      </c>
      <c r="AI7" s="2">
        <v>-7.2632263586482018E-2</v>
      </c>
    </row>
    <row r="8" spans="1:35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Y8" s="2" t="s">
        <v>23</v>
      </c>
      <c r="Z8" s="2" t="s">
        <v>7</v>
      </c>
      <c r="AA8" s="2">
        <v>10.7</v>
      </c>
      <c r="AB8" s="2">
        <v>5.1488407248424871E-2</v>
      </c>
      <c r="AC8" s="2">
        <v>0.85391473810821683</v>
      </c>
      <c r="AD8" s="2" t="s">
        <v>24</v>
      </c>
      <c r="AE8" s="2" t="s">
        <v>6</v>
      </c>
      <c r="AF8" s="2">
        <v>30.2</v>
      </c>
      <c r="AG8" s="2">
        <v>-7.6821454786277221E-2</v>
      </c>
      <c r="AH8" s="2">
        <v>5.0321258764190753E-2</v>
      </c>
      <c r="AI8" s="2">
        <v>-0.1283098620347021</v>
      </c>
    </row>
    <row r="9" spans="1:35" s="2" customFormat="1" x14ac:dyDescent="0.3">
      <c r="A9" s="2" t="s">
        <v>13</v>
      </c>
      <c r="B9" s="2">
        <v>5.5</v>
      </c>
      <c r="C9" s="2">
        <v>4.4027399999999997</v>
      </c>
      <c r="D9" s="2">
        <f>(C9-B9)/(C9+B9)</f>
        <v>-0.11080367655820514</v>
      </c>
      <c r="G9" s="2" t="s">
        <v>14</v>
      </c>
      <c r="H9" s="2">
        <v>28.5</v>
      </c>
      <c r="I9" s="2">
        <v>64.640199999999993</v>
      </c>
      <c r="J9" s="2">
        <f>(I9-H9)/(I9+H9)</f>
        <v>0.38801935147229655</v>
      </c>
      <c r="M9" s="2" t="str">
        <f>A9</f>
        <v>TS022520d</v>
      </c>
      <c r="N9" s="2" t="str">
        <f>A11</f>
        <v>Lhx6</v>
      </c>
      <c r="O9" s="2">
        <f>B14</f>
        <v>2.7</v>
      </c>
      <c r="P9" s="2">
        <f>D14</f>
        <v>2.6750150554813411E-2</v>
      </c>
      <c r="Q9" s="2">
        <f>E14</f>
        <v>0.65920402782813881</v>
      </c>
      <c r="R9" s="2" t="str">
        <f>G9</f>
        <v>TS022520c</v>
      </c>
      <c r="S9" s="2" t="str">
        <f>G11</f>
        <v>PV</v>
      </c>
      <c r="T9" s="2">
        <f>H14</f>
        <v>22.8</v>
      </c>
      <c r="U9" s="2">
        <f>J14</f>
        <v>0.37739517975188003</v>
      </c>
      <c r="V9" s="2">
        <f>K14</f>
        <v>4.4326091671686996E-4</v>
      </c>
      <c r="W9" s="2">
        <f>U9-P9</f>
        <v>0.35064502919706664</v>
      </c>
      <c r="Y9" s="2" t="s">
        <v>25</v>
      </c>
      <c r="Z9" s="2" t="s">
        <v>7</v>
      </c>
      <c r="AA9" s="2">
        <v>12</v>
      </c>
      <c r="AB9" s="2">
        <v>-0.10449933767220296</v>
      </c>
      <c r="AC9" s="2">
        <v>0.1105431689903951</v>
      </c>
      <c r="AD9" s="2" t="s">
        <v>26</v>
      </c>
      <c r="AE9" s="2" t="s">
        <v>6</v>
      </c>
      <c r="AF9" s="2">
        <v>76.8</v>
      </c>
      <c r="AG9" s="2">
        <v>4.0217146861645049E-2</v>
      </c>
      <c r="AH9" s="2">
        <v>0.4391694080875414</v>
      </c>
      <c r="AI9" s="2">
        <v>0.144716484533848</v>
      </c>
    </row>
    <row r="10" spans="1:35" s="2" customFormat="1" x14ac:dyDescent="0.3">
      <c r="A10" s="2" t="s">
        <v>5</v>
      </c>
      <c r="B10" s="2">
        <v>3.5</v>
      </c>
      <c r="C10" s="2">
        <v>2.2013699999999998</v>
      </c>
      <c r="D10" s="2">
        <f t="shared" ref="D10:D13" si="4">(C10-B10)/(C10+B10)</f>
        <v>-0.22777507862145419</v>
      </c>
      <c r="G10" s="2" t="s">
        <v>5</v>
      </c>
      <c r="H10" s="2">
        <v>25</v>
      </c>
      <c r="I10" s="2">
        <v>55.834699999999998</v>
      </c>
      <c r="J10" s="2">
        <f t="shared" ref="J10:J13" si="5">(I10-H10)/(I10+H10)</f>
        <v>0.38145375686431693</v>
      </c>
      <c r="Y10" s="2" t="s">
        <v>27</v>
      </c>
      <c r="Z10" s="2" t="s">
        <v>7</v>
      </c>
      <c r="AA10" s="2">
        <v>24</v>
      </c>
      <c r="AB10" s="2">
        <v>-8.7814594788410083E-2</v>
      </c>
      <c r="AC10" s="2">
        <v>0.13550872087795324</v>
      </c>
      <c r="AD10" s="2" t="s">
        <v>28</v>
      </c>
      <c r="AE10" s="2" t="s">
        <v>6</v>
      </c>
      <c r="AF10" s="2">
        <v>18.600000000000001</v>
      </c>
      <c r="AG10" s="2">
        <v>-1.2319198960017506E-2</v>
      </c>
      <c r="AH10" s="2">
        <v>0.66867464083116057</v>
      </c>
      <c r="AI10" s="2">
        <v>7.549539582839257E-2</v>
      </c>
    </row>
    <row r="11" spans="1:35" s="2" customFormat="1" x14ac:dyDescent="0.3">
      <c r="A11" s="2" t="s">
        <v>7</v>
      </c>
      <c r="B11" s="2">
        <v>2.5</v>
      </c>
      <c r="C11" s="2">
        <v>1.8011200000000001</v>
      </c>
      <c r="D11" s="2">
        <f t="shared" si="4"/>
        <v>-0.16248791012573469</v>
      </c>
      <c r="G11" s="2" t="s">
        <v>6</v>
      </c>
      <c r="H11" s="2">
        <v>23.5</v>
      </c>
      <c r="I11" s="2">
        <v>45.628300000000003</v>
      </c>
      <c r="J11" s="2">
        <f t="shared" si="5"/>
        <v>0.32010479065737191</v>
      </c>
      <c r="Y11" s="2" t="s">
        <v>29</v>
      </c>
      <c r="Z11" s="2" t="s">
        <v>7</v>
      </c>
      <c r="AA11" s="2">
        <v>16.2</v>
      </c>
      <c r="AB11" s="2">
        <v>0.10675866495339066</v>
      </c>
      <c r="AC11" s="2">
        <v>1.8239981191370349E-3</v>
      </c>
      <c r="AD11" s="2" t="s">
        <v>30</v>
      </c>
      <c r="AE11" s="2" t="s">
        <v>6</v>
      </c>
      <c r="AF11" s="2">
        <v>9.1999999999999993</v>
      </c>
      <c r="AG11" s="2">
        <v>0.42604901949871471</v>
      </c>
      <c r="AH11" s="2">
        <v>6.4326715038243669E-5</v>
      </c>
      <c r="AI11" s="2">
        <v>0.31929035454532406</v>
      </c>
    </row>
    <row r="12" spans="1:35" s="2" customFormat="1" x14ac:dyDescent="0.3">
      <c r="B12" s="2">
        <v>1</v>
      </c>
      <c r="C12" s="2">
        <v>2.2013699999999998</v>
      </c>
      <c r="D12" s="2">
        <f t="shared" si="4"/>
        <v>0.37526746361713886</v>
      </c>
      <c r="H12" s="2">
        <v>19.5</v>
      </c>
      <c r="I12" s="2">
        <v>45.228099999999998</v>
      </c>
      <c r="J12" s="2">
        <f t="shared" si="5"/>
        <v>0.39747961086452405</v>
      </c>
      <c r="Y12" s="2" t="s">
        <v>32</v>
      </c>
      <c r="Z12" s="2" t="s">
        <v>7</v>
      </c>
      <c r="AA12" s="2">
        <v>10.6</v>
      </c>
      <c r="AB12" s="2">
        <v>0.17850992026298287</v>
      </c>
      <c r="AC12" s="2">
        <v>0.6757502430192257</v>
      </c>
      <c r="AD12" s="2" t="s">
        <v>31</v>
      </c>
      <c r="AE12" s="2" t="s">
        <v>6</v>
      </c>
      <c r="AF12" s="2">
        <v>22.3</v>
      </c>
      <c r="AG12" s="2">
        <v>6.80860394350217E-2</v>
      </c>
      <c r="AH12" s="2">
        <v>2.2186761508917693E-3</v>
      </c>
      <c r="AI12" s="2">
        <v>-0.11042388082796117</v>
      </c>
    </row>
    <row r="13" spans="1:35" s="2" customFormat="1" x14ac:dyDescent="0.3">
      <c r="B13" s="2">
        <v>1</v>
      </c>
      <c r="C13" s="2">
        <v>1.70106</v>
      </c>
      <c r="D13" s="2">
        <f t="shared" si="4"/>
        <v>0.25954995446232221</v>
      </c>
      <c r="H13" s="2">
        <v>17.5</v>
      </c>
      <c r="I13" s="2">
        <v>40.825400000000002</v>
      </c>
      <c r="J13" s="2">
        <f t="shared" si="5"/>
        <v>0.39991838890089054</v>
      </c>
      <c r="Y13" s="2" t="s">
        <v>33</v>
      </c>
      <c r="Z13" s="2" t="s">
        <v>7</v>
      </c>
      <c r="AA13" s="2">
        <v>14.375</v>
      </c>
      <c r="AB13" s="2">
        <v>0.38783102965443095</v>
      </c>
      <c r="AC13" s="2">
        <v>0.73164342292499751</v>
      </c>
      <c r="AD13" s="2" t="s">
        <v>34</v>
      </c>
      <c r="AE13" s="2" t="s">
        <v>6</v>
      </c>
      <c r="AF13" s="2">
        <v>15</v>
      </c>
      <c r="AG13" s="2">
        <v>0.1202711367196891</v>
      </c>
      <c r="AH13" s="2">
        <v>4.1941497762122193E-2</v>
      </c>
      <c r="AI13" s="2">
        <v>-0.26755989293474186</v>
      </c>
    </row>
    <row r="14" spans="1:35" s="2" customFormat="1" x14ac:dyDescent="0.3">
      <c r="A14" s="3"/>
      <c r="B14" s="3">
        <f>AVERAGE(B9:B13)</f>
        <v>2.7</v>
      </c>
      <c r="C14" s="3">
        <f t="shared" ref="C14" si="6">AVERAGE(C9:C13)</f>
        <v>2.4615320000000001</v>
      </c>
      <c r="D14" s="3">
        <f>AVERAGE(D9:D13)</f>
        <v>2.6750150554813411E-2</v>
      </c>
      <c r="E14" s="3">
        <f>_xlfn.T.TEST(B9:B13,C9:C13,2,1)</f>
        <v>0.65920402782813881</v>
      </c>
      <c r="G14" s="3"/>
      <c r="H14" s="3">
        <f>AVERAGE(H9:H13)</f>
        <v>22.8</v>
      </c>
      <c r="I14" s="3">
        <f t="shared" ref="I14" si="7">AVERAGE(I9:I13)</f>
        <v>50.431339999999999</v>
      </c>
      <c r="J14" s="3">
        <f>AVERAGE(J9:J13)</f>
        <v>0.37739517975188003</v>
      </c>
      <c r="K14" s="3">
        <f>_xlfn.T.TEST(H9:H13,I9:I13,2,1)</f>
        <v>4.4326091671686996E-4</v>
      </c>
      <c r="Y14" s="2" t="s">
        <v>35</v>
      </c>
      <c r="Z14" s="2" t="s">
        <v>7</v>
      </c>
      <c r="AA14" s="2">
        <v>7.6</v>
      </c>
      <c r="AB14" s="2">
        <v>9.6265883874943864E-2</v>
      </c>
      <c r="AC14" s="2">
        <v>0.10698354174614738</v>
      </c>
      <c r="AD14" s="2" t="s">
        <v>36</v>
      </c>
      <c r="AE14" s="2" t="s">
        <v>6</v>
      </c>
      <c r="AF14" s="2">
        <v>38.299999999999997</v>
      </c>
      <c r="AG14" s="2">
        <v>-2.5578617534172749E-2</v>
      </c>
      <c r="AH14" s="2">
        <v>0.52321477748567657</v>
      </c>
      <c r="AI14" s="2">
        <v>-0.12184450140911661</v>
      </c>
    </row>
    <row r="15" spans="1:35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Y15" s="2" t="s">
        <v>38</v>
      </c>
      <c r="Z15" s="2" t="s">
        <v>7</v>
      </c>
      <c r="AA15" s="2">
        <v>11.375</v>
      </c>
      <c r="AB15" s="2">
        <v>0.23800450294345288</v>
      </c>
      <c r="AC15" s="2">
        <v>2.1019891542025163E-2</v>
      </c>
      <c r="AD15" s="2" t="s">
        <v>37</v>
      </c>
      <c r="AE15" s="2" t="s">
        <v>6</v>
      </c>
      <c r="AF15" s="2">
        <v>6.4</v>
      </c>
      <c r="AG15" s="2">
        <v>7.63346082857215E-2</v>
      </c>
      <c r="AH15" s="2">
        <v>1.6860425253406527E-2</v>
      </c>
      <c r="AI15" s="2">
        <v>-0.16166989465773138</v>
      </c>
    </row>
    <row r="16" spans="1:35" s="2" customFormat="1" x14ac:dyDescent="0.3">
      <c r="A16" s="2" t="s">
        <v>15</v>
      </c>
      <c r="B16" s="2">
        <v>18.5</v>
      </c>
      <c r="C16" s="2">
        <v>21.613399999999999</v>
      </c>
      <c r="D16" s="2">
        <f>(C16-B16)/(C16+B16)</f>
        <v>7.7614961583909584E-2</v>
      </c>
      <c r="G16" s="2" t="s">
        <v>16</v>
      </c>
      <c r="H16" s="2">
        <v>38.5</v>
      </c>
      <c r="I16" s="2">
        <v>34.421399999999998</v>
      </c>
      <c r="J16" s="2">
        <f>(I16-H16)/(I16+H16)</f>
        <v>-5.5931454963837793E-2</v>
      </c>
      <c r="M16" s="2" t="str">
        <f>A16</f>
        <v>TS022520e</v>
      </c>
      <c r="N16" s="2" t="str">
        <f>A18</f>
        <v>Lhx6</v>
      </c>
      <c r="O16" s="2">
        <f>B21</f>
        <v>25.7</v>
      </c>
      <c r="P16" s="2">
        <f>D21</f>
        <v>-7.2997407844806281E-2</v>
      </c>
      <c r="Q16" s="2">
        <f>E21</f>
        <v>0.15073519280537753</v>
      </c>
      <c r="R16" s="2" t="str">
        <f>G16</f>
        <v>TS022520f</v>
      </c>
      <c r="S16" s="2" t="str">
        <f>G18</f>
        <v>PV</v>
      </c>
      <c r="T16" s="2">
        <f>H21</f>
        <v>38</v>
      </c>
      <c r="U16" s="2">
        <f>J21</f>
        <v>-8.3958905034873271E-2</v>
      </c>
      <c r="V16" s="2">
        <f>K21</f>
        <v>2.0952536275179014E-3</v>
      </c>
      <c r="W16" s="2">
        <f>U16-P16</f>
        <v>-1.0961497190066991E-2</v>
      </c>
      <c r="Y16"/>
      <c r="Z16"/>
      <c r="AA16"/>
      <c r="AB16"/>
      <c r="AC16"/>
      <c r="AD16"/>
      <c r="AE16"/>
      <c r="AF16"/>
      <c r="AG16"/>
      <c r="AH16"/>
      <c r="AI16"/>
    </row>
    <row r="17" spans="1:35" s="2" customFormat="1" x14ac:dyDescent="0.3">
      <c r="A17" s="2" t="s">
        <v>5</v>
      </c>
      <c r="B17" s="2">
        <v>25</v>
      </c>
      <c r="C17" s="2">
        <v>20.913</v>
      </c>
      <c r="D17" s="2">
        <f t="shared" ref="D17:D20" si="8">(C17-B17)/(C17+B17)</f>
        <v>-8.9016182780476114E-2</v>
      </c>
      <c r="G17" s="2" t="s">
        <v>5</v>
      </c>
      <c r="H17" s="2">
        <v>40.5</v>
      </c>
      <c r="I17" s="2">
        <v>34.021099999999997</v>
      </c>
      <c r="J17" s="2">
        <f t="shared" ref="J17:J20" si="9">(I17-H17)/(I17+H17)</f>
        <v>-8.6940477260802701E-2</v>
      </c>
      <c r="Y17"/>
      <c r="Z17"/>
      <c r="AA17"/>
      <c r="AB17"/>
      <c r="AC17"/>
      <c r="AD17"/>
      <c r="AE17"/>
      <c r="AF17"/>
      <c r="AG17"/>
      <c r="AH17"/>
      <c r="AI17"/>
    </row>
    <row r="18" spans="1:35" s="2" customFormat="1" x14ac:dyDescent="0.3">
      <c r="A18" s="2" t="s">
        <v>7</v>
      </c>
      <c r="B18" s="2">
        <v>26</v>
      </c>
      <c r="C18" s="2">
        <v>23.714700000000001</v>
      </c>
      <c r="D18" s="2">
        <f t="shared" si="8"/>
        <v>-4.5968295091793766E-2</v>
      </c>
      <c r="G18" s="2" t="s">
        <v>6</v>
      </c>
      <c r="H18" s="2">
        <v>38</v>
      </c>
      <c r="I18" s="2">
        <v>30.218800000000002</v>
      </c>
      <c r="J18" s="2">
        <f t="shared" si="9"/>
        <v>-0.11406239922132899</v>
      </c>
      <c r="Y18"/>
      <c r="Z18"/>
      <c r="AA18"/>
      <c r="AB18"/>
      <c r="AC18"/>
      <c r="AD18"/>
      <c r="AE18"/>
      <c r="AF18"/>
      <c r="AG18"/>
      <c r="AH18"/>
      <c r="AI18"/>
    </row>
    <row r="19" spans="1:35" s="2" customFormat="1" x14ac:dyDescent="0.3">
      <c r="B19" s="2">
        <v>25</v>
      </c>
      <c r="C19" s="2">
        <v>19.111899999999999</v>
      </c>
      <c r="D19" s="2">
        <f t="shared" si="8"/>
        <v>-0.13348098812338624</v>
      </c>
      <c r="H19" s="2">
        <v>39.5</v>
      </c>
      <c r="I19" s="2">
        <v>32.119999999999997</v>
      </c>
      <c r="J19" s="2">
        <f t="shared" si="9"/>
        <v>-0.10304384250209442</v>
      </c>
      <c r="Y19"/>
      <c r="Z19"/>
      <c r="AA19"/>
      <c r="AB19"/>
      <c r="AC19"/>
      <c r="AD19"/>
      <c r="AE19"/>
      <c r="AF19"/>
      <c r="AG19"/>
      <c r="AH19"/>
      <c r="AI19"/>
    </row>
    <row r="20" spans="1:35" s="2" customFormat="1" x14ac:dyDescent="0.3">
      <c r="B20" s="2">
        <v>34</v>
      </c>
      <c r="C20" s="2">
        <v>23.914899999999999</v>
      </c>
      <c r="D20" s="2">
        <f t="shared" si="8"/>
        <v>-0.17413653481228492</v>
      </c>
      <c r="H20" s="2">
        <v>33.5</v>
      </c>
      <c r="I20" s="2">
        <v>29.718499999999999</v>
      </c>
      <c r="J20" s="2">
        <f t="shared" si="9"/>
        <v>-5.9816351226302446E-2</v>
      </c>
      <c r="Y20"/>
      <c r="Z20"/>
      <c r="AA20"/>
      <c r="AB20"/>
      <c r="AC20"/>
      <c r="AD20"/>
      <c r="AE20"/>
      <c r="AF20"/>
      <c r="AG20"/>
      <c r="AH20"/>
      <c r="AI20"/>
    </row>
    <row r="21" spans="1:35" s="2" customFormat="1" x14ac:dyDescent="0.3">
      <c r="A21" s="3"/>
      <c r="B21" s="3">
        <f>AVERAGE(B16:B20)</f>
        <v>25.7</v>
      </c>
      <c r="C21" s="3">
        <f t="shared" ref="C21" si="10">AVERAGE(C16:C20)</f>
        <v>21.853579999999997</v>
      </c>
      <c r="D21" s="3">
        <f>AVERAGE(D16:D20)</f>
        <v>-7.2997407844806281E-2</v>
      </c>
      <c r="E21" s="3">
        <f>_xlfn.T.TEST(B16:B20,C16:C20,2,1)</f>
        <v>0.15073519280537753</v>
      </c>
      <c r="G21" s="3"/>
      <c r="H21" s="3">
        <f>AVERAGE(H16:H20)</f>
        <v>38</v>
      </c>
      <c r="I21" s="3">
        <f t="shared" ref="I21" si="11">AVERAGE(I16:I20)</f>
        <v>32.099959999999996</v>
      </c>
      <c r="J21" s="3">
        <f>AVERAGE(J16:J20)</f>
        <v>-8.3958905034873271E-2</v>
      </c>
      <c r="K21" s="3">
        <f>_xlfn.T.TEST(H16:H20,I16:I20,2,1)</f>
        <v>2.0952536275179014E-3</v>
      </c>
      <c r="Y21"/>
      <c r="Z21"/>
      <c r="AA21"/>
      <c r="AB21"/>
      <c r="AC21"/>
      <c r="AD21"/>
      <c r="AE21"/>
      <c r="AF21"/>
      <c r="AG21"/>
      <c r="AH21"/>
      <c r="AI21"/>
    </row>
    <row r="22" spans="1:35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Y22"/>
      <c r="Z22"/>
      <c r="AA22"/>
      <c r="AB22"/>
      <c r="AC22"/>
      <c r="AD22"/>
      <c r="AE22"/>
      <c r="AF22"/>
      <c r="AG22"/>
      <c r="AH22"/>
      <c r="AI22"/>
    </row>
    <row r="23" spans="1:35" s="2" customFormat="1" x14ac:dyDescent="0.3">
      <c r="A23" s="2" t="s">
        <v>17</v>
      </c>
      <c r="B23" s="2">
        <v>2</v>
      </c>
      <c r="C23" s="2">
        <v>2.3014299999999999</v>
      </c>
      <c r="D23" s="2">
        <f>(C23-B23)/(C23+B23)</f>
        <v>7.0076695424544838E-2</v>
      </c>
      <c r="G23" s="2" t="s">
        <v>18</v>
      </c>
      <c r="H23" s="2">
        <v>14</v>
      </c>
      <c r="I23" s="2">
        <v>14.008699999999999</v>
      </c>
      <c r="J23" s="2">
        <f>(I23-H23)/(I23+H23)</f>
        <v>3.1061777233499821E-4</v>
      </c>
      <c r="M23" s="2" t="str">
        <f>A23</f>
        <v>TS022520h</v>
      </c>
      <c r="N23" s="2" t="str">
        <f>A25</f>
        <v>Lhx6</v>
      </c>
      <c r="O23" s="2">
        <f>B28</f>
        <v>1.6</v>
      </c>
      <c r="P23" s="2">
        <f>D28</f>
        <v>0.10105804750190861</v>
      </c>
      <c r="Q23" s="2">
        <f>E28</f>
        <v>0.12434628802395609</v>
      </c>
      <c r="R23" s="2" t="str">
        <f>G23</f>
        <v>TS022520g</v>
      </c>
      <c r="S23" s="2" t="str">
        <f>G25</f>
        <v>PV</v>
      </c>
      <c r="T23" s="2">
        <f>H28</f>
        <v>13</v>
      </c>
      <c r="U23" s="2">
        <f>J28</f>
        <v>6.1100278082207027E-2</v>
      </c>
      <c r="V23" s="2">
        <f>K28</f>
        <v>3.0633291739004979E-2</v>
      </c>
      <c r="W23" s="2">
        <f>U23-P23</f>
        <v>-3.9957769419701583E-2</v>
      </c>
      <c r="Y23"/>
      <c r="Z23"/>
      <c r="AA23"/>
      <c r="AB23"/>
      <c r="AC23"/>
      <c r="AD23"/>
      <c r="AE23"/>
      <c r="AF23"/>
      <c r="AG23"/>
      <c r="AH23"/>
      <c r="AI23"/>
    </row>
    <row r="24" spans="1:35" s="2" customFormat="1" x14ac:dyDescent="0.3">
      <c r="A24" s="2" t="s">
        <v>5</v>
      </c>
      <c r="B24" s="2">
        <v>1.5</v>
      </c>
      <c r="C24" s="2">
        <v>2.1013099999999998</v>
      </c>
      <c r="D24" s="2">
        <f t="shared" ref="D24:D27" si="12">(C24-B24)/(C24+B24)</f>
        <v>0.1669697971016102</v>
      </c>
      <c r="G24" s="2" t="s">
        <v>5</v>
      </c>
      <c r="H24" s="2">
        <v>13</v>
      </c>
      <c r="I24" s="2">
        <v>15.3095</v>
      </c>
      <c r="J24" s="2">
        <f t="shared" ref="J24:J27" si="13">(I24-H24)/(I24+H24)</f>
        <v>8.1580388208905133E-2</v>
      </c>
      <c r="Y24"/>
      <c r="Z24"/>
      <c r="AA24"/>
      <c r="AB24"/>
      <c r="AC24"/>
      <c r="AD24"/>
      <c r="AE24"/>
      <c r="AF24"/>
      <c r="AG24"/>
      <c r="AH24"/>
      <c r="AI24"/>
    </row>
    <row r="25" spans="1:35" s="2" customFormat="1" x14ac:dyDescent="0.3">
      <c r="A25" s="2" t="s">
        <v>7</v>
      </c>
      <c r="B25" s="2">
        <v>1</v>
      </c>
      <c r="C25" s="2">
        <v>1.6009899999999999</v>
      </c>
      <c r="D25" s="2">
        <f t="shared" si="12"/>
        <v>0.23106201869288229</v>
      </c>
      <c r="G25" s="2" t="s">
        <v>6</v>
      </c>
      <c r="H25" s="2">
        <v>13.5</v>
      </c>
      <c r="I25" s="2">
        <v>14.709099999999999</v>
      </c>
      <c r="J25" s="2">
        <f t="shared" si="13"/>
        <v>4.2862055152415333E-2</v>
      </c>
      <c r="Y25"/>
      <c r="Z25"/>
      <c r="AA25"/>
      <c r="AB25"/>
      <c r="AC25"/>
      <c r="AD25"/>
      <c r="AE25"/>
      <c r="AF25"/>
      <c r="AG25"/>
      <c r="AH25"/>
      <c r="AI25"/>
    </row>
    <row r="26" spans="1:35" s="2" customFormat="1" x14ac:dyDescent="0.3">
      <c r="B26" s="2">
        <v>2</v>
      </c>
      <c r="C26" s="2">
        <v>1.70106</v>
      </c>
      <c r="D26" s="2">
        <f t="shared" si="12"/>
        <v>-8.0771454664339395E-2</v>
      </c>
      <c r="H26" s="2">
        <v>11.5</v>
      </c>
      <c r="I26" s="2">
        <v>14.509</v>
      </c>
      <c r="J26" s="2">
        <f t="shared" si="13"/>
        <v>0.11569072244223155</v>
      </c>
      <c r="Y26"/>
      <c r="Z26"/>
      <c r="AA26"/>
      <c r="AB26"/>
      <c r="AC26"/>
      <c r="AD26"/>
      <c r="AE26"/>
      <c r="AF26"/>
      <c r="AG26"/>
      <c r="AH26"/>
      <c r="AI26"/>
    </row>
    <row r="27" spans="1:35" s="2" customFormat="1" x14ac:dyDescent="0.3">
      <c r="B27" s="2">
        <v>1.5</v>
      </c>
      <c r="C27" s="2">
        <v>1.9011800000000001</v>
      </c>
      <c r="D27" s="2">
        <f t="shared" si="12"/>
        <v>0.11795318095484511</v>
      </c>
      <c r="H27" s="2">
        <v>13</v>
      </c>
      <c r="I27" s="2">
        <v>14.809200000000001</v>
      </c>
      <c r="J27" s="2">
        <f t="shared" si="13"/>
        <v>6.5057606835148094E-2</v>
      </c>
      <c r="Y27"/>
      <c r="Z27"/>
      <c r="AA27"/>
      <c r="AB27"/>
      <c r="AC27"/>
      <c r="AD27"/>
      <c r="AE27"/>
      <c r="AF27"/>
      <c r="AG27"/>
      <c r="AH27"/>
      <c r="AI27"/>
    </row>
    <row r="28" spans="1:35" s="2" customFormat="1" x14ac:dyDescent="0.3">
      <c r="A28" s="3"/>
      <c r="B28" s="3">
        <f>AVERAGE(B23:B27)</f>
        <v>1.6</v>
      </c>
      <c r="C28" s="3">
        <f t="shared" ref="C28" si="14">AVERAGE(C23:C27)</f>
        <v>1.9211939999999998</v>
      </c>
      <c r="D28" s="3">
        <f>AVERAGE(D23:D27)</f>
        <v>0.10105804750190861</v>
      </c>
      <c r="E28" s="3">
        <f>_xlfn.T.TEST(B23:B27,C23:C27,2,1)</f>
        <v>0.12434628802395609</v>
      </c>
      <c r="G28" s="3"/>
      <c r="H28" s="3">
        <f>AVERAGE(H23:H27)</f>
        <v>13</v>
      </c>
      <c r="I28" s="3">
        <f t="shared" ref="I28" si="15">AVERAGE(I23:I27)</f>
        <v>14.6691</v>
      </c>
      <c r="J28" s="3">
        <f>AVERAGE(J23:J27)</f>
        <v>6.1100278082207027E-2</v>
      </c>
      <c r="K28" s="3">
        <f>_xlfn.T.TEST(H23:H27,I23:I27,2,1)</f>
        <v>3.0633291739004979E-2</v>
      </c>
      <c r="Y28"/>
      <c r="Z28"/>
      <c r="AA28"/>
      <c r="AB28"/>
      <c r="AC28"/>
      <c r="AD28"/>
      <c r="AE28"/>
      <c r="AF28"/>
      <c r="AG28"/>
      <c r="AH28"/>
      <c r="AI28"/>
    </row>
    <row r="29" spans="1:35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Y29"/>
      <c r="Z29"/>
      <c r="AA29"/>
      <c r="AB29"/>
      <c r="AC29"/>
      <c r="AD29"/>
      <c r="AE29"/>
      <c r="AF29"/>
      <c r="AG29"/>
      <c r="AH29"/>
      <c r="AI29"/>
    </row>
    <row r="30" spans="1:35" s="2" customFormat="1" x14ac:dyDescent="0.3">
      <c r="A30" s="2" t="s">
        <v>19</v>
      </c>
      <c r="B30" s="2">
        <v>7.5</v>
      </c>
      <c r="C30" s="2">
        <v>7.1044099999999997</v>
      </c>
      <c r="D30" s="2">
        <f>(C30-B30)/(C30+B30)</f>
        <v>-2.7087023714069951E-2</v>
      </c>
      <c r="G30" s="2" t="s">
        <v>20</v>
      </c>
      <c r="H30" s="2">
        <v>39</v>
      </c>
      <c r="I30" s="2">
        <v>36.5227</v>
      </c>
      <c r="J30" s="2">
        <f>(I30-H30)/(I30+H30)</f>
        <v>-3.2802058189127237E-2</v>
      </c>
      <c r="M30" s="2" t="str">
        <f>A30</f>
        <v>TS022720a</v>
      </c>
      <c r="N30" s="2" t="str">
        <f>A32</f>
        <v>Lhx6</v>
      </c>
      <c r="O30" s="2">
        <f>B35</f>
        <v>5.6</v>
      </c>
      <c r="P30" s="2">
        <f>D35</f>
        <v>1.2881369778838647E-2</v>
      </c>
      <c r="Q30" s="2">
        <f>E35</f>
        <v>0.67606186084080822</v>
      </c>
      <c r="R30" s="2" t="str">
        <f>G30</f>
        <v>TS022720b</v>
      </c>
      <c r="S30" s="2" t="str">
        <f>G32</f>
        <v>PV</v>
      </c>
      <c r="T30" s="2">
        <f>H35</f>
        <v>35.5</v>
      </c>
      <c r="U30" s="2">
        <f>J35</f>
        <v>9.9752248224163724E-3</v>
      </c>
      <c r="V30" s="2">
        <f>K35</f>
        <v>0.6969471715965736</v>
      </c>
      <c r="W30" s="2">
        <f>U30-P30</f>
        <v>-2.9061449564222741E-3</v>
      </c>
      <c r="Y30"/>
      <c r="Z30"/>
      <c r="AA30"/>
      <c r="AB30"/>
      <c r="AC30"/>
      <c r="AD30"/>
      <c r="AE30"/>
      <c r="AF30"/>
      <c r="AG30"/>
      <c r="AH30"/>
      <c r="AI30"/>
    </row>
    <row r="31" spans="1:35" s="2" customFormat="1" x14ac:dyDescent="0.3">
      <c r="A31" s="2" t="s">
        <v>5</v>
      </c>
      <c r="B31" s="2">
        <v>6</v>
      </c>
      <c r="C31" s="2">
        <v>6.2038500000000001</v>
      </c>
      <c r="D31" s="2">
        <f t="shared" ref="D31:D34" si="16">(C31-B31)/(C31+B31)</f>
        <v>1.6703745129610745E-2</v>
      </c>
      <c r="G31" s="2" t="s">
        <v>5</v>
      </c>
      <c r="H31" s="2">
        <v>37.5</v>
      </c>
      <c r="I31" s="2">
        <v>38.323799999999999</v>
      </c>
      <c r="J31" s="2">
        <f t="shared" ref="J31:J34" si="17">(I31-H31)/(I31+H31)</f>
        <v>1.0864662546588254E-2</v>
      </c>
      <c r="Y31"/>
      <c r="Z31"/>
      <c r="AA31"/>
      <c r="AB31"/>
      <c r="AC31"/>
      <c r="AD31"/>
      <c r="AE31"/>
      <c r="AF31"/>
      <c r="AG31"/>
      <c r="AH31"/>
      <c r="AI31"/>
    </row>
    <row r="32" spans="1:35" s="2" customFormat="1" x14ac:dyDescent="0.3">
      <c r="A32" s="2" t="s">
        <v>7</v>
      </c>
      <c r="B32" s="2">
        <v>5.5</v>
      </c>
      <c r="C32" s="2">
        <v>5.2032299999999996</v>
      </c>
      <c r="D32" s="2">
        <f t="shared" si="16"/>
        <v>-2.7727144049039441E-2</v>
      </c>
      <c r="G32" s="2" t="s">
        <v>6</v>
      </c>
      <c r="H32" s="2">
        <v>32</v>
      </c>
      <c r="I32" s="2">
        <v>32.520200000000003</v>
      </c>
      <c r="J32" s="2">
        <f t="shared" si="17"/>
        <v>8.0625912504921349E-3</v>
      </c>
      <c r="Y32"/>
      <c r="Z32"/>
      <c r="AA32"/>
      <c r="AB32"/>
      <c r="AC32"/>
      <c r="AD32"/>
      <c r="AE32"/>
      <c r="AF32"/>
      <c r="AG32"/>
      <c r="AH32"/>
      <c r="AI32"/>
    </row>
    <row r="33" spans="1:35" s="2" customFormat="1" x14ac:dyDescent="0.3">
      <c r="B33" s="2">
        <v>4.5</v>
      </c>
      <c r="C33" s="2">
        <v>4.6028599999999997</v>
      </c>
      <c r="D33" s="2">
        <f t="shared" si="16"/>
        <v>1.1299745354756608E-2</v>
      </c>
      <c r="H33" s="2">
        <v>37</v>
      </c>
      <c r="I33" s="2">
        <v>35.021799999999999</v>
      </c>
      <c r="J33" s="2">
        <f t="shared" si="17"/>
        <v>-2.7466683698546844E-2</v>
      </c>
      <c r="Y33"/>
      <c r="Z33"/>
      <c r="AA33"/>
      <c r="AB33"/>
      <c r="AC33"/>
      <c r="AD33"/>
      <c r="AE33"/>
      <c r="AF33"/>
      <c r="AG33"/>
      <c r="AH33"/>
      <c r="AI33"/>
    </row>
    <row r="34" spans="1:35" s="2" customFormat="1" x14ac:dyDescent="0.3">
      <c r="B34" s="2">
        <v>4.5</v>
      </c>
      <c r="C34" s="2">
        <v>5.4033600000000002</v>
      </c>
      <c r="D34" s="2">
        <f t="shared" si="16"/>
        <v>9.121752617293527E-2</v>
      </c>
      <c r="H34" s="2">
        <v>32</v>
      </c>
      <c r="I34" s="2">
        <v>38.423900000000003</v>
      </c>
      <c r="J34" s="2">
        <f t="shared" si="17"/>
        <v>9.121761220267556E-2</v>
      </c>
      <c r="Y34"/>
      <c r="Z34"/>
      <c r="AA34"/>
      <c r="AB34"/>
      <c r="AC34"/>
      <c r="AD34"/>
      <c r="AE34"/>
      <c r="AF34"/>
      <c r="AG34"/>
      <c r="AH34"/>
      <c r="AI34"/>
    </row>
    <row r="35" spans="1:35" s="2" customFormat="1" x14ac:dyDescent="0.3">
      <c r="A35" s="3"/>
      <c r="B35" s="3">
        <f>AVERAGE(B30:B34)</f>
        <v>5.6</v>
      </c>
      <c r="C35" s="3">
        <f t="shared" ref="C35" si="18">AVERAGE(C30:C34)</f>
        <v>5.7035420000000006</v>
      </c>
      <c r="D35" s="3">
        <f>AVERAGE(D30:D34)</f>
        <v>1.2881369778838647E-2</v>
      </c>
      <c r="E35" s="3">
        <f>_xlfn.T.TEST(B30:B34,C30:C34,2,1)</f>
        <v>0.67606186084080822</v>
      </c>
      <c r="G35" s="3"/>
      <c r="H35" s="3">
        <f>AVERAGE(H30:H34)</f>
        <v>35.5</v>
      </c>
      <c r="I35" s="3">
        <f t="shared" ref="I35" si="19">AVERAGE(I30:I34)</f>
        <v>36.162480000000002</v>
      </c>
      <c r="J35" s="3">
        <f>AVERAGE(J30:J34)</f>
        <v>9.9752248224163724E-3</v>
      </c>
      <c r="K35" s="3">
        <f>_xlfn.T.TEST(H30:H34,I30:I34,2,1)</f>
        <v>0.6969471715965736</v>
      </c>
      <c r="Y35"/>
      <c r="Z35"/>
      <c r="AA35"/>
      <c r="AB35"/>
      <c r="AC35"/>
      <c r="AD35"/>
      <c r="AE35"/>
      <c r="AF35"/>
      <c r="AG35"/>
      <c r="AH35"/>
      <c r="AI35"/>
    </row>
    <row r="36" spans="1:35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Y36"/>
      <c r="Z36"/>
      <c r="AA36"/>
      <c r="AB36"/>
      <c r="AC36"/>
      <c r="AD36"/>
      <c r="AE36"/>
      <c r="AF36"/>
      <c r="AG36"/>
      <c r="AH36"/>
      <c r="AI36"/>
    </row>
    <row r="37" spans="1:35" s="2" customFormat="1" x14ac:dyDescent="0.3">
      <c r="A37" s="2" t="s">
        <v>22</v>
      </c>
      <c r="B37" s="2">
        <v>3</v>
      </c>
      <c r="C37" s="2">
        <v>2.8017400000000001</v>
      </c>
      <c r="D37" s="2">
        <f>(C37-B37)/(C37+B37)</f>
        <v>-3.4172506868629042E-2</v>
      </c>
      <c r="G37" s="2" t="s">
        <v>21</v>
      </c>
      <c r="H37" s="2">
        <v>20.5</v>
      </c>
      <c r="I37" s="2">
        <v>15.6097</v>
      </c>
      <c r="J37" s="2">
        <f>(I37-H37)/(I37+H37)</f>
        <v>-0.13542898445570026</v>
      </c>
      <c r="M37" s="2" t="str">
        <f>A37</f>
        <v>TS022720c</v>
      </c>
      <c r="N37" s="2" t="str">
        <f>A39</f>
        <v>Lhx6</v>
      </c>
      <c r="O37" s="2">
        <f>B42</f>
        <v>2.7</v>
      </c>
      <c r="P37" s="2">
        <f>D42</f>
        <v>-8.330154278708141E-3</v>
      </c>
      <c r="Q37" s="2">
        <f>E42</f>
        <v>0.93088751823778959</v>
      </c>
      <c r="R37" s="2" t="str">
        <f>G37</f>
        <v>TS022720d</v>
      </c>
      <c r="S37" s="2" t="str">
        <f>G39</f>
        <v>PV</v>
      </c>
      <c r="T37" s="2">
        <f>H42</f>
        <v>23.5</v>
      </c>
      <c r="U37" s="2">
        <f>J42</f>
        <v>-8.0962417865190164E-2</v>
      </c>
      <c r="V37" s="2">
        <f>K42</f>
        <v>8.0102106292913346E-3</v>
      </c>
      <c r="W37" s="2">
        <f>U37-P37</f>
        <v>-7.2632263586482018E-2</v>
      </c>
      <c r="Y37"/>
      <c r="Z37"/>
      <c r="AA37"/>
      <c r="AB37"/>
      <c r="AC37"/>
      <c r="AD37"/>
      <c r="AE37"/>
      <c r="AF37"/>
      <c r="AG37"/>
      <c r="AH37"/>
      <c r="AI37"/>
    </row>
    <row r="38" spans="1:35" s="2" customFormat="1" x14ac:dyDescent="0.3">
      <c r="A38" s="2" t="s">
        <v>5</v>
      </c>
      <c r="B38" s="2">
        <v>2.5</v>
      </c>
      <c r="C38" s="2">
        <v>3.2019899999999999</v>
      </c>
      <c r="D38" s="2">
        <f t="shared" ref="D38:D41" si="20">(C38-B38)/(C38+B38)</f>
        <v>0.1231131587393173</v>
      </c>
      <c r="G38" s="2" t="s">
        <v>5</v>
      </c>
      <c r="H38" s="2">
        <v>19.5</v>
      </c>
      <c r="I38" s="2">
        <v>17.510899999999999</v>
      </c>
      <c r="J38" s="2">
        <f t="shared" ref="J38:J41" si="21">(I38-H38)/(I38+H38)</f>
        <v>-5.374362687748746E-2</v>
      </c>
      <c r="Y38"/>
      <c r="Z38"/>
      <c r="AA38"/>
      <c r="AB38"/>
      <c r="AC38"/>
      <c r="AD38"/>
      <c r="AE38"/>
      <c r="AF38"/>
      <c r="AG38"/>
      <c r="AH38"/>
      <c r="AI38"/>
    </row>
    <row r="39" spans="1:35" s="2" customFormat="1" x14ac:dyDescent="0.3">
      <c r="A39" s="2" t="s">
        <v>7</v>
      </c>
      <c r="B39" s="2">
        <v>2.5</v>
      </c>
      <c r="C39" s="2">
        <v>2.4014899999999999</v>
      </c>
      <c r="D39" s="2">
        <f t="shared" si="20"/>
        <v>-2.0097970209058898E-2</v>
      </c>
      <c r="G39" s="2" t="s">
        <v>6</v>
      </c>
      <c r="H39" s="2">
        <v>25</v>
      </c>
      <c r="I39" s="2">
        <v>22.914200000000001</v>
      </c>
      <c r="J39" s="2">
        <f t="shared" si="21"/>
        <v>-4.3531980081061544E-2</v>
      </c>
      <c r="Y39"/>
      <c r="Z39"/>
      <c r="AA39"/>
      <c r="AB39"/>
      <c r="AC39"/>
      <c r="AD39"/>
      <c r="AE39"/>
      <c r="AF39"/>
      <c r="AG39"/>
      <c r="AH39"/>
      <c r="AI39"/>
    </row>
    <row r="40" spans="1:35" s="2" customFormat="1" x14ac:dyDescent="0.3">
      <c r="B40" s="2">
        <v>2.5</v>
      </c>
      <c r="C40" s="2">
        <v>2.0012400000000001</v>
      </c>
      <c r="D40" s="2">
        <f t="shared" si="20"/>
        <v>-0.11080502261599023</v>
      </c>
      <c r="H40" s="2">
        <v>25.5</v>
      </c>
      <c r="I40" s="2">
        <v>20.212599999999998</v>
      </c>
      <c r="J40" s="2">
        <f t="shared" si="21"/>
        <v>-0.11566614018891952</v>
      </c>
      <c r="Y40"/>
      <c r="Z40"/>
      <c r="AA40"/>
      <c r="AB40"/>
      <c r="AC40"/>
      <c r="AD40"/>
      <c r="AE40"/>
      <c r="AF40"/>
      <c r="AG40"/>
      <c r="AH40"/>
      <c r="AI40"/>
    </row>
    <row r="41" spans="1:35" s="2" customFormat="1" x14ac:dyDescent="0.3">
      <c r="B41" s="2">
        <v>3</v>
      </c>
      <c r="C41" s="2">
        <v>3.0018699999999998</v>
      </c>
      <c r="D41" s="2">
        <f t="shared" si="20"/>
        <v>3.1156956082018043E-4</v>
      </c>
      <c r="H41" s="2">
        <v>27</v>
      </c>
      <c r="I41" s="2">
        <v>24.114999999999998</v>
      </c>
      <c r="J41" s="2">
        <f t="shared" si="21"/>
        <v>-5.6441357722781998E-2</v>
      </c>
      <c r="Y41"/>
      <c r="Z41"/>
      <c r="AA41"/>
      <c r="AB41"/>
      <c r="AC41"/>
      <c r="AD41"/>
      <c r="AE41"/>
      <c r="AF41"/>
      <c r="AG41"/>
      <c r="AH41"/>
      <c r="AI41"/>
    </row>
    <row r="42" spans="1:35" s="2" customFormat="1" x14ac:dyDescent="0.3">
      <c r="A42" s="3"/>
      <c r="B42" s="3">
        <f>AVERAGE(B37:B41)</f>
        <v>2.7</v>
      </c>
      <c r="C42" s="3">
        <f t="shared" ref="C42" si="22">AVERAGE(C37:C41)</f>
        <v>2.6816659999999999</v>
      </c>
      <c r="D42" s="3">
        <f>AVERAGE(D37:D41)</f>
        <v>-8.330154278708141E-3</v>
      </c>
      <c r="E42" s="3">
        <f>_xlfn.T.TEST(B37:B41,C37:C41,2,1)</f>
        <v>0.93088751823778959</v>
      </c>
      <c r="G42" s="3"/>
      <c r="H42" s="3">
        <f>AVERAGE(H37:H41)</f>
        <v>23.5</v>
      </c>
      <c r="I42" s="3">
        <f t="shared" ref="I42" si="23">AVERAGE(I37:I41)</f>
        <v>20.072479999999999</v>
      </c>
      <c r="J42" s="3">
        <f>AVERAGE(J37:J41)</f>
        <v>-8.0962417865190164E-2</v>
      </c>
      <c r="K42" s="3">
        <f>_xlfn.T.TEST(H37:H41,I37:I41,2,1)</f>
        <v>8.0102106292913346E-3</v>
      </c>
      <c r="Y42"/>
      <c r="Z42"/>
      <c r="AA42"/>
      <c r="AB42"/>
      <c r="AC42"/>
      <c r="AD42"/>
      <c r="AE42"/>
      <c r="AF42"/>
      <c r="AG42"/>
      <c r="AH42"/>
      <c r="AI42"/>
    </row>
    <row r="43" spans="1:35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Y43"/>
      <c r="Z43"/>
      <c r="AA43"/>
      <c r="AB43"/>
      <c r="AC43"/>
      <c r="AD43"/>
      <c r="AE43"/>
      <c r="AF43"/>
      <c r="AG43"/>
      <c r="AH43"/>
      <c r="AI43"/>
    </row>
    <row r="44" spans="1:35" s="2" customFormat="1" x14ac:dyDescent="0.3">
      <c r="A44" s="2" t="s">
        <v>23</v>
      </c>
      <c r="B44" s="2">
        <v>14</v>
      </c>
      <c r="C44" s="2">
        <v>12.307600000000001</v>
      </c>
      <c r="D44" s="2">
        <f>(C44-B44)/(C44+B44)</f>
        <v>-6.4331219875625262E-2</v>
      </c>
      <c r="G44" s="2" t="s">
        <v>24</v>
      </c>
      <c r="H44" s="2">
        <v>27.5</v>
      </c>
      <c r="I44" s="2">
        <v>25.015499999999999</v>
      </c>
      <c r="J44" s="2">
        <f>(I44-H44)/(I44+H44)</f>
        <v>-4.730984185621389E-2</v>
      </c>
      <c r="M44" s="2" t="str">
        <f>A44</f>
        <v>TS022720e</v>
      </c>
      <c r="N44" s="2" t="str">
        <f>A46</f>
        <v>Lhx6</v>
      </c>
      <c r="O44" s="2">
        <f>B49</f>
        <v>10.7</v>
      </c>
      <c r="P44" s="2">
        <f>D49</f>
        <v>5.1488407248424871E-2</v>
      </c>
      <c r="Q44" s="2">
        <f>E49</f>
        <v>0.85391473810821683</v>
      </c>
      <c r="R44" s="2" t="str">
        <f>G44</f>
        <v>TS022720f</v>
      </c>
      <c r="S44" s="2" t="str">
        <f>G46</f>
        <v>PV</v>
      </c>
      <c r="T44" s="2">
        <f>H49</f>
        <v>30.2</v>
      </c>
      <c r="U44" s="2">
        <f>J49</f>
        <v>-7.6821454786277221E-2</v>
      </c>
      <c r="V44" s="2">
        <f>K49</f>
        <v>5.0321258764190753E-2</v>
      </c>
      <c r="W44" s="2">
        <f>U44-P44</f>
        <v>-0.1283098620347021</v>
      </c>
      <c r="Y44"/>
      <c r="Z44"/>
      <c r="AA44"/>
      <c r="AB44"/>
      <c r="AC44"/>
      <c r="AD44"/>
      <c r="AE44"/>
      <c r="AF44"/>
      <c r="AG44"/>
      <c r="AH44"/>
      <c r="AI44"/>
    </row>
    <row r="45" spans="1:35" s="2" customFormat="1" x14ac:dyDescent="0.3">
      <c r="A45" s="2" t="s">
        <v>5</v>
      </c>
      <c r="B45" s="2">
        <v>14</v>
      </c>
      <c r="C45" s="2">
        <v>7.5046600000000003</v>
      </c>
      <c r="D45" s="2">
        <f t="shared" ref="D45:D48" si="24">(C45-B45)/(C45+B45)</f>
        <v>-0.30204337106469015</v>
      </c>
      <c r="G45" s="2" t="s">
        <v>5</v>
      </c>
      <c r="H45" s="2">
        <v>26</v>
      </c>
      <c r="I45" s="2">
        <v>22.914200000000001</v>
      </c>
      <c r="J45" s="2">
        <f t="shared" ref="J45:J48" si="25">(I45-H45)/(I45+H45)</f>
        <v>-6.3085975033834729E-2</v>
      </c>
      <c r="Y45"/>
      <c r="Z45"/>
      <c r="AA45"/>
      <c r="AB45"/>
      <c r="AC45"/>
      <c r="AD45"/>
      <c r="AE45"/>
      <c r="AF45"/>
      <c r="AG45"/>
      <c r="AH45"/>
      <c r="AI45"/>
    </row>
    <row r="46" spans="1:35" s="2" customFormat="1" x14ac:dyDescent="0.3">
      <c r="A46" s="2" t="s">
        <v>7</v>
      </c>
      <c r="B46" s="2">
        <v>10</v>
      </c>
      <c r="C46" s="2">
        <v>9.7060300000000002</v>
      </c>
      <c r="D46" s="2">
        <f t="shared" si="24"/>
        <v>-1.4917768825075364E-2</v>
      </c>
      <c r="G46" s="2" t="s">
        <v>6</v>
      </c>
      <c r="H46" s="2">
        <v>26</v>
      </c>
      <c r="I46" s="2">
        <v>20.6128</v>
      </c>
      <c r="J46" s="2">
        <f t="shared" si="25"/>
        <v>-0.11557340473003123</v>
      </c>
      <c r="Y46"/>
      <c r="Z46"/>
      <c r="AA46"/>
      <c r="AB46"/>
      <c r="AC46"/>
      <c r="AD46"/>
      <c r="AE46"/>
      <c r="AF46"/>
      <c r="AG46"/>
      <c r="AH46"/>
      <c r="AI46"/>
    </row>
    <row r="47" spans="1:35" s="2" customFormat="1" x14ac:dyDescent="0.3">
      <c r="B47" s="2">
        <v>3.5</v>
      </c>
      <c r="C47" s="2">
        <v>11.207000000000001</v>
      </c>
      <c r="D47" s="2">
        <f t="shared" si="24"/>
        <v>0.52403617325083296</v>
      </c>
      <c r="H47" s="2">
        <v>29.5</v>
      </c>
      <c r="I47" s="2">
        <v>28.4177</v>
      </c>
      <c r="J47" s="2">
        <f t="shared" si="25"/>
        <v>-1.8686860838741871E-2</v>
      </c>
      <c r="Y47"/>
      <c r="Z47"/>
      <c r="AA47"/>
      <c r="AB47"/>
      <c r="AC47"/>
      <c r="AD47"/>
      <c r="AE47"/>
      <c r="AF47"/>
      <c r="AG47"/>
      <c r="AH47"/>
      <c r="AI47"/>
    </row>
    <row r="48" spans="1:35" s="2" customFormat="1" x14ac:dyDescent="0.3">
      <c r="B48" s="2">
        <v>12</v>
      </c>
      <c r="C48" s="2">
        <v>15.109400000000001</v>
      </c>
      <c r="D48" s="2">
        <f t="shared" si="24"/>
        <v>0.11469822275668221</v>
      </c>
      <c r="H48" s="2">
        <v>42</v>
      </c>
      <c r="I48" s="2">
        <v>31.7197</v>
      </c>
      <c r="J48" s="2">
        <f t="shared" si="25"/>
        <v>-0.13945119147256432</v>
      </c>
      <c r="Y48"/>
      <c r="Z48"/>
      <c r="AA48"/>
      <c r="AB48"/>
      <c r="AC48"/>
      <c r="AD48"/>
      <c r="AE48"/>
      <c r="AF48"/>
      <c r="AG48"/>
      <c r="AH48"/>
      <c r="AI48"/>
    </row>
    <row r="49" spans="1:35" s="2" customFormat="1" x14ac:dyDescent="0.3">
      <c r="A49" s="3"/>
      <c r="B49" s="3">
        <f>AVERAGE(B44:B48)</f>
        <v>10.7</v>
      </c>
      <c r="C49" s="3">
        <f t="shared" ref="C49" si="26">AVERAGE(C44:C48)</f>
        <v>11.166938</v>
      </c>
      <c r="D49" s="3">
        <f>AVERAGE(D44:D48)</f>
        <v>5.1488407248424871E-2</v>
      </c>
      <c r="E49" s="3">
        <f>_xlfn.T.TEST(B44:B48,C44:C48,2,1)</f>
        <v>0.85391473810821683</v>
      </c>
      <c r="G49" s="3"/>
      <c r="H49" s="3">
        <f>AVERAGE(H44:H48)</f>
        <v>30.2</v>
      </c>
      <c r="I49" s="3">
        <f t="shared" ref="I49" si="27">AVERAGE(I44:I48)</f>
        <v>25.735979999999994</v>
      </c>
      <c r="J49" s="3">
        <f>AVERAGE(J44:J48)</f>
        <v>-7.6821454786277221E-2</v>
      </c>
      <c r="K49" s="3">
        <f>_xlfn.T.TEST(H44:H48,I44:I48,2,1)</f>
        <v>5.0321258764190753E-2</v>
      </c>
      <c r="Y49"/>
      <c r="Z49"/>
      <c r="AA49"/>
      <c r="AB49"/>
      <c r="AC49"/>
      <c r="AD49"/>
      <c r="AE49"/>
      <c r="AF49"/>
      <c r="AG49"/>
      <c r="AH49"/>
      <c r="AI49"/>
    </row>
    <row r="50" spans="1:35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Y50"/>
      <c r="Z50"/>
      <c r="AA50"/>
      <c r="AB50"/>
      <c r="AC50"/>
      <c r="AD50"/>
      <c r="AE50"/>
      <c r="AF50"/>
      <c r="AG50"/>
      <c r="AH50"/>
      <c r="AI50"/>
    </row>
    <row r="51" spans="1:35" s="2" customFormat="1" x14ac:dyDescent="0.3">
      <c r="A51" s="2" t="s">
        <v>25</v>
      </c>
      <c r="B51" s="2">
        <v>11</v>
      </c>
      <c r="C51" s="2">
        <v>10.506500000000001</v>
      </c>
      <c r="D51" s="2">
        <f>(C51-B51)/(C51+B51)</f>
        <v>-2.2946551042707975E-2</v>
      </c>
      <c r="G51" s="2" t="s">
        <v>26</v>
      </c>
      <c r="H51" s="2">
        <v>67</v>
      </c>
      <c r="I51" s="2">
        <v>79.249200000000002</v>
      </c>
      <c r="J51" s="2">
        <f>(I51-H51)/(I51+H51)</f>
        <v>8.3755671825897174E-2</v>
      </c>
      <c r="M51" s="2" t="str">
        <f>A51</f>
        <v>TS022720h</v>
      </c>
      <c r="N51" s="2" t="str">
        <f>A53</f>
        <v>Lhx6</v>
      </c>
      <c r="O51" s="2">
        <f>B56</f>
        <v>12</v>
      </c>
      <c r="P51" s="2">
        <f>D56</f>
        <v>-0.10449933767220296</v>
      </c>
      <c r="Q51" s="2">
        <f>E56</f>
        <v>0.1105431689903951</v>
      </c>
      <c r="R51" s="2" t="str">
        <f>G51</f>
        <v>TS022720g</v>
      </c>
      <c r="S51" s="2" t="str">
        <f>G53</f>
        <v>PV</v>
      </c>
      <c r="T51" s="2">
        <f>H56</f>
        <v>76.8</v>
      </c>
      <c r="U51" s="2">
        <f>J56</f>
        <v>4.0217146861645049E-2</v>
      </c>
      <c r="V51" s="2">
        <f>K56</f>
        <v>0.4391694080875414</v>
      </c>
      <c r="W51" s="2">
        <f>U51-P51</f>
        <v>0.144716484533848</v>
      </c>
      <c r="Y51"/>
      <c r="Z51"/>
      <c r="AA51"/>
      <c r="AB51"/>
      <c r="AC51"/>
      <c r="AD51"/>
      <c r="AE51"/>
      <c r="AF51"/>
      <c r="AG51"/>
      <c r="AH51"/>
      <c r="AI51"/>
    </row>
    <row r="52" spans="1:35" s="2" customFormat="1" x14ac:dyDescent="0.3">
      <c r="A52" s="2" t="s">
        <v>5</v>
      </c>
      <c r="B52" s="2">
        <v>10.5</v>
      </c>
      <c r="C52" s="2">
        <v>8.5052800000000008</v>
      </c>
      <c r="D52" s="2">
        <f t="shared" ref="D52:D55" si="28">(C52-B52)/(C52+B52)</f>
        <v>-0.10495609641110255</v>
      </c>
      <c r="G52" s="2" t="s">
        <v>5</v>
      </c>
      <c r="H52" s="2">
        <v>58</v>
      </c>
      <c r="I52" s="2">
        <v>75.146699999999996</v>
      </c>
      <c r="J52" s="2">
        <f t="shared" ref="J52:J55" si="29">(I52-H52)/(I52+H52)</f>
        <v>0.12878051051959977</v>
      </c>
      <c r="Y52"/>
      <c r="Z52"/>
      <c r="AA52"/>
      <c r="AB52"/>
      <c r="AC52"/>
      <c r="AD52"/>
      <c r="AE52"/>
      <c r="AF52"/>
      <c r="AG52"/>
      <c r="AH52"/>
      <c r="AI52"/>
    </row>
    <row r="53" spans="1:35" s="2" customFormat="1" x14ac:dyDescent="0.3">
      <c r="A53" s="2" t="s">
        <v>7</v>
      </c>
      <c r="B53" s="2">
        <v>12.5</v>
      </c>
      <c r="C53" s="2">
        <v>10.6066</v>
      </c>
      <c r="D53" s="2">
        <f t="shared" si="28"/>
        <v>-8.194195597794568E-2</v>
      </c>
      <c r="G53" s="2" t="s">
        <v>6</v>
      </c>
      <c r="H53" s="2">
        <v>66</v>
      </c>
      <c r="I53" s="2">
        <v>77.548199999999994</v>
      </c>
      <c r="J53" s="2">
        <f t="shared" si="29"/>
        <v>8.0448239685346062E-2</v>
      </c>
      <c r="Y53"/>
      <c r="Z53"/>
      <c r="AA53"/>
      <c r="AB53"/>
      <c r="AC53"/>
      <c r="AD53"/>
      <c r="AE53"/>
      <c r="AF53"/>
      <c r="AG53"/>
      <c r="AH53"/>
      <c r="AI53"/>
    </row>
    <row r="54" spans="1:35" s="2" customFormat="1" x14ac:dyDescent="0.3">
      <c r="B54" s="2">
        <v>12</v>
      </c>
      <c r="C54" s="2">
        <v>11.607200000000001</v>
      </c>
      <c r="D54" s="2">
        <f t="shared" si="28"/>
        <v>-1.6638991494120414E-2</v>
      </c>
      <c r="H54" s="2">
        <v>98.5</v>
      </c>
      <c r="I54" s="2">
        <v>87.154200000000003</v>
      </c>
      <c r="J54" s="2">
        <f t="shared" si="29"/>
        <v>-6.1112541488423086E-2</v>
      </c>
      <c r="Y54"/>
      <c r="Z54"/>
      <c r="AA54"/>
      <c r="AB54"/>
      <c r="AC54"/>
      <c r="AD54"/>
      <c r="AE54"/>
      <c r="AF54"/>
      <c r="AG54"/>
      <c r="AH54"/>
      <c r="AI54"/>
    </row>
    <row r="55" spans="1:35" s="2" customFormat="1" x14ac:dyDescent="0.3">
      <c r="B55" s="2">
        <v>14</v>
      </c>
      <c r="C55" s="2">
        <v>7.6047200000000004</v>
      </c>
      <c r="D55" s="2">
        <f t="shared" si="28"/>
        <v>-0.29601309343513821</v>
      </c>
      <c r="H55" s="2">
        <v>94.5</v>
      </c>
      <c r="I55" s="2">
        <v>88.855199999999996</v>
      </c>
      <c r="J55" s="2">
        <f t="shared" si="29"/>
        <v>-3.0786146234194633E-2</v>
      </c>
      <c r="Y55"/>
      <c r="Z55"/>
      <c r="AA55"/>
      <c r="AB55"/>
      <c r="AC55"/>
      <c r="AD55"/>
      <c r="AE55"/>
      <c r="AF55"/>
      <c r="AG55"/>
      <c r="AH55"/>
      <c r="AI55"/>
    </row>
    <row r="56" spans="1:35" s="2" customFormat="1" x14ac:dyDescent="0.3">
      <c r="A56" s="3"/>
      <c r="B56" s="3">
        <f>AVERAGE(B51:B55)</f>
        <v>12</v>
      </c>
      <c r="C56" s="3">
        <f t="shared" ref="C56" si="30">AVERAGE(C51:C55)</f>
        <v>9.7660599999999995</v>
      </c>
      <c r="D56" s="3">
        <f>AVERAGE(D51:D55)</f>
        <v>-0.10449933767220296</v>
      </c>
      <c r="E56" s="3">
        <f>_xlfn.T.TEST(B51:B55,C51:C55,2,1)</f>
        <v>0.1105431689903951</v>
      </c>
      <c r="G56" s="3"/>
      <c r="H56" s="3">
        <f>AVERAGE(H51:H55)</f>
        <v>76.8</v>
      </c>
      <c r="I56" s="3">
        <f t="shared" ref="I56" si="31">AVERAGE(I51:I55)</f>
        <v>81.590699999999998</v>
      </c>
      <c r="J56" s="3">
        <f>AVERAGE(J51:J55)</f>
        <v>4.0217146861645049E-2</v>
      </c>
      <c r="K56" s="3">
        <f>_xlfn.T.TEST(H51:H55,I51:I55,2,1)</f>
        <v>0.4391694080875414</v>
      </c>
      <c r="Y56"/>
      <c r="Z56"/>
      <c r="AA56"/>
      <c r="AB56"/>
      <c r="AC56"/>
      <c r="AD56"/>
      <c r="AE56"/>
      <c r="AF56"/>
      <c r="AG56"/>
      <c r="AH56"/>
      <c r="AI56"/>
    </row>
    <row r="57" spans="1:35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Y57"/>
      <c r="Z57"/>
      <c r="AA57"/>
      <c r="AB57"/>
      <c r="AC57"/>
      <c r="AD57"/>
      <c r="AE57"/>
      <c r="AF57"/>
      <c r="AG57"/>
      <c r="AH57"/>
      <c r="AI57"/>
    </row>
    <row r="58" spans="1:35" s="2" customFormat="1" x14ac:dyDescent="0.3">
      <c r="A58" s="2" t="s">
        <v>27</v>
      </c>
      <c r="B58" s="2">
        <v>32.5</v>
      </c>
      <c r="C58" s="2">
        <v>21.813600000000001</v>
      </c>
      <c r="D58" s="2">
        <f>(C58-B58)/(C58+B58)</f>
        <v>-0.19675366758970128</v>
      </c>
      <c r="G58" s="2" t="s">
        <v>28</v>
      </c>
      <c r="H58" s="2">
        <v>12.5</v>
      </c>
      <c r="I58" s="2">
        <v>17.610900000000001</v>
      </c>
      <c r="J58" s="2">
        <f>(I58-H58)/(I58+H58)</f>
        <v>0.16973587637699308</v>
      </c>
      <c r="M58" s="2" t="str">
        <f>A58</f>
        <v>TS022720i</v>
      </c>
      <c r="N58" s="2" t="str">
        <f>A60</f>
        <v>Lhx6</v>
      </c>
      <c r="O58" s="2">
        <f>B63</f>
        <v>24</v>
      </c>
      <c r="P58" s="2">
        <f>D63</f>
        <v>-8.7814594788410083E-2</v>
      </c>
      <c r="Q58" s="2">
        <f>E63</f>
        <v>0.13550872087795324</v>
      </c>
      <c r="R58" s="2" t="str">
        <f>G58</f>
        <v>TS022720J</v>
      </c>
      <c r="S58" s="2" t="str">
        <f>G60</f>
        <v>PV</v>
      </c>
      <c r="T58" s="2">
        <f>H63</f>
        <v>18.600000000000001</v>
      </c>
      <c r="U58" s="2">
        <f>J63</f>
        <v>-1.2319198960017506E-2</v>
      </c>
      <c r="V58" s="2">
        <f>K63</f>
        <v>0.66867464083116057</v>
      </c>
      <c r="W58" s="2">
        <f>U58-P58</f>
        <v>7.549539582839257E-2</v>
      </c>
      <c r="Y58"/>
      <c r="Z58"/>
      <c r="AA58"/>
      <c r="AB58"/>
      <c r="AC58"/>
      <c r="AD58"/>
      <c r="AE58"/>
      <c r="AF58"/>
      <c r="AG58"/>
      <c r="AH58"/>
      <c r="AI58"/>
    </row>
    <row r="59" spans="1:35" s="2" customFormat="1" x14ac:dyDescent="0.3">
      <c r="A59" s="2" t="s">
        <v>5</v>
      </c>
      <c r="B59" s="2">
        <v>21</v>
      </c>
      <c r="C59" s="2">
        <v>22.513999999999999</v>
      </c>
      <c r="D59" s="2">
        <f t="shared" ref="D59:D62" si="32">(C59-B59)/(C59+B59)</f>
        <v>3.4793399825343553E-2</v>
      </c>
      <c r="G59" s="2" t="s">
        <v>5</v>
      </c>
      <c r="H59" s="2">
        <v>18.5</v>
      </c>
      <c r="I59" s="2">
        <v>17.8111</v>
      </c>
      <c r="J59" s="2">
        <f t="shared" ref="J59:J62" si="33">(I59-H59)/(I59+H59)</f>
        <v>-1.8972160028200753E-2</v>
      </c>
      <c r="Y59"/>
      <c r="Z59"/>
      <c r="AA59"/>
      <c r="AB59"/>
      <c r="AC59"/>
      <c r="AD59"/>
      <c r="AE59"/>
      <c r="AF59"/>
      <c r="AG59"/>
      <c r="AH59"/>
      <c r="AI59"/>
    </row>
    <row r="60" spans="1:35" s="2" customFormat="1" x14ac:dyDescent="0.3">
      <c r="A60" s="2" t="s">
        <v>7</v>
      </c>
      <c r="B60" s="2">
        <v>18</v>
      </c>
      <c r="C60" s="2">
        <v>16.610299999999999</v>
      </c>
      <c r="D60" s="2">
        <f t="shared" si="32"/>
        <v>-4.0152786887140572E-2</v>
      </c>
      <c r="G60" s="2" t="s">
        <v>6</v>
      </c>
      <c r="H60" s="2">
        <v>19.5</v>
      </c>
      <c r="I60" s="2">
        <v>17.110600000000002</v>
      </c>
      <c r="J60" s="2">
        <f t="shared" si="33"/>
        <v>-6.5265251047510783E-2</v>
      </c>
      <c r="Y60"/>
      <c r="Z60"/>
      <c r="AA60"/>
      <c r="AB60"/>
      <c r="AC60"/>
      <c r="AD60"/>
      <c r="AE60"/>
      <c r="AF60"/>
      <c r="AG60"/>
      <c r="AH60"/>
      <c r="AI60"/>
    </row>
    <row r="61" spans="1:35" s="2" customFormat="1" x14ac:dyDescent="0.3">
      <c r="B61" s="2">
        <v>22</v>
      </c>
      <c r="C61" s="2">
        <v>15.109400000000001</v>
      </c>
      <c r="D61" s="2">
        <f t="shared" si="32"/>
        <v>-0.1856834117501226</v>
      </c>
      <c r="H61" s="2">
        <v>21</v>
      </c>
      <c r="I61" s="2">
        <v>16.7104</v>
      </c>
      <c r="J61" s="2">
        <f t="shared" si="33"/>
        <v>-0.11375111375111376</v>
      </c>
      <c r="Y61"/>
      <c r="Z61"/>
      <c r="AA61"/>
      <c r="AB61"/>
      <c r="AC61"/>
      <c r="AD61"/>
      <c r="AE61"/>
      <c r="AF61"/>
      <c r="AG61"/>
      <c r="AH61"/>
      <c r="AI61"/>
    </row>
    <row r="62" spans="1:35" s="2" customFormat="1" x14ac:dyDescent="0.3">
      <c r="B62" s="2">
        <v>26.5</v>
      </c>
      <c r="C62" s="2">
        <v>23.914899999999999</v>
      </c>
      <c r="D62" s="2">
        <f t="shared" si="32"/>
        <v>-5.1276507540429526E-2</v>
      </c>
      <c r="H62" s="2">
        <v>21.5</v>
      </c>
      <c r="I62" s="2">
        <v>20.112500000000001</v>
      </c>
      <c r="J62" s="2">
        <f t="shared" si="33"/>
        <v>-3.3343346350255314E-2</v>
      </c>
      <c r="Y62"/>
      <c r="Z62"/>
      <c r="AA62"/>
      <c r="AB62"/>
      <c r="AC62"/>
      <c r="AD62"/>
      <c r="AE62"/>
      <c r="AF62"/>
      <c r="AG62"/>
      <c r="AH62"/>
      <c r="AI62"/>
    </row>
    <row r="63" spans="1:35" s="2" customFormat="1" x14ac:dyDescent="0.3">
      <c r="A63" s="3"/>
      <c r="B63" s="3">
        <f>AVERAGE(B58:B62)</f>
        <v>24</v>
      </c>
      <c r="C63" s="3">
        <f t="shared" ref="C63" si="34">AVERAGE(C58:C62)</f>
        <v>19.992440000000002</v>
      </c>
      <c r="D63" s="3">
        <f>AVERAGE(D58:D62)</f>
        <v>-8.7814594788410083E-2</v>
      </c>
      <c r="E63" s="3">
        <f>_xlfn.T.TEST(B58:B62,C58:C62,2,1)</f>
        <v>0.13550872087795324</v>
      </c>
      <c r="G63" s="3"/>
      <c r="H63" s="3">
        <f>AVERAGE(H58:H62)</f>
        <v>18.600000000000001</v>
      </c>
      <c r="I63" s="3">
        <f t="shared" ref="I63" si="35">AVERAGE(I58:I62)</f>
        <v>17.871099999999998</v>
      </c>
      <c r="J63" s="3">
        <f>AVERAGE(J58:J62)</f>
        <v>-1.2319198960017506E-2</v>
      </c>
      <c r="K63" s="3">
        <f>_xlfn.T.TEST(H58:H62,I58:I62,2,1)</f>
        <v>0.66867464083116057</v>
      </c>
      <c r="Y63"/>
      <c r="Z63"/>
      <c r="AA63"/>
      <c r="AB63"/>
      <c r="AC63"/>
      <c r="AD63"/>
      <c r="AE63"/>
      <c r="AF63"/>
      <c r="AG63"/>
      <c r="AH63"/>
      <c r="AI63"/>
    </row>
    <row r="64" spans="1:35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Y64"/>
      <c r="Z64"/>
      <c r="AA64"/>
      <c r="AB64"/>
      <c r="AC64"/>
      <c r="AD64"/>
      <c r="AE64"/>
      <c r="AF64"/>
      <c r="AG64"/>
      <c r="AH64"/>
      <c r="AI64"/>
    </row>
    <row r="65" spans="1:35" s="2" customFormat="1" x14ac:dyDescent="0.3">
      <c r="A65" s="2" t="s">
        <v>29</v>
      </c>
      <c r="B65" s="2">
        <v>13.5</v>
      </c>
      <c r="C65" s="2">
        <v>18.211300000000001</v>
      </c>
      <c r="D65" s="2">
        <f>(C65-B65)/(C65+B65)</f>
        <v>0.14856849135797023</v>
      </c>
      <c r="G65" s="2" t="s">
        <v>30</v>
      </c>
      <c r="H65" s="2">
        <v>9</v>
      </c>
      <c r="I65" s="2">
        <v>22.714099999999998</v>
      </c>
      <c r="J65" s="2">
        <f>(I65-H65)/(I65+H65)</f>
        <v>0.43242910881910568</v>
      </c>
      <c r="M65" s="2" t="str">
        <f>A65</f>
        <v>TS022820d</v>
      </c>
      <c r="N65" s="2" t="str">
        <f>A67</f>
        <v>Lhx6</v>
      </c>
      <c r="O65" s="2">
        <f>B70</f>
        <v>16.2</v>
      </c>
      <c r="P65" s="2">
        <f>D70</f>
        <v>0.10675866495339066</v>
      </c>
      <c r="Q65" s="2">
        <f>E70</f>
        <v>1.8239981191370349E-3</v>
      </c>
      <c r="R65" s="2" t="str">
        <f>G65</f>
        <v>TS022820e</v>
      </c>
      <c r="S65" s="2" t="str">
        <f>G67</f>
        <v>PV</v>
      </c>
      <c r="T65" s="2">
        <f>H70</f>
        <v>9.1999999999999993</v>
      </c>
      <c r="U65" s="2">
        <f>J70</f>
        <v>0.42604901949871471</v>
      </c>
      <c r="V65" s="2">
        <f>K70</f>
        <v>6.4326715038243669E-5</v>
      </c>
      <c r="W65" s="2">
        <f>U65-P65</f>
        <v>0.31929035454532406</v>
      </c>
      <c r="Y65"/>
      <c r="Z65"/>
      <c r="AA65"/>
      <c r="AB65"/>
      <c r="AC65"/>
      <c r="AD65"/>
      <c r="AE65"/>
      <c r="AF65"/>
      <c r="AG65"/>
      <c r="AH65"/>
      <c r="AI65"/>
    </row>
    <row r="66" spans="1:35" s="2" customFormat="1" x14ac:dyDescent="0.3">
      <c r="A66" s="2" t="s">
        <v>5</v>
      </c>
      <c r="B66" s="2">
        <v>16</v>
      </c>
      <c r="C66" s="2">
        <v>20.0124</v>
      </c>
      <c r="D66" s="2">
        <f t="shared" ref="D66:D69" si="36">(C66-B66)/(C66+B66)</f>
        <v>0.1114171785273961</v>
      </c>
      <c r="G66" s="2" t="s">
        <v>5</v>
      </c>
      <c r="H66" s="2">
        <v>8.5</v>
      </c>
      <c r="I66" s="2">
        <v>24.114999999999998</v>
      </c>
      <c r="J66" s="2">
        <f t="shared" ref="J66:J69" si="37">(I66-H66)/(I66+H66)</f>
        <v>0.47876743829526297</v>
      </c>
      <c r="Y66"/>
      <c r="Z66"/>
      <c r="AA66"/>
      <c r="AB66"/>
      <c r="AC66"/>
      <c r="AD66"/>
      <c r="AE66"/>
      <c r="AF66"/>
      <c r="AG66"/>
      <c r="AH66"/>
      <c r="AI66"/>
    </row>
    <row r="67" spans="1:35" s="2" customFormat="1" x14ac:dyDescent="0.3">
      <c r="A67" s="2" t="s">
        <v>7</v>
      </c>
      <c r="B67" s="2">
        <v>16.5</v>
      </c>
      <c r="C67" s="2">
        <v>21.013100000000001</v>
      </c>
      <c r="D67" s="2">
        <f t="shared" si="36"/>
        <v>0.12030730598111063</v>
      </c>
      <c r="G67" s="2" t="s">
        <v>6</v>
      </c>
      <c r="H67" s="2">
        <v>8.5</v>
      </c>
      <c r="I67" s="2">
        <v>23.4145</v>
      </c>
      <c r="J67" s="2">
        <f t="shared" si="37"/>
        <v>0.46732676369675225</v>
      </c>
      <c r="Y67"/>
      <c r="Z67"/>
      <c r="AA67"/>
      <c r="AB67"/>
      <c r="AC67"/>
      <c r="AD67"/>
      <c r="AE67"/>
      <c r="AF67"/>
      <c r="AG67"/>
      <c r="AH67"/>
      <c r="AI67"/>
    </row>
    <row r="68" spans="1:35" s="2" customFormat="1" x14ac:dyDescent="0.3">
      <c r="B68" s="2">
        <v>17</v>
      </c>
      <c r="C68" s="2">
        <v>21.013100000000001</v>
      </c>
      <c r="D68" s="2">
        <f t="shared" si="36"/>
        <v>0.10557150035119475</v>
      </c>
      <c r="H68" s="2">
        <v>8.5</v>
      </c>
      <c r="I68" s="2">
        <v>20.812899999999999</v>
      </c>
      <c r="J68" s="2">
        <f t="shared" si="37"/>
        <v>0.42005055794547791</v>
      </c>
      <c r="Y68"/>
      <c r="Z68"/>
      <c r="AA68"/>
      <c r="AB68"/>
      <c r="AC68"/>
      <c r="AD68"/>
      <c r="AE68"/>
      <c r="AF68"/>
      <c r="AG68"/>
      <c r="AH68"/>
      <c r="AI68"/>
    </row>
    <row r="69" spans="1:35" s="2" customFormat="1" x14ac:dyDescent="0.3">
      <c r="B69" s="2">
        <v>18</v>
      </c>
      <c r="C69" s="2">
        <v>19.8123</v>
      </c>
      <c r="D69" s="2">
        <f t="shared" si="36"/>
        <v>4.7928848549281595E-2</v>
      </c>
      <c r="H69" s="2">
        <v>11.5</v>
      </c>
      <c r="I69" s="2">
        <v>22.914200000000001</v>
      </c>
      <c r="J69" s="2">
        <f t="shared" si="37"/>
        <v>0.33167122873697485</v>
      </c>
      <c r="Y69"/>
      <c r="Z69"/>
      <c r="AA69"/>
      <c r="AB69"/>
      <c r="AC69"/>
      <c r="AD69"/>
      <c r="AE69"/>
      <c r="AF69"/>
      <c r="AG69"/>
      <c r="AH69"/>
      <c r="AI69"/>
    </row>
    <row r="70" spans="1:35" s="2" customFormat="1" x14ac:dyDescent="0.3">
      <c r="A70" s="3"/>
      <c r="B70" s="3">
        <f>AVERAGE(B65:B69)</f>
        <v>16.2</v>
      </c>
      <c r="C70" s="3">
        <f t="shared" ref="C70" si="38">AVERAGE(C65:C69)</f>
        <v>20.012439999999998</v>
      </c>
      <c r="D70" s="3">
        <f>AVERAGE(D65:D69)</f>
        <v>0.10675866495339066</v>
      </c>
      <c r="E70" s="3">
        <f>_xlfn.T.TEST(B65:B69,C65:C69,2,1)</f>
        <v>1.8239981191370349E-3</v>
      </c>
      <c r="G70" s="3"/>
      <c r="H70" s="3">
        <f>AVERAGE(H65:H69)</f>
        <v>9.1999999999999993</v>
      </c>
      <c r="I70" s="3">
        <f t="shared" ref="I70" si="39">AVERAGE(I65:I69)</f>
        <v>22.794139999999999</v>
      </c>
      <c r="J70" s="3">
        <f>AVERAGE(J65:J69)</f>
        <v>0.42604901949871471</v>
      </c>
      <c r="K70" s="3">
        <f>_xlfn.T.TEST(H65:H69,I65:I69,2,1)</f>
        <v>6.4326715038243669E-5</v>
      </c>
      <c r="Y70"/>
      <c r="Z70"/>
      <c r="AA70"/>
      <c r="AB70"/>
      <c r="AC70"/>
      <c r="AD70"/>
      <c r="AE70"/>
      <c r="AF70"/>
      <c r="AG70"/>
      <c r="AH70"/>
      <c r="AI70"/>
    </row>
    <row r="71" spans="1:35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Y71"/>
      <c r="Z71"/>
      <c r="AA71"/>
      <c r="AB71"/>
      <c r="AC71"/>
      <c r="AD71"/>
      <c r="AE71"/>
      <c r="AF71"/>
      <c r="AG71"/>
      <c r="AH71"/>
      <c r="AI71"/>
    </row>
    <row r="72" spans="1:35" s="2" customFormat="1" x14ac:dyDescent="0.3">
      <c r="A72" s="2" t="s">
        <v>32</v>
      </c>
      <c r="B72" s="2">
        <v>7</v>
      </c>
      <c r="C72" s="2">
        <v>14.1088</v>
      </c>
      <c r="D72" s="2">
        <f>(C72-B72)/(C72+B72)</f>
        <v>0.33676949897673009</v>
      </c>
      <c r="G72" s="2" t="s">
        <v>31</v>
      </c>
      <c r="H72" s="2">
        <v>22.5</v>
      </c>
      <c r="I72" s="2">
        <v>26.016200000000001</v>
      </c>
      <c r="J72" s="2">
        <f>(I72-H72)/(I72+H72)</f>
        <v>7.2474761007663452E-2</v>
      </c>
      <c r="M72" s="2" t="str">
        <f>A72</f>
        <v>TS022820g</v>
      </c>
      <c r="N72" s="2" t="str">
        <f>A74</f>
        <v>Lhx6</v>
      </c>
      <c r="O72" s="2">
        <f>B77</f>
        <v>10.6</v>
      </c>
      <c r="P72" s="2">
        <f>D77</f>
        <v>0.17850992026298287</v>
      </c>
      <c r="Q72" s="2">
        <f>E77</f>
        <v>0.6757502430192257</v>
      </c>
      <c r="R72" s="2" t="str">
        <f>G72</f>
        <v>TS022820f</v>
      </c>
      <c r="S72" s="2" t="str">
        <f>G74</f>
        <v>PV</v>
      </c>
      <c r="T72" s="2">
        <f>H77</f>
        <v>22.3</v>
      </c>
      <c r="U72" s="2">
        <f>J77</f>
        <v>6.80860394350217E-2</v>
      </c>
      <c r="V72" s="2">
        <f>K77</f>
        <v>2.2186761508917693E-3</v>
      </c>
      <c r="W72" s="2">
        <f>U72-P72</f>
        <v>-0.11042388082796117</v>
      </c>
      <c r="Y72"/>
      <c r="Z72"/>
      <c r="AA72"/>
      <c r="AB72"/>
      <c r="AC72"/>
      <c r="AD72"/>
      <c r="AE72"/>
      <c r="AF72"/>
      <c r="AG72"/>
      <c r="AH72"/>
      <c r="AI72"/>
    </row>
    <row r="73" spans="1:35" s="2" customFormat="1" x14ac:dyDescent="0.3">
      <c r="A73" s="2" t="s">
        <v>5</v>
      </c>
      <c r="B73" s="2">
        <v>4</v>
      </c>
      <c r="C73" s="2">
        <v>11.7073</v>
      </c>
      <c r="D73" s="2">
        <f t="shared" ref="D73:D76" si="40">(C73-B73)/(C73+B73)</f>
        <v>0.49068267620787787</v>
      </c>
      <c r="G73" s="2" t="s">
        <v>5</v>
      </c>
      <c r="H73" s="2">
        <v>22</v>
      </c>
      <c r="I73" s="2">
        <v>25.3157</v>
      </c>
      <c r="J73" s="2">
        <f t="shared" ref="J73:J76" si="41">(I73-H73)/(I73+H73)</f>
        <v>7.0076105816885295E-2</v>
      </c>
      <c r="Y73"/>
      <c r="Z73"/>
      <c r="AA73"/>
      <c r="AB73"/>
      <c r="AC73"/>
      <c r="AD73"/>
      <c r="AE73"/>
      <c r="AF73"/>
      <c r="AG73"/>
      <c r="AH73"/>
      <c r="AI73"/>
    </row>
    <row r="74" spans="1:35" s="2" customFormat="1" x14ac:dyDescent="0.3">
      <c r="A74" s="2" t="s">
        <v>7</v>
      </c>
      <c r="B74" s="2">
        <v>21.5</v>
      </c>
      <c r="C74" s="2">
        <v>13.408300000000001</v>
      </c>
      <c r="D74" s="2">
        <f t="shared" si="40"/>
        <v>-0.23179874127356531</v>
      </c>
      <c r="G74" s="2" t="s">
        <v>6</v>
      </c>
      <c r="H74" s="2">
        <v>23.5</v>
      </c>
      <c r="I74" s="2">
        <v>25.6159</v>
      </c>
      <c r="J74" s="2">
        <f t="shared" si="41"/>
        <v>4.3079735890007104E-2</v>
      </c>
      <c r="Y74"/>
      <c r="Z74"/>
      <c r="AA74"/>
      <c r="AB74"/>
      <c r="AC74"/>
      <c r="AD74"/>
      <c r="AE74"/>
      <c r="AF74"/>
      <c r="AG74"/>
      <c r="AH74"/>
      <c r="AI74"/>
    </row>
    <row r="75" spans="1:35" s="2" customFormat="1" x14ac:dyDescent="0.3">
      <c r="B75" s="2">
        <v>3.5</v>
      </c>
      <c r="C75" s="2">
        <v>11.207000000000001</v>
      </c>
      <c r="D75" s="2">
        <f t="shared" si="40"/>
        <v>0.52403617325083296</v>
      </c>
      <c r="H75" s="2">
        <v>22</v>
      </c>
      <c r="I75" s="2">
        <v>24.5152</v>
      </c>
      <c r="J75" s="2">
        <f t="shared" si="41"/>
        <v>5.4072647220693451E-2</v>
      </c>
      <c r="Y75"/>
      <c r="Z75"/>
      <c r="AA75"/>
      <c r="AB75"/>
      <c r="AC75"/>
      <c r="AD75"/>
      <c r="AE75"/>
      <c r="AF75"/>
      <c r="AG75"/>
      <c r="AH75"/>
      <c r="AI75"/>
    </row>
    <row r="76" spans="1:35" s="2" customFormat="1" x14ac:dyDescent="0.3">
      <c r="B76" s="2">
        <v>17</v>
      </c>
      <c r="C76" s="2">
        <v>10.7067</v>
      </c>
      <c r="D76" s="2">
        <f t="shared" si="40"/>
        <v>-0.22714000584696123</v>
      </c>
      <c r="H76" s="2">
        <v>21.5</v>
      </c>
      <c r="I76" s="2">
        <v>26.316400000000002</v>
      </c>
      <c r="J76" s="2">
        <f t="shared" si="41"/>
        <v>0.10072694723985916</v>
      </c>
      <c r="Y76"/>
      <c r="Z76"/>
      <c r="AA76"/>
      <c r="AB76"/>
      <c r="AC76"/>
      <c r="AD76"/>
      <c r="AE76"/>
      <c r="AF76"/>
      <c r="AG76"/>
      <c r="AH76"/>
      <c r="AI76"/>
    </row>
    <row r="77" spans="1:35" s="2" customFormat="1" x14ac:dyDescent="0.3">
      <c r="A77" s="3"/>
      <c r="B77" s="3">
        <f>AVERAGE(B72:B76)</f>
        <v>10.6</v>
      </c>
      <c r="C77" s="3">
        <f t="shared" ref="C77" si="42">AVERAGE(C72:C76)</f>
        <v>12.22762</v>
      </c>
      <c r="D77" s="3">
        <f>AVERAGE(D72:D76)</f>
        <v>0.17850992026298287</v>
      </c>
      <c r="E77" s="3">
        <f>_xlfn.T.TEST(B72:B76,C72:C76,2,1)</f>
        <v>0.6757502430192257</v>
      </c>
      <c r="G77" s="3"/>
      <c r="H77" s="3">
        <f>AVERAGE(H72:H76)</f>
        <v>22.3</v>
      </c>
      <c r="I77" s="3">
        <f t="shared" ref="I77" si="43">AVERAGE(I72:I76)</f>
        <v>25.555879999999998</v>
      </c>
      <c r="J77" s="3">
        <f>AVERAGE(J72:J76)</f>
        <v>6.80860394350217E-2</v>
      </c>
      <c r="K77" s="3">
        <f>_xlfn.T.TEST(H72:H76,I72:I76,2,1)</f>
        <v>2.2186761508917693E-3</v>
      </c>
      <c r="Y77"/>
      <c r="Z77"/>
      <c r="AA77"/>
      <c r="AB77"/>
      <c r="AC77"/>
      <c r="AD77"/>
      <c r="AE77"/>
      <c r="AF77"/>
      <c r="AG77"/>
      <c r="AH77"/>
      <c r="AI77"/>
    </row>
    <row r="78" spans="1:35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Y78"/>
      <c r="Z78"/>
      <c r="AA78"/>
      <c r="AB78"/>
      <c r="AC78"/>
      <c r="AD78"/>
      <c r="AE78"/>
      <c r="AF78"/>
      <c r="AG78"/>
      <c r="AH78"/>
      <c r="AI78"/>
    </row>
    <row r="79" spans="1:35" s="2" customFormat="1" x14ac:dyDescent="0.3">
      <c r="A79" s="2" t="s">
        <v>33</v>
      </c>
      <c r="B79" s="2">
        <v>2.5</v>
      </c>
      <c r="C79" s="2">
        <v>11.907400000000001</v>
      </c>
      <c r="D79" s="2">
        <f>(C79-B79)/(C79+B79)</f>
        <v>0.65295611977178392</v>
      </c>
      <c r="G79" s="2" t="s">
        <v>34</v>
      </c>
      <c r="H79" s="2">
        <v>17</v>
      </c>
      <c r="I79" s="2">
        <v>23.4145</v>
      </c>
      <c r="J79" s="2">
        <f>(I79-H79)/(I79+H79)</f>
        <v>0.15871778693290772</v>
      </c>
      <c r="M79" s="2" t="str">
        <f>A79</f>
        <v>TS030620b</v>
      </c>
      <c r="N79" s="2" t="str">
        <f>A81</f>
        <v>Lhx6</v>
      </c>
      <c r="O79" s="2">
        <f>B84</f>
        <v>14.375</v>
      </c>
      <c r="P79" s="2">
        <f>D84</f>
        <v>0.38783102965443095</v>
      </c>
      <c r="Q79" s="2">
        <f>E84</f>
        <v>0.73164342292499751</v>
      </c>
      <c r="R79" s="2" t="str">
        <f>G79</f>
        <v>TS030620a</v>
      </c>
      <c r="S79" s="2" t="str">
        <f>G81</f>
        <v>PV</v>
      </c>
      <c r="T79" s="2">
        <f>H84</f>
        <v>15</v>
      </c>
      <c r="U79" s="2">
        <f>J84</f>
        <v>0.1202711367196891</v>
      </c>
      <c r="V79" s="2">
        <f>K84</f>
        <v>4.1941497762122193E-2</v>
      </c>
      <c r="W79" s="2">
        <f>U79-P79</f>
        <v>-0.26755989293474186</v>
      </c>
      <c r="Y79"/>
      <c r="Z79"/>
      <c r="AA79"/>
      <c r="AB79"/>
      <c r="AC79"/>
      <c r="AD79"/>
      <c r="AE79"/>
      <c r="AF79"/>
      <c r="AG79"/>
      <c r="AH79"/>
      <c r="AI79"/>
    </row>
    <row r="80" spans="1:35" s="2" customFormat="1" x14ac:dyDescent="0.3">
      <c r="A80" s="2" t="s">
        <v>5</v>
      </c>
      <c r="B80" s="2">
        <v>53</v>
      </c>
      <c r="C80" s="2">
        <v>12.1075</v>
      </c>
      <c r="D80" s="2">
        <f t="shared" ref="D80:D82" si="44">(C80-B80)/(C80+B80)</f>
        <v>-0.62807664247590522</v>
      </c>
      <c r="G80" s="2" t="s">
        <v>5</v>
      </c>
      <c r="H80" s="2">
        <v>17.5</v>
      </c>
      <c r="I80" s="2">
        <v>21.7135</v>
      </c>
      <c r="J80" s="2">
        <f t="shared" ref="J80:J83" si="45">(I80-H80)/(I80+H80)</f>
        <v>0.10745024035089956</v>
      </c>
      <c r="Y80"/>
      <c r="Z80"/>
      <c r="AA80"/>
      <c r="AB80"/>
      <c r="AC80"/>
      <c r="AD80"/>
      <c r="AE80"/>
      <c r="AF80"/>
      <c r="AG80"/>
      <c r="AH80"/>
      <c r="AI80"/>
    </row>
    <row r="81" spans="1:35" s="2" customFormat="1" x14ac:dyDescent="0.3">
      <c r="A81" s="2" t="s">
        <v>7</v>
      </c>
      <c r="B81" s="2">
        <v>0.5</v>
      </c>
      <c r="C81" s="2">
        <v>8.4052199999999999</v>
      </c>
      <c r="D81" s="2">
        <f t="shared" si="44"/>
        <v>0.88770631157905133</v>
      </c>
      <c r="G81" s="2" t="s">
        <v>6</v>
      </c>
      <c r="H81" s="2">
        <v>12</v>
      </c>
      <c r="I81" s="2">
        <v>14.6091</v>
      </c>
      <c r="J81" s="2">
        <f t="shared" si="45"/>
        <v>9.8052921744816626E-2</v>
      </c>
      <c r="Y81"/>
      <c r="Z81"/>
      <c r="AA81"/>
      <c r="AB81"/>
      <c r="AC81"/>
      <c r="AD81"/>
      <c r="AE81"/>
      <c r="AF81"/>
      <c r="AG81"/>
      <c r="AH81"/>
      <c r="AI81"/>
    </row>
    <row r="82" spans="1:35" s="2" customFormat="1" x14ac:dyDescent="0.3">
      <c r="B82" s="2">
        <v>1.5</v>
      </c>
      <c r="C82" s="2">
        <v>6.8042299999999996</v>
      </c>
      <c r="D82" s="2">
        <f t="shared" si="44"/>
        <v>0.63873832974279365</v>
      </c>
      <c r="H82" s="2">
        <v>15.5</v>
      </c>
      <c r="I82" s="2">
        <v>15.409599999999999</v>
      </c>
      <c r="J82" s="2">
        <f t="shared" si="45"/>
        <v>-2.9246577115200683E-3</v>
      </c>
      <c r="Y82"/>
      <c r="Z82"/>
      <c r="AA82"/>
      <c r="AB82"/>
      <c r="AC82"/>
      <c r="AD82"/>
      <c r="AE82"/>
      <c r="AF82"/>
      <c r="AG82"/>
      <c r="AH82"/>
      <c r="AI82"/>
    </row>
    <row r="83" spans="1:35" s="2" customFormat="1" x14ac:dyDescent="0.3">
      <c r="H83" s="2">
        <v>13</v>
      </c>
      <c r="I83" s="2">
        <v>21.213200000000001</v>
      </c>
      <c r="J83" s="2">
        <f t="shared" si="45"/>
        <v>0.24005939228134171</v>
      </c>
      <c r="Y83"/>
      <c r="Z83"/>
      <c r="AA83"/>
      <c r="AB83"/>
      <c r="AC83"/>
      <c r="AD83"/>
      <c r="AE83"/>
      <c r="AF83"/>
      <c r="AG83"/>
      <c r="AH83"/>
      <c r="AI83"/>
    </row>
    <row r="84" spans="1:35" s="2" customFormat="1" x14ac:dyDescent="0.3">
      <c r="A84" s="3"/>
      <c r="B84" s="3">
        <f>AVERAGE(B79:B83)</f>
        <v>14.375</v>
      </c>
      <c r="C84" s="3">
        <f t="shared" ref="C84" si="46">AVERAGE(C79:C83)</f>
        <v>9.8060874999999985</v>
      </c>
      <c r="D84" s="3">
        <f>AVERAGE(D79:D83)</f>
        <v>0.38783102965443095</v>
      </c>
      <c r="E84" s="3">
        <f>_xlfn.T.TEST(B79:B83,C79:C83,2,1)</f>
        <v>0.73164342292499751</v>
      </c>
      <c r="G84" s="3"/>
      <c r="H84" s="3">
        <f>AVERAGE(H79:H83)</f>
        <v>15</v>
      </c>
      <c r="I84" s="3">
        <f t="shared" ref="I84" si="47">AVERAGE(I79:I83)</f>
        <v>19.271979999999999</v>
      </c>
      <c r="J84" s="3">
        <f>AVERAGE(J79:J83)</f>
        <v>0.1202711367196891</v>
      </c>
      <c r="K84" s="3">
        <f>_xlfn.T.TEST(H79:H83,I79:I83,2,1)</f>
        <v>4.1941497762122193E-2</v>
      </c>
      <c r="Y84"/>
      <c r="Z84"/>
      <c r="AA84"/>
      <c r="AB84"/>
      <c r="AC84"/>
      <c r="AD84"/>
      <c r="AE84"/>
      <c r="AF84"/>
      <c r="AG84"/>
      <c r="AH84"/>
      <c r="AI84"/>
    </row>
    <row r="85" spans="1:35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Y85"/>
      <c r="Z85"/>
      <c r="AA85"/>
      <c r="AB85"/>
      <c r="AC85"/>
      <c r="AD85"/>
      <c r="AE85"/>
      <c r="AF85"/>
      <c r="AG85"/>
      <c r="AH85"/>
      <c r="AI85"/>
    </row>
    <row r="86" spans="1:35" s="2" customFormat="1" x14ac:dyDescent="0.3">
      <c r="A86" s="2" t="s">
        <v>35</v>
      </c>
      <c r="B86" s="2">
        <v>11</v>
      </c>
      <c r="C86" s="2">
        <v>12.607799999999999</v>
      </c>
      <c r="D86" s="2">
        <f>(C86-B86)/(C86+B86)</f>
        <v>6.8104609493472468E-2</v>
      </c>
      <c r="G86" s="2" t="s">
        <v>36</v>
      </c>
      <c r="H86" s="2">
        <v>50</v>
      </c>
      <c r="I86" s="2">
        <v>36.822899999999997</v>
      </c>
      <c r="J86" s="2">
        <f>(I86-H86)/(I86+H86)</f>
        <v>-0.15176986716638124</v>
      </c>
      <c r="M86" s="2" t="str">
        <f>A86</f>
        <v>TS030620c</v>
      </c>
      <c r="N86" s="2" t="str">
        <f>A88</f>
        <v>Lhx6</v>
      </c>
      <c r="O86" s="2">
        <f>B91</f>
        <v>7.6</v>
      </c>
      <c r="P86" s="2">
        <f>D91</f>
        <v>9.6265883874943864E-2</v>
      </c>
      <c r="Q86" s="2">
        <f>E91</f>
        <v>0.10698354174614738</v>
      </c>
      <c r="R86" s="2" t="str">
        <f>G86</f>
        <v>TS030620d</v>
      </c>
      <c r="S86" s="2" t="str">
        <f>G88</f>
        <v>PV</v>
      </c>
      <c r="T86" s="2">
        <f>H91</f>
        <v>38.299999999999997</v>
      </c>
      <c r="U86" s="2">
        <f>J91</f>
        <v>-2.5578617534172749E-2</v>
      </c>
      <c r="V86" s="2">
        <f>K91</f>
        <v>0.52321477748567657</v>
      </c>
      <c r="W86" s="2">
        <f>U86-P86</f>
        <v>-0.12184450140911661</v>
      </c>
      <c r="Y86"/>
      <c r="Z86"/>
      <c r="AA86"/>
      <c r="AB86"/>
      <c r="AC86"/>
      <c r="AD86"/>
      <c r="AE86"/>
      <c r="AF86"/>
      <c r="AG86"/>
      <c r="AH86"/>
      <c r="AI86"/>
    </row>
    <row r="87" spans="1:35" s="2" customFormat="1" x14ac:dyDescent="0.3">
      <c r="A87" s="2" t="s">
        <v>5</v>
      </c>
      <c r="B87" s="2">
        <v>8.5</v>
      </c>
      <c r="C87" s="2">
        <v>10.3064</v>
      </c>
      <c r="D87" s="2">
        <f t="shared" ref="D87:D90" si="48">(C87-B87)/(C87+B87)</f>
        <v>9.6052407690998806E-2</v>
      </c>
      <c r="G87" s="2" t="s">
        <v>5</v>
      </c>
      <c r="H87" s="2">
        <v>35</v>
      </c>
      <c r="I87" s="2">
        <v>34.321300000000001</v>
      </c>
      <c r="J87" s="2">
        <f t="shared" ref="J87:J90" si="49">(I87-H87)/(I87+H87)</f>
        <v>-9.790641548845725E-3</v>
      </c>
      <c r="Y87"/>
      <c r="Z87"/>
      <c r="AA87"/>
      <c r="AB87"/>
      <c r="AC87"/>
      <c r="AD87"/>
      <c r="AE87"/>
      <c r="AF87"/>
      <c r="AG87"/>
      <c r="AH87"/>
      <c r="AI87"/>
    </row>
    <row r="88" spans="1:35" s="2" customFormat="1" x14ac:dyDescent="0.3">
      <c r="A88" s="2" t="s">
        <v>7</v>
      </c>
      <c r="B88" s="2">
        <v>6.5</v>
      </c>
      <c r="C88" s="2">
        <v>7.9049100000000001</v>
      </c>
      <c r="D88" s="2">
        <f t="shared" si="48"/>
        <v>9.7529939444258931E-2</v>
      </c>
      <c r="G88" s="2" t="s">
        <v>6</v>
      </c>
      <c r="H88" s="2">
        <v>33</v>
      </c>
      <c r="I88" s="2">
        <v>28.617799999999999</v>
      </c>
      <c r="J88" s="2">
        <f t="shared" si="49"/>
        <v>-7.111905975221447E-2</v>
      </c>
      <c r="Y88"/>
      <c r="Z88"/>
      <c r="AA88"/>
      <c r="AB88"/>
      <c r="AC88"/>
      <c r="AD88"/>
      <c r="AE88"/>
      <c r="AF88"/>
      <c r="AG88"/>
      <c r="AH88"/>
      <c r="AI88"/>
    </row>
    <row r="89" spans="1:35" s="2" customFormat="1" x14ac:dyDescent="0.3">
      <c r="B89" s="2">
        <v>8</v>
      </c>
      <c r="C89" s="2">
        <v>7.0043499999999996</v>
      </c>
      <c r="D89" s="2">
        <f t="shared" si="48"/>
        <v>-6.6357423013992639E-2</v>
      </c>
      <c r="H89" s="2">
        <v>28</v>
      </c>
      <c r="I89" s="2">
        <v>32.720300000000002</v>
      </c>
      <c r="J89" s="2">
        <f t="shared" si="49"/>
        <v>7.7738416970930674E-2</v>
      </c>
      <c r="Y89"/>
      <c r="Z89"/>
      <c r="AA89"/>
      <c r="AB89"/>
      <c r="AC89"/>
      <c r="AD89"/>
      <c r="AE89"/>
      <c r="AF89"/>
      <c r="AG89"/>
      <c r="AH89"/>
      <c r="AI89"/>
    </row>
    <row r="90" spans="1:35" s="2" customFormat="1" x14ac:dyDescent="0.3">
      <c r="B90" s="2">
        <v>4</v>
      </c>
      <c r="C90" s="2">
        <v>7.2044800000000002</v>
      </c>
      <c r="D90" s="2">
        <f t="shared" si="48"/>
        <v>0.28599988575998175</v>
      </c>
      <c r="H90" s="2">
        <v>45.5</v>
      </c>
      <c r="I90" s="2">
        <v>48.029800000000002</v>
      </c>
      <c r="J90" s="2">
        <f t="shared" si="49"/>
        <v>2.7048063825647031E-2</v>
      </c>
      <c r="Y90"/>
      <c r="Z90"/>
      <c r="AA90"/>
      <c r="AB90"/>
      <c r="AC90"/>
      <c r="AD90"/>
      <c r="AE90"/>
      <c r="AF90"/>
      <c r="AG90"/>
      <c r="AH90"/>
      <c r="AI90"/>
    </row>
    <row r="91" spans="1:35" s="2" customFormat="1" x14ac:dyDescent="0.3">
      <c r="A91" s="3"/>
      <c r="B91" s="3">
        <f>AVERAGE(B86:B90)</f>
        <v>7.6</v>
      </c>
      <c r="C91" s="3">
        <f t="shared" ref="C91" si="50">AVERAGE(C86:C90)</f>
        <v>9.0055879999999995</v>
      </c>
      <c r="D91" s="3">
        <f>AVERAGE(D86:D90)</f>
        <v>9.6265883874943864E-2</v>
      </c>
      <c r="E91" s="3">
        <f>_xlfn.T.TEST(B86:B90,C86:C90,2,1)</f>
        <v>0.10698354174614738</v>
      </c>
      <c r="G91" s="3"/>
      <c r="H91" s="3">
        <f>AVERAGE(H86:H90)</f>
        <v>38.299999999999997</v>
      </c>
      <c r="I91" s="3">
        <f t="shared" ref="I91" si="51">AVERAGE(I86:I90)</f>
        <v>36.102420000000002</v>
      </c>
      <c r="J91" s="3">
        <f>AVERAGE(J86:J90)</f>
        <v>-2.5578617534172749E-2</v>
      </c>
      <c r="K91" s="3">
        <f>_xlfn.T.TEST(H86:H90,I86:I90,2,1)</f>
        <v>0.52321477748567657</v>
      </c>
      <c r="Y91"/>
      <c r="Z91"/>
      <c r="AA91"/>
      <c r="AB91"/>
      <c r="AC91"/>
      <c r="AD91"/>
      <c r="AE91"/>
      <c r="AF91"/>
      <c r="AG91"/>
      <c r="AH91"/>
      <c r="AI91"/>
    </row>
    <row r="92" spans="1:35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Y92"/>
      <c r="Z92"/>
      <c r="AA92"/>
      <c r="AB92"/>
      <c r="AC92"/>
      <c r="AD92"/>
      <c r="AE92"/>
      <c r="AF92"/>
      <c r="AG92"/>
      <c r="AH92"/>
      <c r="AI92"/>
    </row>
    <row r="93" spans="1:35" s="2" customFormat="1" x14ac:dyDescent="0.3">
      <c r="A93" s="2" t="s">
        <v>38</v>
      </c>
      <c r="B93" s="2">
        <v>25</v>
      </c>
      <c r="C93" s="2">
        <v>26.816700000000001</v>
      </c>
      <c r="D93" s="2">
        <f>(C93-B93)/(C93+B93)</f>
        <v>3.506012540358612E-2</v>
      </c>
      <c r="G93" s="2" t="s">
        <v>37</v>
      </c>
      <c r="H93" s="2">
        <v>7</v>
      </c>
      <c r="I93" s="2">
        <v>7.4046000000000003</v>
      </c>
      <c r="J93" s="2">
        <f>(I93-H93)/(I93+H93)</f>
        <v>2.8088249586937526E-2</v>
      </c>
      <c r="M93" s="2" t="str">
        <f>A93</f>
        <v>TS030620f</v>
      </c>
      <c r="N93" s="2" t="str">
        <f>A95</f>
        <v>Lhx6</v>
      </c>
      <c r="O93" s="2">
        <f>B98</f>
        <v>11.375</v>
      </c>
      <c r="P93" s="2">
        <f>D98</f>
        <v>0.23800450294345288</v>
      </c>
      <c r="Q93" s="2">
        <f>E98</f>
        <v>2.1019891542025163E-2</v>
      </c>
      <c r="R93" s="2" t="str">
        <f>G93</f>
        <v>TS030620e</v>
      </c>
      <c r="S93" s="2" t="str">
        <f>G95</f>
        <v>PV</v>
      </c>
      <c r="T93" s="2">
        <f>H98</f>
        <v>6.4</v>
      </c>
      <c r="U93" s="2">
        <f>J98</f>
        <v>7.63346082857215E-2</v>
      </c>
      <c r="V93" s="2">
        <f>K98</f>
        <v>1.6860425253406527E-2</v>
      </c>
      <c r="W93" s="2">
        <f>U93-P93</f>
        <v>-0.16166989465773138</v>
      </c>
      <c r="Y93"/>
      <c r="Z93"/>
      <c r="AA93"/>
      <c r="AB93"/>
      <c r="AC93"/>
      <c r="AD93"/>
      <c r="AE93"/>
      <c r="AF93"/>
      <c r="AG93"/>
      <c r="AH93"/>
      <c r="AI93"/>
    </row>
    <row r="94" spans="1:35" s="2" customFormat="1" x14ac:dyDescent="0.3">
      <c r="A94" s="2" t="s">
        <v>5</v>
      </c>
      <c r="B94" s="2">
        <v>8</v>
      </c>
      <c r="C94" s="2">
        <v>12.808</v>
      </c>
      <c r="D94" s="2">
        <f t="shared" ref="D94:D96" si="52">(C94-B94)/(C94+B94)</f>
        <v>0.23106497500961168</v>
      </c>
      <c r="G94" s="2" t="s">
        <v>5</v>
      </c>
      <c r="H94" s="2">
        <v>5.5</v>
      </c>
      <c r="I94" s="2">
        <v>6.8042299999999996</v>
      </c>
      <c r="J94" s="2">
        <f t="shared" ref="J94:J97" si="53">(I94-H94)/(I94+H94)</f>
        <v>0.10599850620477669</v>
      </c>
      <c r="Y94"/>
      <c r="Z94"/>
      <c r="AA94"/>
      <c r="AB94"/>
      <c r="AC94"/>
      <c r="AD94"/>
      <c r="AE94"/>
      <c r="AF94"/>
      <c r="AG94"/>
      <c r="AH94"/>
      <c r="AI94"/>
    </row>
    <row r="95" spans="1:35" s="2" customFormat="1" x14ac:dyDescent="0.3">
      <c r="A95" s="2" t="s">
        <v>7</v>
      </c>
      <c r="B95" s="2">
        <v>7</v>
      </c>
      <c r="C95" s="2">
        <v>13.308299999999999</v>
      </c>
      <c r="D95" s="2">
        <f t="shared" si="52"/>
        <v>0.31062668958012241</v>
      </c>
      <c r="G95" s="2" t="s">
        <v>6</v>
      </c>
      <c r="H95" s="2">
        <v>6</v>
      </c>
      <c r="I95" s="2">
        <v>7.1044099999999997</v>
      </c>
      <c r="J95" s="2">
        <f t="shared" si="53"/>
        <v>8.4277735510412122E-2</v>
      </c>
      <c r="Y95"/>
      <c r="Z95"/>
      <c r="AA95"/>
      <c r="AB95"/>
      <c r="AC95"/>
      <c r="AD95"/>
      <c r="AE95"/>
      <c r="AF95"/>
      <c r="AG95"/>
      <c r="AH95"/>
      <c r="AI95"/>
    </row>
    <row r="96" spans="1:35" s="2" customFormat="1" x14ac:dyDescent="0.3">
      <c r="B96" s="2">
        <v>5.5</v>
      </c>
      <c r="C96" s="2">
        <v>12.1075</v>
      </c>
      <c r="D96" s="2">
        <f t="shared" si="52"/>
        <v>0.37526622178049124</v>
      </c>
      <c r="H96" s="2">
        <v>7.5</v>
      </c>
      <c r="I96" s="2">
        <v>8.0049700000000001</v>
      </c>
      <c r="J96" s="2">
        <f t="shared" si="53"/>
        <v>3.2568266820251837E-2</v>
      </c>
      <c r="Y96"/>
      <c r="Z96"/>
      <c r="AA96"/>
      <c r="AB96"/>
      <c r="AC96"/>
      <c r="AD96"/>
      <c r="AE96"/>
      <c r="AF96"/>
      <c r="AG96"/>
      <c r="AH96"/>
      <c r="AI96"/>
    </row>
    <row r="97" spans="1:35" s="2" customFormat="1" x14ac:dyDescent="0.3">
      <c r="H97" s="2">
        <v>6</v>
      </c>
      <c r="I97" s="2">
        <v>7.8048500000000001</v>
      </c>
      <c r="J97" s="2">
        <f t="shared" si="53"/>
        <v>0.13074028330622933</v>
      </c>
      <c r="Y97"/>
      <c r="Z97"/>
      <c r="AA97"/>
      <c r="AB97"/>
      <c r="AC97"/>
      <c r="AD97"/>
      <c r="AE97"/>
      <c r="AF97"/>
      <c r="AG97"/>
      <c r="AH97"/>
      <c r="AI97"/>
    </row>
    <row r="98" spans="1:35" s="2" customFormat="1" x14ac:dyDescent="0.3">
      <c r="A98" s="3"/>
      <c r="B98" s="3">
        <f>AVERAGE(B93:B97)</f>
        <v>11.375</v>
      </c>
      <c r="C98" s="3">
        <f t="shared" ref="C98" si="54">AVERAGE(C93:C97)</f>
        <v>16.260125000000002</v>
      </c>
      <c r="D98" s="3">
        <f>AVERAGE(D93:D97)</f>
        <v>0.23800450294345288</v>
      </c>
      <c r="E98" s="3">
        <f>_xlfn.T.TEST(B93:B97,C93:C97,2,1)</f>
        <v>2.1019891542025163E-2</v>
      </c>
      <c r="G98" s="3"/>
      <c r="H98" s="3">
        <f>AVERAGE(H93:H97)</f>
        <v>6.4</v>
      </c>
      <c r="I98" s="3">
        <f t="shared" ref="I98" si="55">AVERAGE(I93:I97)</f>
        <v>7.4246120000000007</v>
      </c>
      <c r="J98" s="3">
        <f>AVERAGE(J93:J97)</f>
        <v>7.63346082857215E-2</v>
      </c>
      <c r="K98" s="3">
        <f>_xlfn.T.TEST(H93:H97,I93:I97,2,1)</f>
        <v>1.6860425253406527E-2</v>
      </c>
      <c r="Y98"/>
      <c r="Z98"/>
      <c r="AA98"/>
      <c r="AB98"/>
      <c r="AC98"/>
      <c r="AD98"/>
      <c r="AE98"/>
      <c r="AF98"/>
      <c r="AG98"/>
      <c r="AH98"/>
      <c r="AI98"/>
    </row>
    <row r="99" spans="1:35" s="2" customFormat="1" x14ac:dyDescent="0.3">
      <c r="Y99"/>
      <c r="Z99"/>
      <c r="AA99"/>
      <c r="AB99"/>
      <c r="AC99"/>
      <c r="AD99"/>
      <c r="AE99"/>
      <c r="AF99"/>
      <c r="AG99"/>
      <c r="AH99"/>
      <c r="AI99"/>
    </row>
    <row r="100" spans="1:35" s="2" customFormat="1" x14ac:dyDescent="0.3">
      <c r="Y100"/>
      <c r="Z100"/>
      <c r="AA100"/>
      <c r="AB100"/>
      <c r="AC100"/>
      <c r="AD100"/>
      <c r="AE100"/>
      <c r="AF100"/>
      <c r="AG100"/>
      <c r="AH100"/>
      <c r="AI100"/>
    </row>
    <row r="101" spans="1:35" s="2" customFormat="1" x14ac:dyDescent="0.3">
      <c r="Y101"/>
      <c r="Z101"/>
      <c r="AA101"/>
      <c r="AB101"/>
      <c r="AC101"/>
      <c r="AD101"/>
      <c r="AE101"/>
      <c r="AF101"/>
      <c r="AG101"/>
      <c r="AH101"/>
      <c r="AI101"/>
    </row>
    <row r="102" spans="1:35" s="2" customFormat="1" x14ac:dyDescent="0.3">
      <c r="Y102"/>
      <c r="Z102"/>
      <c r="AA102"/>
      <c r="AB102"/>
      <c r="AC102"/>
      <c r="AD102"/>
      <c r="AE102"/>
      <c r="AF102"/>
      <c r="AG102"/>
      <c r="AH102"/>
      <c r="AI102"/>
    </row>
    <row r="103" spans="1:35" s="2" customFormat="1" x14ac:dyDescent="0.3">
      <c r="Y103"/>
      <c r="Z103"/>
      <c r="AA103"/>
      <c r="AB103"/>
      <c r="AC103"/>
      <c r="AD103"/>
      <c r="AE103"/>
      <c r="AF103"/>
      <c r="AG103"/>
      <c r="AH103"/>
      <c r="AI103"/>
    </row>
    <row r="104" spans="1:35" s="2" customFormat="1" x14ac:dyDescent="0.3">
      <c r="Y104"/>
      <c r="Z104"/>
      <c r="AA104"/>
      <c r="AB104"/>
      <c r="AC104"/>
      <c r="AD104"/>
      <c r="AE104"/>
      <c r="AF104"/>
      <c r="AG104"/>
      <c r="AH104"/>
      <c r="AI104"/>
    </row>
    <row r="105" spans="1:35" s="2" customFormat="1" x14ac:dyDescent="0.3">
      <c r="A105" s="3"/>
      <c r="B105" s="3"/>
      <c r="C105" s="3"/>
      <c r="D105" s="3"/>
      <c r="E105" s="3"/>
      <c r="Y105"/>
      <c r="Z105"/>
      <c r="AA105"/>
      <c r="AB105"/>
      <c r="AC105"/>
      <c r="AD105"/>
      <c r="AE105"/>
      <c r="AF105"/>
      <c r="AG105"/>
      <c r="AH105"/>
      <c r="AI105"/>
    </row>
    <row r="106" spans="1:35" s="2" customFormat="1" x14ac:dyDescent="0.3">
      <c r="Y106"/>
      <c r="Z106"/>
      <c r="AA106"/>
      <c r="AB106"/>
      <c r="AC106"/>
      <c r="AD106"/>
      <c r="AE106"/>
      <c r="AF106"/>
      <c r="AG106"/>
      <c r="AH106"/>
      <c r="AI106"/>
    </row>
    <row r="107" spans="1:35" s="2" customFormat="1" x14ac:dyDescent="0.3">
      <c r="Y107"/>
      <c r="Z107"/>
      <c r="AA107"/>
      <c r="AB107"/>
      <c r="AC107"/>
      <c r="AD107"/>
      <c r="AE107"/>
      <c r="AF107"/>
      <c r="AG107"/>
      <c r="AH107"/>
      <c r="AI107"/>
    </row>
    <row r="108" spans="1:35" s="2" customFormat="1" x14ac:dyDescent="0.3">
      <c r="Y108"/>
      <c r="Z108"/>
      <c r="AA108"/>
      <c r="AB108"/>
      <c r="AC108"/>
      <c r="AD108"/>
      <c r="AE108"/>
      <c r="AF108"/>
      <c r="AG108"/>
      <c r="AH108"/>
      <c r="AI108"/>
    </row>
    <row r="109" spans="1:35" s="2" customFormat="1" x14ac:dyDescent="0.3">
      <c r="Y109"/>
      <c r="Z109"/>
      <c r="AA109"/>
      <c r="AB109"/>
      <c r="AC109"/>
      <c r="AD109"/>
      <c r="AE109"/>
      <c r="AF109"/>
      <c r="AG109"/>
      <c r="AH109"/>
      <c r="AI109"/>
    </row>
    <row r="110" spans="1:35" s="2" customFormat="1" x14ac:dyDescent="0.3">
      <c r="Y110"/>
      <c r="Z110"/>
      <c r="AA110"/>
      <c r="AB110"/>
      <c r="AC110"/>
      <c r="AD110"/>
      <c r="AE110"/>
      <c r="AF110"/>
      <c r="AG110"/>
      <c r="AH110"/>
      <c r="AI110"/>
    </row>
    <row r="111" spans="1:35" s="2" customFormat="1" x14ac:dyDescent="0.3">
      <c r="Y111"/>
      <c r="Z111"/>
      <c r="AA111"/>
      <c r="AB111"/>
      <c r="AC111"/>
      <c r="AD111"/>
      <c r="AE111"/>
      <c r="AF111"/>
      <c r="AG111"/>
      <c r="AH111"/>
      <c r="AI111"/>
    </row>
    <row r="112" spans="1:35" s="2" customFormat="1" x14ac:dyDescent="0.3">
      <c r="A112" s="3"/>
      <c r="B112" s="3"/>
      <c r="C112" s="3"/>
      <c r="D112" s="3"/>
      <c r="E112" s="3"/>
      <c r="Y112"/>
      <c r="Z112"/>
      <c r="AA112"/>
      <c r="AB112"/>
      <c r="AC112"/>
      <c r="AD112"/>
      <c r="AE112"/>
      <c r="AF112"/>
      <c r="AG112"/>
      <c r="AH112"/>
      <c r="AI112"/>
    </row>
    <row r="113" spans="1:35" s="2" customFormat="1" x14ac:dyDescent="0.3">
      <c r="Y113"/>
      <c r="Z113"/>
      <c r="AA113"/>
      <c r="AB113"/>
      <c r="AC113"/>
      <c r="AD113"/>
      <c r="AE113"/>
      <c r="AF113"/>
      <c r="AG113"/>
      <c r="AH113"/>
      <c r="AI113"/>
    </row>
    <row r="114" spans="1:35" s="2" customFormat="1" x14ac:dyDescent="0.3">
      <c r="Y114"/>
      <c r="Z114"/>
      <c r="AA114"/>
      <c r="AB114"/>
      <c r="AC114"/>
      <c r="AD114"/>
      <c r="AE114"/>
      <c r="AF114"/>
      <c r="AG114"/>
      <c r="AH114"/>
      <c r="AI114"/>
    </row>
    <row r="115" spans="1:35" s="2" customFormat="1" x14ac:dyDescent="0.3">
      <c r="Y115"/>
      <c r="Z115"/>
      <c r="AA115"/>
      <c r="AB115"/>
      <c r="AC115"/>
      <c r="AD115"/>
      <c r="AE115"/>
      <c r="AF115"/>
      <c r="AG115"/>
      <c r="AH115"/>
      <c r="AI115"/>
    </row>
    <row r="116" spans="1:35" s="2" customFormat="1" x14ac:dyDescent="0.3">
      <c r="Y116"/>
      <c r="Z116"/>
      <c r="AA116"/>
      <c r="AB116"/>
      <c r="AC116"/>
      <c r="AD116"/>
      <c r="AE116"/>
      <c r="AF116"/>
      <c r="AG116"/>
      <c r="AH116"/>
      <c r="AI116"/>
    </row>
    <row r="117" spans="1:35" s="2" customFormat="1" x14ac:dyDescent="0.3">
      <c r="Y117"/>
      <c r="Z117"/>
      <c r="AA117"/>
      <c r="AB117"/>
      <c r="AC117"/>
      <c r="AD117"/>
      <c r="AE117"/>
      <c r="AF117"/>
      <c r="AG117"/>
      <c r="AH117"/>
      <c r="AI117"/>
    </row>
    <row r="118" spans="1:35" s="2" customFormat="1" x14ac:dyDescent="0.3">
      <c r="Y118"/>
      <c r="Z118"/>
      <c r="AA118"/>
      <c r="AB118"/>
      <c r="AC118"/>
      <c r="AD118"/>
      <c r="AE118"/>
      <c r="AF118"/>
      <c r="AG118"/>
      <c r="AH118"/>
      <c r="AI118"/>
    </row>
    <row r="119" spans="1:35" s="2" customFormat="1" x14ac:dyDescent="0.3">
      <c r="A119" s="3"/>
      <c r="B119" s="3"/>
      <c r="C119" s="3"/>
      <c r="D119" s="3"/>
      <c r="E119" s="3"/>
      <c r="Y119"/>
      <c r="Z119"/>
      <c r="AA119"/>
      <c r="AB119"/>
      <c r="AC119"/>
      <c r="AD119"/>
      <c r="AE119"/>
      <c r="AF119"/>
      <c r="AG119"/>
      <c r="AH119"/>
      <c r="AI119"/>
    </row>
    <row r="120" spans="1:35" s="2" customFormat="1" x14ac:dyDescent="0.3">
      <c r="Y120"/>
      <c r="Z120"/>
      <c r="AA120"/>
      <c r="AB120"/>
      <c r="AC120"/>
      <c r="AD120"/>
      <c r="AE120"/>
      <c r="AF120"/>
      <c r="AG120"/>
      <c r="AH120"/>
      <c r="AI120"/>
    </row>
    <row r="121" spans="1:35" s="2" customFormat="1" x14ac:dyDescent="0.3">
      <c r="Y121"/>
      <c r="Z121"/>
      <c r="AA121"/>
      <c r="AB121"/>
      <c r="AC121"/>
      <c r="AD121"/>
      <c r="AE121"/>
      <c r="AF121"/>
      <c r="AG121"/>
      <c r="AH121"/>
      <c r="AI121"/>
    </row>
    <row r="122" spans="1:35" s="2" customFormat="1" x14ac:dyDescent="0.3">
      <c r="Y122"/>
      <c r="Z122"/>
      <c r="AA122"/>
      <c r="AB122"/>
      <c r="AC122"/>
      <c r="AD122"/>
      <c r="AE122"/>
      <c r="AF122"/>
      <c r="AG122"/>
      <c r="AH122"/>
      <c r="AI122"/>
    </row>
    <row r="123" spans="1:35" s="2" customFormat="1" x14ac:dyDescent="0.3">
      <c r="Y123"/>
      <c r="Z123"/>
      <c r="AA123"/>
      <c r="AB123"/>
      <c r="AC123"/>
      <c r="AD123"/>
      <c r="AE123"/>
      <c r="AF123"/>
      <c r="AG123"/>
      <c r="AH123"/>
      <c r="AI123"/>
    </row>
    <row r="124" spans="1:35" s="2" customFormat="1" x14ac:dyDescent="0.3">
      <c r="Y124"/>
      <c r="Z124"/>
      <c r="AA124"/>
      <c r="AB124"/>
      <c r="AC124"/>
      <c r="AD124"/>
      <c r="AE124"/>
      <c r="AF124"/>
      <c r="AG124"/>
      <c r="AH124"/>
      <c r="AI124"/>
    </row>
    <row r="125" spans="1:35" s="2" customFormat="1" x14ac:dyDescent="0.3">
      <c r="Y125"/>
      <c r="Z125"/>
      <c r="AA125"/>
      <c r="AB125"/>
      <c r="AC125"/>
      <c r="AD125"/>
      <c r="AE125"/>
      <c r="AF125"/>
      <c r="AG125"/>
      <c r="AH125"/>
      <c r="AI125"/>
    </row>
    <row r="126" spans="1:35" s="2" customFormat="1" x14ac:dyDescent="0.3">
      <c r="A126" s="3"/>
      <c r="B126" s="3"/>
      <c r="C126" s="3"/>
      <c r="D126" s="3"/>
      <c r="E126" s="3"/>
      <c r="Y126"/>
      <c r="Z126"/>
      <c r="AA126"/>
      <c r="AB126"/>
      <c r="AC126"/>
      <c r="AD126"/>
      <c r="AE126"/>
      <c r="AF126"/>
      <c r="AG126"/>
      <c r="AH126"/>
      <c r="AI126"/>
    </row>
    <row r="127" spans="1:35" s="2" customFormat="1" x14ac:dyDescent="0.3">
      <c r="Y127"/>
      <c r="Z127"/>
      <c r="AA127"/>
      <c r="AB127"/>
      <c r="AC127"/>
      <c r="AD127"/>
      <c r="AE127"/>
      <c r="AF127"/>
      <c r="AG127"/>
      <c r="AH127"/>
      <c r="AI127"/>
    </row>
    <row r="128" spans="1:35" s="2" customFormat="1" x14ac:dyDescent="0.3">
      <c r="Y128"/>
      <c r="Z128"/>
      <c r="AA128"/>
      <c r="AB128"/>
      <c r="AC128"/>
      <c r="AD128"/>
      <c r="AE128"/>
      <c r="AF128"/>
      <c r="AG128"/>
      <c r="AH128"/>
      <c r="AI128"/>
    </row>
    <row r="129" spans="1:35" s="2" customFormat="1" x14ac:dyDescent="0.3">
      <c r="Y129"/>
      <c r="Z129"/>
      <c r="AA129"/>
      <c r="AB129"/>
      <c r="AC129"/>
      <c r="AD129"/>
      <c r="AE129"/>
      <c r="AF129"/>
      <c r="AG129"/>
      <c r="AH129"/>
      <c r="AI129"/>
    </row>
    <row r="130" spans="1:35" s="2" customFormat="1" x14ac:dyDescent="0.3">
      <c r="Y130"/>
      <c r="Z130"/>
      <c r="AA130"/>
      <c r="AB130"/>
      <c r="AC130"/>
      <c r="AD130"/>
      <c r="AE130"/>
      <c r="AF130"/>
      <c r="AG130"/>
      <c r="AH130"/>
      <c r="AI130"/>
    </row>
    <row r="131" spans="1:35" s="2" customFormat="1" x14ac:dyDescent="0.3">
      <c r="Y131"/>
      <c r="Z131"/>
      <c r="AA131"/>
      <c r="AB131"/>
      <c r="AC131"/>
      <c r="AD131"/>
      <c r="AE131"/>
      <c r="AF131"/>
      <c r="AG131"/>
      <c r="AH131"/>
      <c r="AI131"/>
    </row>
    <row r="132" spans="1:35" s="2" customFormat="1" x14ac:dyDescent="0.3">
      <c r="Y132"/>
      <c r="Z132"/>
      <c r="AA132"/>
      <c r="AB132"/>
      <c r="AC132"/>
      <c r="AD132"/>
      <c r="AE132"/>
      <c r="AF132"/>
      <c r="AG132"/>
      <c r="AH132"/>
      <c r="AI132"/>
    </row>
    <row r="133" spans="1:35" s="2" customFormat="1" x14ac:dyDescent="0.3">
      <c r="A133" s="3"/>
      <c r="B133" s="3"/>
      <c r="C133" s="3"/>
      <c r="D133" s="3"/>
      <c r="E133" s="3"/>
      <c r="Y133"/>
      <c r="Z133"/>
      <c r="AA133"/>
      <c r="AB133"/>
      <c r="AC133"/>
      <c r="AD133"/>
      <c r="AE133"/>
      <c r="AF133"/>
      <c r="AG133"/>
      <c r="AH133"/>
      <c r="AI133"/>
    </row>
    <row r="134" spans="1:35" s="2" customFormat="1" x14ac:dyDescent="0.3">
      <c r="Y134"/>
      <c r="Z134"/>
      <c r="AA134"/>
      <c r="AB134"/>
      <c r="AC134"/>
      <c r="AD134"/>
      <c r="AE134"/>
      <c r="AF134"/>
      <c r="AG134"/>
      <c r="AH134"/>
      <c r="AI134"/>
    </row>
    <row r="135" spans="1:35" s="2" customFormat="1" x14ac:dyDescent="0.3">
      <c r="Y135"/>
      <c r="Z135"/>
      <c r="AA135"/>
      <c r="AB135"/>
      <c r="AC135"/>
      <c r="AD135"/>
      <c r="AE135"/>
      <c r="AF135"/>
      <c r="AG135"/>
      <c r="AH135"/>
      <c r="AI135"/>
    </row>
    <row r="136" spans="1:35" s="2" customFormat="1" x14ac:dyDescent="0.3">
      <c r="Y136"/>
      <c r="Z136"/>
      <c r="AA136"/>
      <c r="AB136"/>
      <c r="AC136"/>
      <c r="AD136"/>
      <c r="AE136"/>
      <c r="AF136"/>
      <c r="AG136"/>
      <c r="AH136"/>
      <c r="AI136"/>
    </row>
    <row r="137" spans="1:35" s="2" customFormat="1" x14ac:dyDescent="0.3">
      <c r="Y137"/>
      <c r="Z137"/>
      <c r="AA137"/>
      <c r="AB137"/>
      <c r="AC137"/>
      <c r="AD137"/>
      <c r="AE137"/>
      <c r="AF137"/>
      <c r="AG137"/>
      <c r="AH137"/>
      <c r="AI137"/>
    </row>
    <row r="138" spans="1:35" s="2" customFormat="1" x14ac:dyDescent="0.3">
      <c r="Y138"/>
      <c r="Z138"/>
      <c r="AA138"/>
      <c r="AB138"/>
      <c r="AC138"/>
      <c r="AD138"/>
      <c r="AE138"/>
      <c r="AF138"/>
      <c r="AG138"/>
      <c r="AH138"/>
      <c r="AI138"/>
    </row>
    <row r="139" spans="1:35" s="2" customFormat="1" x14ac:dyDescent="0.3">
      <c r="Y139"/>
      <c r="Z139"/>
      <c r="AA139"/>
      <c r="AB139"/>
      <c r="AC139"/>
      <c r="AD139"/>
      <c r="AE139"/>
      <c r="AF139"/>
      <c r="AG139"/>
      <c r="AH139"/>
      <c r="AI139"/>
    </row>
    <row r="140" spans="1:35" s="2" customFormat="1" x14ac:dyDescent="0.3">
      <c r="A140" s="3"/>
      <c r="B140" s="3"/>
      <c r="C140" s="3"/>
      <c r="D140" s="3"/>
      <c r="E140" s="3"/>
      <c r="Y140"/>
      <c r="Z140"/>
      <c r="AA140"/>
      <c r="AB140"/>
      <c r="AC140"/>
      <c r="AD140"/>
      <c r="AE140"/>
      <c r="AF140"/>
      <c r="AG140"/>
      <c r="AH140"/>
      <c r="AI140"/>
    </row>
    <row r="141" spans="1:35" s="2" customFormat="1" x14ac:dyDescent="0.3">
      <c r="Y141"/>
      <c r="Z141"/>
      <c r="AA141"/>
      <c r="AB141"/>
      <c r="AC141"/>
      <c r="AD141"/>
      <c r="AE141"/>
      <c r="AF141"/>
      <c r="AG141"/>
      <c r="AH141"/>
      <c r="AI141"/>
    </row>
    <row r="142" spans="1:35" s="2" customFormat="1" x14ac:dyDescent="0.3">
      <c r="Y142"/>
      <c r="Z142"/>
      <c r="AA142"/>
      <c r="AB142"/>
      <c r="AC142"/>
      <c r="AD142"/>
      <c r="AE142"/>
      <c r="AF142"/>
      <c r="AG142"/>
      <c r="AH142"/>
      <c r="AI142"/>
    </row>
    <row r="143" spans="1:35" s="2" customFormat="1" x14ac:dyDescent="0.3">
      <c r="Y143"/>
      <c r="Z143"/>
      <c r="AA143"/>
      <c r="AB143"/>
      <c r="AC143"/>
      <c r="AD143"/>
      <c r="AE143"/>
      <c r="AF143"/>
      <c r="AG143"/>
      <c r="AH143"/>
      <c r="AI143"/>
    </row>
    <row r="144" spans="1:35" s="2" customFormat="1" x14ac:dyDescent="0.3">
      <c r="Y144"/>
      <c r="Z144"/>
      <c r="AA144"/>
      <c r="AB144"/>
      <c r="AC144"/>
      <c r="AD144"/>
      <c r="AE144"/>
      <c r="AF144"/>
      <c r="AG144"/>
      <c r="AH144"/>
      <c r="AI144"/>
    </row>
    <row r="145" spans="1:35" s="2" customFormat="1" x14ac:dyDescent="0.3">
      <c r="Y145"/>
      <c r="Z145"/>
      <c r="AA145"/>
      <c r="AB145"/>
      <c r="AC145"/>
      <c r="AD145"/>
      <c r="AE145"/>
      <c r="AF145"/>
      <c r="AG145"/>
      <c r="AH145"/>
      <c r="AI145"/>
    </row>
    <row r="146" spans="1:35" s="2" customFormat="1" x14ac:dyDescent="0.3">
      <c r="Y146"/>
      <c r="Z146"/>
      <c r="AA146"/>
      <c r="AB146"/>
      <c r="AC146"/>
      <c r="AD146"/>
      <c r="AE146"/>
      <c r="AF146"/>
      <c r="AG146"/>
      <c r="AH146"/>
      <c r="AI146"/>
    </row>
    <row r="147" spans="1:35" s="2" customFormat="1" x14ac:dyDescent="0.3">
      <c r="A147" s="3"/>
      <c r="B147" s="3"/>
      <c r="C147" s="3"/>
      <c r="D147" s="3"/>
      <c r="E147" s="3"/>
      <c r="Y147"/>
      <c r="Z147"/>
      <c r="AA147"/>
      <c r="AB147"/>
      <c r="AC147"/>
      <c r="AD147"/>
      <c r="AE147"/>
      <c r="AF147"/>
      <c r="AG147"/>
      <c r="AH147"/>
      <c r="AI147"/>
    </row>
    <row r="148" spans="1:35" s="2" customFormat="1" x14ac:dyDescent="0.3">
      <c r="Y148"/>
      <c r="Z148"/>
      <c r="AA148"/>
      <c r="AB148"/>
      <c r="AC148"/>
      <c r="AD148"/>
      <c r="AE148"/>
      <c r="AF148"/>
      <c r="AG148"/>
      <c r="AH148"/>
      <c r="AI148"/>
    </row>
    <row r="149" spans="1:35" s="2" customFormat="1" x14ac:dyDescent="0.3">
      <c r="Y149"/>
      <c r="Z149"/>
      <c r="AA149"/>
      <c r="AB149"/>
      <c r="AC149"/>
      <c r="AD149"/>
      <c r="AE149"/>
      <c r="AF149"/>
      <c r="AG149"/>
      <c r="AH149"/>
      <c r="AI149"/>
    </row>
    <row r="150" spans="1:35" s="2" customFormat="1" x14ac:dyDescent="0.3">
      <c r="Y150"/>
      <c r="Z150"/>
      <c r="AA150"/>
      <c r="AB150"/>
      <c r="AC150"/>
      <c r="AD150"/>
      <c r="AE150"/>
      <c r="AF150"/>
      <c r="AG150"/>
      <c r="AH150"/>
      <c r="AI150"/>
    </row>
    <row r="151" spans="1:35" s="2" customFormat="1" x14ac:dyDescent="0.3">
      <c r="Y151"/>
      <c r="Z151"/>
      <c r="AA151"/>
      <c r="AB151"/>
      <c r="AC151"/>
      <c r="AD151"/>
      <c r="AE151"/>
      <c r="AF151"/>
      <c r="AG151"/>
      <c r="AH151"/>
      <c r="AI151"/>
    </row>
    <row r="152" spans="1:35" s="2" customFormat="1" x14ac:dyDescent="0.3">
      <c r="Y152"/>
      <c r="Z152"/>
      <c r="AA152"/>
      <c r="AB152"/>
      <c r="AC152"/>
      <c r="AD152"/>
      <c r="AE152"/>
      <c r="AF152"/>
      <c r="AG152"/>
      <c r="AH152"/>
      <c r="AI152"/>
    </row>
    <row r="153" spans="1:35" s="2" customFormat="1" x14ac:dyDescent="0.3">
      <c r="Y153"/>
      <c r="Z153"/>
      <c r="AA153"/>
      <c r="AB153"/>
      <c r="AC153"/>
      <c r="AD153"/>
      <c r="AE153"/>
      <c r="AF153"/>
      <c r="AG153"/>
      <c r="AH153"/>
      <c r="AI153"/>
    </row>
    <row r="154" spans="1:35" s="2" customFormat="1" x14ac:dyDescent="0.3">
      <c r="A154" s="3"/>
      <c r="B154" s="3"/>
      <c r="C154" s="3"/>
      <c r="D154" s="3"/>
      <c r="E154" s="3"/>
      <c r="Y154"/>
      <c r="Z154"/>
      <c r="AA154"/>
      <c r="AB154"/>
      <c r="AC154"/>
      <c r="AD154"/>
      <c r="AE154"/>
      <c r="AF154"/>
      <c r="AG154"/>
      <c r="AH154"/>
      <c r="AI154"/>
    </row>
    <row r="155" spans="1:35" s="2" customFormat="1" x14ac:dyDescent="0.3">
      <c r="Y155"/>
      <c r="Z155"/>
      <c r="AA155"/>
      <c r="AB155"/>
      <c r="AC155"/>
      <c r="AD155"/>
      <c r="AE155"/>
      <c r="AF155"/>
      <c r="AG155"/>
      <c r="AH155"/>
      <c r="AI155"/>
    </row>
    <row r="156" spans="1:35" s="2" customFormat="1" x14ac:dyDescent="0.3">
      <c r="Y156"/>
      <c r="Z156"/>
      <c r="AA156"/>
      <c r="AB156"/>
      <c r="AC156"/>
      <c r="AD156"/>
      <c r="AE156"/>
      <c r="AF156"/>
      <c r="AG156"/>
      <c r="AH156"/>
      <c r="AI156"/>
    </row>
    <row r="157" spans="1:35" s="2" customFormat="1" x14ac:dyDescent="0.3">
      <c r="Y157"/>
      <c r="Z157"/>
      <c r="AA157"/>
      <c r="AB157"/>
      <c r="AC157"/>
      <c r="AD157"/>
      <c r="AE157"/>
      <c r="AF157"/>
      <c r="AG157"/>
      <c r="AH157"/>
      <c r="AI157"/>
    </row>
    <row r="158" spans="1:35" s="2" customFormat="1" x14ac:dyDescent="0.3">
      <c r="Y158"/>
      <c r="Z158"/>
      <c r="AA158"/>
      <c r="AB158"/>
      <c r="AC158"/>
      <c r="AD158"/>
      <c r="AE158"/>
      <c r="AF158"/>
      <c r="AG158"/>
      <c r="AH158"/>
      <c r="AI158"/>
    </row>
    <row r="159" spans="1:35" s="2" customFormat="1" x14ac:dyDescent="0.3">
      <c r="Y159"/>
      <c r="Z159"/>
      <c r="AA159"/>
      <c r="AB159"/>
      <c r="AC159"/>
      <c r="AD159"/>
      <c r="AE159"/>
      <c r="AF159"/>
      <c r="AG159"/>
      <c r="AH159"/>
      <c r="AI159"/>
    </row>
    <row r="160" spans="1:35" s="2" customFormat="1" x14ac:dyDescent="0.3">
      <c r="Y160"/>
      <c r="Z160"/>
      <c r="AA160"/>
      <c r="AB160"/>
      <c r="AC160"/>
      <c r="AD160"/>
      <c r="AE160"/>
      <c r="AF160"/>
      <c r="AG160"/>
      <c r="AH160"/>
      <c r="AI160"/>
    </row>
    <row r="161" spans="1:35" s="2" customFormat="1" x14ac:dyDescent="0.3">
      <c r="A161" s="3"/>
      <c r="B161" s="3"/>
      <c r="C161" s="3"/>
      <c r="D161" s="3"/>
      <c r="E161" s="3"/>
      <c r="Y161"/>
      <c r="Z161"/>
      <c r="AA161"/>
      <c r="AB161"/>
      <c r="AC161"/>
      <c r="AD161"/>
      <c r="AE161"/>
      <c r="AF161"/>
      <c r="AG161"/>
      <c r="AH161"/>
      <c r="AI161"/>
    </row>
    <row r="162" spans="1:35" s="2" customFormat="1" x14ac:dyDescent="0.3">
      <c r="Y162"/>
      <c r="Z162"/>
      <c r="AA162"/>
      <c r="AB162"/>
      <c r="AC162"/>
      <c r="AD162"/>
      <c r="AE162"/>
      <c r="AF162"/>
      <c r="AG162"/>
      <c r="AH162"/>
      <c r="AI162"/>
    </row>
    <row r="163" spans="1:35" s="2" customFormat="1" x14ac:dyDescent="0.3">
      <c r="Y163"/>
      <c r="Z163"/>
      <c r="AA163"/>
      <c r="AB163"/>
      <c r="AC163"/>
      <c r="AD163"/>
      <c r="AE163"/>
      <c r="AF163"/>
      <c r="AG163"/>
      <c r="AH163"/>
      <c r="AI163"/>
    </row>
    <row r="164" spans="1:35" s="2" customFormat="1" x14ac:dyDescent="0.3">
      <c r="Y164"/>
      <c r="Z164"/>
      <c r="AA164"/>
      <c r="AB164"/>
      <c r="AC164"/>
      <c r="AD164"/>
      <c r="AE164"/>
      <c r="AF164"/>
      <c r="AG164"/>
      <c r="AH164"/>
      <c r="AI164"/>
    </row>
    <row r="165" spans="1:35" s="2" customFormat="1" x14ac:dyDescent="0.3">
      <c r="Y165"/>
      <c r="Z165"/>
      <c r="AA165"/>
      <c r="AB165"/>
      <c r="AC165"/>
      <c r="AD165"/>
      <c r="AE165"/>
      <c r="AF165"/>
      <c r="AG165"/>
      <c r="AH165"/>
      <c r="AI165"/>
    </row>
    <row r="166" spans="1:35" s="2" customFormat="1" x14ac:dyDescent="0.3">
      <c r="Y166"/>
      <c r="Z166"/>
      <c r="AA166"/>
      <c r="AB166"/>
      <c r="AC166"/>
      <c r="AD166"/>
      <c r="AE166"/>
      <c r="AF166"/>
      <c r="AG166"/>
      <c r="AH166"/>
      <c r="AI166"/>
    </row>
    <row r="167" spans="1:35" s="2" customFormat="1" x14ac:dyDescent="0.3">
      <c r="Y167"/>
      <c r="Z167"/>
      <c r="AA167"/>
      <c r="AB167"/>
      <c r="AC167"/>
      <c r="AD167"/>
      <c r="AE167"/>
      <c r="AF167"/>
      <c r="AG167"/>
      <c r="AH167"/>
      <c r="AI167"/>
    </row>
    <row r="168" spans="1:35" s="2" customFormat="1" x14ac:dyDescent="0.3">
      <c r="A168" s="3"/>
      <c r="B168" s="3"/>
      <c r="C168" s="3"/>
      <c r="D168" s="3"/>
      <c r="E168" s="3"/>
      <c r="Y168"/>
      <c r="Z168"/>
      <c r="AA168"/>
      <c r="AB168"/>
      <c r="AC168"/>
      <c r="AD168"/>
      <c r="AE168"/>
      <c r="AF168"/>
      <c r="AG168"/>
      <c r="AH168"/>
      <c r="AI168"/>
    </row>
    <row r="169" spans="1:35" s="2" customFormat="1" x14ac:dyDescent="0.3">
      <c r="Y169"/>
      <c r="Z169"/>
      <c r="AA169"/>
      <c r="AB169"/>
      <c r="AC169"/>
      <c r="AD169"/>
      <c r="AE169"/>
      <c r="AF169"/>
      <c r="AG169"/>
      <c r="AH169"/>
      <c r="AI169"/>
    </row>
    <row r="170" spans="1:35" s="2" customFormat="1" x14ac:dyDescent="0.3">
      <c r="Y170"/>
      <c r="Z170"/>
      <c r="AA170"/>
      <c r="AB170"/>
      <c r="AC170"/>
      <c r="AD170"/>
      <c r="AE170"/>
      <c r="AF170"/>
      <c r="AG170"/>
      <c r="AH170"/>
      <c r="AI170"/>
    </row>
    <row r="171" spans="1:35" s="2" customFormat="1" x14ac:dyDescent="0.3">
      <c r="Y171"/>
      <c r="Z171"/>
      <c r="AA171"/>
      <c r="AB171"/>
      <c r="AC171"/>
      <c r="AD171"/>
      <c r="AE171"/>
      <c r="AF171"/>
      <c r="AG171"/>
      <c r="AH171"/>
      <c r="AI171"/>
    </row>
    <row r="172" spans="1:35" s="2" customFormat="1" x14ac:dyDescent="0.3">
      <c r="Y172"/>
      <c r="Z172"/>
      <c r="AA172"/>
      <c r="AB172"/>
      <c r="AC172"/>
      <c r="AD172"/>
      <c r="AE172"/>
      <c r="AF172"/>
      <c r="AG172"/>
      <c r="AH172"/>
      <c r="AI172"/>
    </row>
    <row r="173" spans="1:35" s="2" customFormat="1" x14ac:dyDescent="0.3">
      <c r="Y173"/>
      <c r="Z173"/>
      <c r="AA173"/>
      <c r="AB173"/>
      <c r="AC173"/>
      <c r="AD173"/>
      <c r="AE173"/>
      <c r="AF173"/>
      <c r="AG173"/>
      <c r="AH173"/>
      <c r="AI173"/>
    </row>
    <row r="174" spans="1:35" s="2" customFormat="1" x14ac:dyDescent="0.3">
      <c r="Y174"/>
      <c r="Z174"/>
      <c r="AA174"/>
      <c r="AB174"/>
      <c r="AC174"/>
      <c r="AD174"/>
      <c r="AE174"/>
      <c r="AF174"/>
      <c r="AG174"/>
      <c r="AH174"/>
      <c r="AI174"/>
    </row>
    <row r="175" spans="1:35" s="2" customFormat="1" x14ac:dyDescent="0.3">
      <c r="A175" s="3"/>
      <c r="B175" s="3"/>
      <c r="C175" s="3"/>
      <c r="D175" s="3"/>
      <c r="E175" s="3"/>
      <c r="Y175"/>
      <c r="Z175"/>
      <c r="AA175"/>
      <c r="AB175"/>
      <c r="AC175"/>
      <c r="AD175"/>
      <c r="AE175"/>
      <c r="AF175"/>
      <c r="AG175"/>
      <c r="AH175"/>
      <c r="AI175"/>
    </row>
    <row r="176" spans="1:35" s="2" customFormat="1" x14ac:dyDescent="0.3">
      <c r="Y176"/>
      <c r="Z176"/>
      <c r="AA176"/>
      <c r="AB176"/>
      <c r="AC176"/>
      <c r="AD176"/>
      <c r="AE176"/>
      <c r="AF176"/>
      <c r="AG176"/>
      <c r="AH176"/>
      <c r="AI176"/>
    </row>
    <row r="177" spans="1:35" s="2" customFormat="1" x14ac:dyDescent="0.3">
      <c r="Y177"/>
      <c r="Z177"/>
      <c r="AA177"/>
      <c r="AB177"/>
      <c r="AC177"/>
      <c r="AD177"/>
      <c r="AE177"/>
      <c r="AF177"/>
      <c r="AG177"/>
      <c r="AH177"/>
      <c r="AI177"/>
    </row>
    <row r="178" spans="1:35" s="2" customFormat="1" x14ac:dyDescent="0.3">
      <c r="Y178"/>
      <c r="Z178"/>
      <c r="AA178"/>
      <c r="AB178"/>
      <c r="AC178"/>
      <c r="AD178"/>
      <c r="AE178"/>
      <c r="AF178"/>
      <c r="AG178"/>
      <c r="AH178"/>
      <c r="AI178"/>
    </row>
    <row r="179" spans="1:35" s="2" customFormat="1" x14ac:dyDescent="0.3">
      <c r="Y179"/>
      <c r="Z179"/>
      <c r="AA179"/>
      <c r="AB179"/>
      <c r="AC179"/>
      <c r="AD179"/>
      <c r="AE179"/>
      <c r="AF179"/>
      <c r="AG179"/>
      <c r="AH179"/>
      <c r="AI179"/>
    </row>
    <row r="180" spans="1:35" s="2" customFormat="1" x14ac:dyDescent="0.3">
      <c r="Y180"/>
      <c r="Z180"/>
      <c r="AA180"/>
      <c r="AB180"/>
      <c r="AC180"/>
      <c r="AD180"/>
      <c r="AE180"/>
      <c r="AF180"/>
      <c r="AG180"/>
      <c r="AH180"/>
      <c r="AI180"/>
    </row>
    <row r="181" spans="1:35" s="2" customFormat="1" x14ac:dyDescent="0.3">
      <c r="Y181"/>
      <c r="Z181"/>
      <c r="AA181"/>
      <c r="AB181"/>
      <c r="AC181"/>
      <c r="AD181"/>
      <c r="AE181"/>
      <c r="AF181"/>
      <c r="AG181"/>
      <c r="AH181"/>
      <c r="AI181"/>
    </row>
    <row r="182" spans="1:35" s="2" customFormat="1" x14ac:dyDescent="0.3">
      <c r="A182" s="3"/>
      <c r="B182" s="3"/>
      <c r="C182" s="3"/>
      <c r="D182" s="3"/>
      <c r="E182" s="3"/>
      <c r="Y182"/>
      <c r="Z182"/>
      <c r="AA182"/>
      <c r="AB182"/>
      <c r="AC182"/>
      <c r="AD182"/>
      <c r="AE182"/>
      <c r="AF182"/>
      <c r="AG182"/>
      <c r="AH182"/>
      <c r="AI182"/>
    </row>
    <row r="183" spans="1:35" s="2" customFormat="1" x14ac:dyDescent="0.3">
      <c r="Y183"/>
      <c r="Z183"/>
      <c r="AA183"/>
      <c r="AB183"/>
      <c r="AC183"/>
      <c r="AD183"/>
      <c r="AE183"/>
      <c r="AF183"/>
      <c r="AG183"/>
      <c r="AH183"/>
      <c r="AI183"/>
    </row>
    <row r="184" spans="1:35" s="2" customFormat="1" x14ac:dyDescent="0.3">
      <c r="Y184"/>
      <c r="Z184"/>
      <c r="AA184"/>
      <c r="AB184"/>
      <c r="AC184"/>
      <c r="AD184"/>
      <c r="AE184"/>
      <c r="AF184"/>
      <c r="AG184"/>
      <c r="AH184"/>
      <c r="AI184"/>
    </row>
    <row r="185" spans="1:35" s="2" customFormat="1" x14ac:dyDescent="0.3">
      <c r="Y185"/>
      <c r="Z185"/>
      <c r="AA185"/>
      <c r="AB185"/>
      <c r="AC185"/>
      <c r="AD185"/>
      <c r="AE185"/>
      <c r="AF185"/>
      <c r="AG185"/>
      <c r="AH185"/>
      <c r="AI185"/>
    </row>
    <row r="186" spans="1:35" s="2" customFormat="1" x14ac:dyDescent="0.3">
      <c r="Y186"/>
      <c r="Z186"/>
      <c r="AA186"/>
      <c r="AB186"/>
      <c r="AC186"/>
      <c r="AD186"/>
      <c r="AE186"/>
      <c r="AF186"/>
      <c r="AG186"/>
      <c r="AH186"/>
      <c r="AI186"/>
    </row>
    <row r="187" spans="1:35" s="2" customFormat="1" x14ac:dyDescent="0.3">
      <c r="Y187"/>
      <c r="Z187"/>
      <c r="AA187"/>
      <c r="AB187"/>
      <c r="AC187"/>
      <c r="AD187"/>
      <c r="AE187"/>
      <c r="AF187"/>
      <c r="AG187"/>
      <c r="AH187"/>
      <c r="AI187"/>
    </row>
    <row r="188" spans="1:35" s="2" customFormat="1" x14ac:dyDescent="0.3">
      <c r="Y188"/>
      <c r="Z188"/>
      <c r="AA188"/>
      <c r="AB188"/>
      <c r="AC188"/>
      <c r="AD188"/>
      <c r="AE188"/>
      <c r="AF188"/>
      <c r="AG188"/>
      <c r="AH188"/>
      <c r="AI188"/>
    </row>
    <row r="189" spans="1:35" s="2" customFormat="1" x14ac:dyDescent="0.3">
      <c r="A189" s="3"/>
      <c r="B189" s="3"/>
      <c r="C189" s="3"/>
      <c r="D189" s="3"/>
      <c r="E189" s="3"/>
      <c r="Y189"/>
      <c r="Z189"/>
      <c r="AA189"/>
      <c r="AB189"/>
      <c r="AC189"/>
      <c r="AD189"/>
      <c r="AE189"/>
      <c r="AF189"/>
      <c r="AG189"/>
      <c r="AH189"/>
      <c r="AI189"/>
    </row>
    <row r="190" spans="1:35" s="2" customFormat="1" x14ac:dyDescent="0.3">
      <c r="Y190"/>
      <c r="Z190"/>
      <c r="AA190"/>
      <c r="AB190"/>
      <c r="AC190"/>
      <c r="AD190"/>
      <c r="AE190"/>
      <c r="AF190"/>
      <c r="AG190"/>
      <c r="AH190"/>
      <c r="AI190"/>
    </row>
    <row r="191" spans="1:35" s="2" customFormat="1" x14ac:dyDescent="0.3">
      <c r="Y191"/>
      <c r="Z191"/>
      <c r="AA191"/>
      <c r="AB191"/>
      <c r="AC191"/>
      <c r="AD191"/>
      <c r="AE191"/>
      <c r="AF191"/>
      <c r="AG191"/>
      <c r="AH191"/>
      <c r="AI191"/>
    </row>
    <row r="192" spans="1:35" s="2" customFormat="1" x14ac:dyDescent="0.3">
      <c r="Y192"/>
      <c r="Z192"/>
      <c r="AA192"/>
      <c r="AB192"/>
      <c r="AC192"/>
      <c r="AD192"/>
      <c r="AE192"/>
      <c r="AF192"/>
      <c r="AG192"/>
      <c r="AH192"/>
      <c r="AI192"/>
    </row>
    <row r="193" spans="1:35" s="2" customFormat="1" x14ac:dyDescent="0.3">
      <c r="Y193"/>
      <c r="Z193"/>
      <c r="AA193"/>
      <c r="AB193"/>
      <c r="AC193"/>
      <c r="AD193"/>
      <c r="AE193"/>
      <c r="AF193"/>
      <c r="AG193"/>
      <c r="AH193"/>
      <c r="AI193"/>
    </row>
    <row r="194" spans="1:35" s="2" customFormat="1" x14ac:dyDescent="0.3">
      <c r="Y194"/>
      <c r="Z194"/>
      <c r="AA194"/>
      <c r="AB194"/>
      <c r="AC194"/>
      <c r="AD194"/>
      <c r="AE194"/>
      <c r="AF194"/>
      <c r="AG194"/>
      <c r="AH194"/>
      <c r="AI194"/>
    </row>
    <row r="195" spans="1:35" s="2" customFormat="1" x14ac:dyDescent="0.3">
      <c r="Y195"/>
      <c r="Z195"/>
      <c r="AA195"/>
      <c r="AB195"/>
      <c r="AC195"/>
      <c r="AD195"/>
      <c r="AE195"/>
      <c r="AF195"/>
      <c r="AG195"/>
      <c r="AH195"/>
      <c r="AI195"/>
    </row>
    <row r="196" spans="1:35" s="2" customFormat="1" x14ac:dyDescent="0.3">
      <c r="A196" s="3"/>
      <c r="B196" s="3"/>
      <c r="C196" s="3"/>
      <c r="D196" s="3"/>
      <c r="E196" s="3"/>
      <c r="Y196"/>
      <c r="Z196"/>
      <c r="AA196"/>
      <c r="AB196"/>
      <c r="AC196"/>
      <c r="AD196"/>
      <c r="AE196"/>
      <c r="AF196"/>
      <c r="AG196"/>
      <c r="AH196"/>
      <c r="AI196"/>
    </row>
    <row r="197" spans="1:35" s="2" customFormat="1" x14ac:dyDescent="0.3">
      <c r="Y197"/>
      <c r="Z197"/>
      <c r="AA197"/>
      <c r="AB197"/>
      <c r="AC197"/>
      <c r="AD197"/>
      <c r="AE197"/>
      <c r="AF197"/>
      <c r="AG197"/>
      <c r="AH197"/>
      <c r="AI197"/>
    </row>
    <row r="198" spans="1:35" s="2" customFormat="1" x14ac:dyDescent="0.3">
      <c r="Y198"/>
      <c r="Z198"/>
      <c r="AA198"/>
      <c r="AB198"/>
      <c r="AC198"/>
      <c r="AD198"/>
      <c r="AE198"/>
      <c r="AF198"/>
      <c r="AG198"/>
      <c r="AH198"/>
      <c r="AI198"/>
    </row>
    <row r="199" spans="1:35" s="2" customFormat="1" x14ac:dyDescent="0.3">
      <c r="Y199"/>
      <c r="Z199"/>
      <c r="AA199"/>
      <c r="AB199"/>
      <c r="AC199"/>
      <c r="AD199"/>
      <c r="AE199"/>
      <c r="AF199"/>
      <c r="AG199"/>
      <c r="AH199"/>
      <c r="AI199"/>
    </row>
    <row r="200" spans="1:35" s="2" customFormat="1" x14ac:dyDescent="0.3">
      <c r="Y200"/>
      <c r="Z200"/>
      <c r="AA200"/>
      <c r="AB200"/>
      <c r="AC200"/>
      <c r="AD200"/>
      <c r="AE200"/>
      <c r="AF200"/>
      <c r="AG200"/>
      <c r="AH200"/>
      <c r="AI200"/>
    </row>
    <row r="201" spans="1:35" s="2" customFormat="1" x14ac:dyDescent="0.3">
      <c r="Y201"/>
      <c r="Z201"/>
      <c r="AA201"/>
      <c r="AB201"/>
      <c r="AC201"/>
      <c r="AD201"/>
      <c r="AE201"/>
      <c r="AF201"/>
      <c r="AG201"/>
      <c r="AH201"/>
      <c r="AI201"/>
    </row>
    <row r="202" spans="1:35" s="2" customFormat="1" x14ac:dyDescent="0.3">
      <c r="Y202"/>
      <c r="Z202"/>
      <c r="AA202"/>
      <c r="AB202"/>
      <c r="AC202"/>
      <c r="AD202"/>
      <c r="AE202"/>
      <c r="AF202"/>
      <c r="AG202"/>
      <c r="AH202"/>
      <c r="AI202"/>
    </row>
    <row r="203" spans="1:35" s="2" customFormat="1" x14ac:dyDescent="0.3">
      <c r="A203" s="3"/>
      <c r="B203" s="3"/>
      <c r="C203" s="3"/>
      <c r="D203" s="3"/>
      <c r="E203" s="3"/>
      <c r="Y203"/>
      <c r="Z203"/>
      <c r="AA203"/>
      <c r="AB203"/>
      <c r="AC203"/>
      <c r="AD203"/>
      <c r="AE203"/>
      <c r="AF203"/>
      <c r="AG203"/>
      <c r="AH203"/>
      <c r="AI203"/>
    </row>
    <row r="204" spans="1:35" s="2" customFormat="1" x14ac:dyDescent="0.3">
      <c r="Y204"/>
      <c r="Z204"/>
      <c r="AA204"/>
      <c r="AB204"/>
      <c r="AC204"/>
      <c r="AD204"/>
      <c r="AE204"/>
      <c r="AF204"/>
      <c r="AG204"/>
      <c r="AH204"/>
      <c r="AI204"/>
    </row>
    <row r="205" spans="1:35" s="2" customFormat="1" x14ac:dyDescent="0.3">
      <c r="Y205"/>
      <c r="Z205"/>
      <c r="AA205"/>
      <c r="AB205"/>
      <c r="AC205"/>
      <c r="AD205"/>
      <c r="AE205"/>
      <c r="AF205"/>
      <c r="AG205"/>
      <c r="AH205"/>
      <c r="AI205"/>
    </row>
    <row r="206" spans="1:35" s="2" customFormat="1" x14ac:dyDescent="0.3">
      <c r="Y206"/>
      <c r="Z206"/>
      <c r="AA206"/>
      <c r="AB206"/>
      <c r="AC206"/>
      <c r="AD206"/>
      <c r="AE206"/>
      <c r="AF206"/>
      <c r="AG206"/>
      <c r="AH206"/>
      <c r="AI206"/>
    </row>
    <row r="207" spans="1:35" s="2" customFormat="1" x14ac:dyDescent="0.3">
      <c r="Y207"/>
      <c r="Z207"/>
      <c r="AA207"/>
      <c r="AB207"/>
      <c r="AC207"/>
      <c r="AD207"/>
      <c r="AE207"/>
      <c r="AF207"/>
      <c r="AG207"/>
      <c r="AH207"/>
      <c r="AI207"/>
    </row>
    <row r="208" spans="1:35" s="2" customFormat="1" x14ac:dyDescent="0.3">
      <c r="Y208"/>
      <c r="Z208"/>
      <c r="AA208"/>
      <c r="AB208"/>
      <c r="AC208"/>
      <c r="AD208"/>
      <c r="AE208"/>
      <c r="AF208"/>
      <c r="AG208"/>
      <c r="AH208"/>
      <c r="AI208"/>
    </row>
    <row r="209" spans="1:35" s="2" customFormat="1" x14ac:dyDescent="0.3">
      <c r="Y209"/>
      <c r="Z209"/>
      <c r="AA209"/>
      <c r="AB209"/>
      <c r="AC209"/>
      <c r="AD209"/>
      <c r="AE209"/>
      <c r="AF209"/>
      <c r="AG209"/>
      <c r="AH209"/>
      <c r="AI209"/>
    </row>
    <row r="210" spans="1:35" s="2" customFormat="1" x14ac:dyDescent="0.3">
      <c r="A210" s="3"/>
      <c r="B210" s="3"/>
      <c r="C210" s="3"/>
      <c r="D210" s="3"/>
      <c r="E210" s="3"/>
      <c r="Y210"/>
      <c r="Z210"/>
      <c r="AA210"/>
      <c r="AB210"/>
      <c r="AC210"/>
      <c r="AD210"/>
      <c r="AE210"/>
      <c r="AF210"/>
      <c r="AG210"/>
      <c r="AH210"/>
      <c r="AI210"/>
    </row>
    <row r="211" spans="1:35" s="2" customFormat="1" x14ac:dyDescent="0.3">
      <c r="Y211"/>
      <c r="Z211"/>
      <c r="AA211"/>
      <c r="AB211"/>
      <c r="AC211"/>
      <c r="AD211"/>
      <c r="AE211"/>
      <c r="AF211"/>
      <c r="AG211"/>
      <c r="AH211"/>
      <c r="AI211"/>
    </row>
    <row r="212" spans="1:35" s="2" customFormat="1" x14ac:dyDescent="0.3">
      <c r="Y212"/>
      <c r="Z212"/>
      <c r="AA212"/>
      <c r="AB212"/>
      <c r="AC212"/>
      <c r="AD212"/>
      <c r="AE212"/>
      <c r="AF212"/>
      <c r="AG212"/>
      <c r="AH212"/>
      <c r="AI212"/>
    </row>
    <row r="213" spans="1:35" s="2" customFormat="1" x14ac:dyDescent="0.3">
      <c r="Y213"/>
      <c r="Z213"/>
      <c r="AA213"/>
      <c r="AB213"/>
      <c r="AC213"/>
      <c r="AD213"/>
      <c r="AE213"/>
      <c r="AF213"/>
      <c r="AG213"/>
      <c r="AH213"/>
      <c r="AI213"/>
    </row>
    <row r="214" spans="1:35" s="2" customFormat="1" x14ac:dyDescent="0.3">
      <c r="Y214"/>
      <c r="Z214"/>
      <c r="AA214"/>
      <c r="AB214"/>
      <c r="AC214"/>
      <c r="AD214"/>
      <c r="AE214"/>
      <c r="AF214"/>
      <c r="AG214"/>
      <c r="AH214"/>
      <c r="AI214"/>
    </row>
    <row r="215" spans="1:35" s="2" customFormat="1" x14ac:dyDescent="0.3">
      <c r="Y215"/>
      <c r="Z215"/>
      <c r="AA215"/>
      <c r="AB215"/>
      <c r="AC215"/>
      <c r="AD215"/>
      <c r="AE215"/>
      <c r="AF215"/>
      <c r="AG215"/>
      <c r="AH215"/>
      <c r="AI215"/>
    </row>
    <row r="216" spans="1:35" s="2" customFormat="1" x14ac:dyDescent="0.3">
      <c r="Y216"/>
      <c r="Z216"/>
      <c r="AA216"/>
      <c r="AB216"/>
      <c r="AC216"/>
      <c r="AD216"/>
      <c r="AE216"/>
      <c r="AF216"/>
      <c r="AG216"/>
      <c r="AH216"/>
      <c r="AI216"/>
    </row>
    <row r="217" spans="1:35" s="2" customFormat="1" x14ac:dyDescent="0.3">
      <c r="A217" s="3"/>
      <c r="B217" s="3"/>
      <c r="C217" s="3"/>
      <c r="D217" s="3"/>
      <c r="E217" s="3"/>
      <c r="Y217"/>
      <c r="Z217"/>
      <c r="AA217"/>
      <c r="AB217"/>
      <c r="AC217"/>
      <c r="AD217"/>
      <c r="AE217"/>
      <c r="AF217"/>
      <c r="AG217"/>
      <c r="AH217"/>
      <c r="AI217"/>
    </row>
    <row r="218" spans="1:35" s="2" customFormat="1" x14ac:dyDescent="0.3">
      <c r="Y218"/>
      <c r="Z218"/>
      <c r="AA218"/>
      <c r="AB218"/>
      <c r="AC218"/>
      <c r="AD218"/>
      <c r="AE218"/>
      <c r="AF218"/>
      <c r="AG218"/>
      <c r="AH218"/>
      <c r="AI218"/>
    </row>
    <row r="219" spans="1:35" s="2" customFormat="1" x14ac:dyDescent="0.3">
      <c r="Y219"/>
      <c r="Z219"/>
      <c r="AA219"/>
      <c r="AB219"/>
      <c r="AC219"/>
      <c r="AD219"/>
      <c r="AE219"/>
      <c r="AF219"/>
      <c r="AG219"/>
      <c r="AH219"/>
      <c r="AI219"/>
    </row>
    <row r="220" spans="1:35" s="2" customFormat="1" x14ac:dyDescent="0.3">
      <c r="Y220"/>
      <c r="Z220"/>
      <c r="AA220"/>
      <c r="AB220"/>
      <c r="AC220"/>
      <c r="AD220"/>
      <c r="AE220"/>
      <c r="AF220"/>
      <c r="AG220"/>
      <c r="AH220"/>
      <c r="AI220"/>
    </row>
    <row r="221" spans="1:35" s="2" customFormat="1" x14ac:dyDescent="0.3">
      <c r="Y221"/>
      <c r="Z221"/>
      <c r="AA221"/>
      <c r="AB221"/>
      <c r="AC221"/>
      <c r="AD221"/>
      <c r="AE221"/>
      <c r="AF221"/>
      <c r="AG221"/>
      <c r="AH221"/>
      <c r="AI221"/>
    </row>
    <row r="222" spans="1:35" s="2" customFormat="1" x14ac:dyDescent="0.3">
      <c r="Y222"/>
      <c r="Z222"/>
      <c r="AA222"/>
      <c r="AB222"/>
      <c r="AC222"/>
      <c r="AD222"/>
      <c r="AE222"/>
      <c r="AF222"/>
      <c r="AG222"/>
      <c r="AH222"/>
      <c r="AI222"/>
    </row>
    <row r="223" spans="1:35" s="2" customFormat="1" x14ac:dyDescent="0.3">
      <c r="Y223"/>
      <c r="Z223"/>
      <c r="AA223"/>
      <c r="AB223"/>
      <c r="AC223"/>
      <c r="AD223"/>
      <c r="AE223"/>
      <c r="AF223"/>
      <c r="AG223"/>
      <c r="AH223"/>
      <c r="AI223"/>
    </row>
    <row r="224" spans="1:35" s="2" customFormat="1" x14ac:dyDescent="0.3">
      <c r="A224" s="3"/>
      <c r="B224" s="3"/>
      <c r="C224" s="3"/>
      <c r="D224" s="3"/>
      <c r="E224" s="3"/>
      <c r="Y224"/>
      <c r="Z224"/>
      <c r="AA224"/>
      <c r="AB224"/>
      <c r="AC224"/>
      <c r="AD224"/>
      <c r="AE224"/>
      <c r="AF224"/>
      <c r="AG224"/>
      <c r="AH224"/>
      <c r="AI224"/>
    </row>
    <row r="225" spans="1:35" s="2" customFormat="1" x14ac:dyDescent="0.3">
      <c r="Y225"/>
      <c r="Z225"/>
      <c r="AA225"/>
      <c r="AB225"/>
      <c r="AC225"/>
      <c r="AD225"/>
      <c r="AE225"/>
      <c r="AF225"/>
      <c r="AG225"/>
      <c r="AH225"/>
      <c r="AI225"/>
    </row>
    <row r="226" spans="1:35" s="2" customFormat="1" x14ac:dyDescent="0.3">
      <c r="Y226"/>
      <c r="Z226"/>
      <c r="AA226"/>
      <c r="AB226"/>
      <c r="AC226"/>
      <c r="AD226"/>
      <c r="AE226"/>
      <c r="AF226"/>
      <c r="AG226"/>
      <c r="AH226"/>
      <c r="AI226"/>
    </row>
    <row r="227" spans="1:35" s="2" customFormat="1" x14ac:dyDescent="0.3">
      <c r="Y227"/>
      <c r="Z227"/>
      <c r="AA227"/>
      <c r="AB227"/>
      <c r="AC227"/>
      <c r="AD227"/>
      <c r="AE227"/>
      <c r="AF227"/>
      <c r="AG227"/>
      <c r="AH227"/>
      <c r="AI227"/>
    </row>
    <row r="228" spans="1:35" s="2" customFormat="1" x14ac:dyDescent="0.3">
      <c r="Y228"/>
      <c r="Z228"/>
      <c r="AA228"/>
      <c r="AB228"/>
      <c r="AC228"/>
      <c r="AD228"/>
      <c r="AE228"/>
      <c r="AF228"/>
      <c r="AG228"/>
      <c r="AH228"/>
      <c r="AI228"/>
    </row>
    <row r="229" spans="1:35" s="2" customFormat="1" x14ac:dyDescent="0.3">
      <c r="Y229"/>
      <c r="Z229"/>
      <c r="AA229"/>
      <c r="AB229"/>
      <c r="AC229"/>
      <c r="AD229"/>
      <c r="AE229"/>
      <c r="AF229"/>
      <c r="AG229"/>
      <c r="AH229"/>
      <c r="AI229"/>
    </row>
    <row r="230" spans="1:35" s="2" customFormat="1" x14ac:dyDescent="0.3">
      <c r="Y230"/>
      <c r="Z230"/>
      <c r="AA230"/>
      <c r="AB230"/>
      <c r="AC230"/>
      <c r="AD230"/>
      <c r="AE230"/>
      <c r="AF230"/>
      <c r="AG230"/>
      <c r="AH230"/>
      <c r="AI230"/>
    </row>
    <row r="231" spans="1:35" s="2" customFormat="1" x14ac:dyDescent="0.3">
      <c r="A231" s="3"/>
      <c r="B231" s="3"/>
      <c r="C231" s="3"/>
      <c r="D231" s="3"/>
      <c r="E231" s="3"/>
      <c r="Y231"/>
      <c r="Z231"/>
      <c r="AA231"/>
      <c r="AB231"/>
      <c r="AC231"/>
      <c r="AD231"/>
      <c r="AE231"/>
      <c r="AF231"/>
      <c r="AG231"/>
      <c r="AH231"/>
      <c r="AI231"/>
    </row>
    <row r="232" spans="1:35" s="2" customFormat="1" x14ac:dyDescent="0.3">
      <c r="Y232"/>
      <c r="Z232"/>
      <c r="AA232"/>
      <c r="AB232"/>
      <c r="AC232"/>
      <c r="AD232"/>
      <c r="AE232"/>
      <c r="AF232"/>
      <c r="AG232"/>
      <c r="AH232"/>
      <c r="AI232"/>
    </row>
    <row r="233" spans="1:35" s="2" customFormat="1" x14ac:dyDescent="0.3">
      <c r="Y233"/>
      <c r="Z233"/>
      <c r="AA233"/>
      <c r="AB233"/>
      <c r="AC233"/>
      <c r="AD233"/>
      <c r="AE233"/>
      <c r="AF233"/>
      <c r="AG233"/>
      <c r="AH233"/>
      <c r="AI233"/>
    </row>
    <row r="234" spans="1:35" s="2" customFormat="1" x14ac:dyDescent="0.3">
      <c r="Y234"/>
      <c r="Z234"/>
      <c r="AA234"/>
      <c r="AB234"/>
      <c r="AC234"/>
      <c r="AD234"/>
      <c r="AE234"/>
      <c r="AF234"/>
      <c r="AG234"/>
      <c r="AH234"/>
      <c r="AI234"/>
    </row>
    <row r="235" spans="1:35" s="2" customFormat="1" x14ac:dyDescent="0.3">
      <c r="Y235"/>
      <c r="Z235"/>
      <c r="AA235"/>
      <c r="AB235"/>
      <c r="AC235"/>
      <c r="AD235"/>
      <c r="AE235"/>
      <c r="AF235"/>
      <c r="AG235"/>
      <c r="AH235"/>
      <c r="AI235"/>
    </row>
    <row r="236" spans="1:35" s="2" customFormat="1" x14ac:dyDescent="0.3">
      <c r="Y236"/>
      <c r="Z236"/>
      <c r="AA236"/>
      <c r="AB236"/>
      <c r="AC236"/>
      <c r="AD236"/>
      <c r="AE236"/>
      <c r="AF236"/>
      <c r="AG236"/>
      <c r="AH236"/>
      <c r="AI236"/>
    </row>
    <row r="237" spans="1:35" s="2" customFormat="1" x14ac:dyDescent="0.3">
      <c r="Y237"/>
      <c r="Z237"/>
      <c r="AA237"/>
      <c r="AB237"/>
      <c r="AC237"/>
      <c r="AD237"/>
      <c r="AE237"/>
      <c r="AF237"/>
      <c r="AG237"/>
      <c r="AH237"/>
      <c r="AI237"/>
    </row>
    <row r="238" spans="1:35" s="2" customFormat="1" x14ac:dyDescent="0.3">
      <c r="A238" s="3"/>
      <c r="B238" s="3"/>
      <c r="C238" s="3"/>
      <c r="D238" s="3"/>
      <c r="E238" s="3"/>
      <c r="Y238"/>
      <c r="Z238"/>
      <c r="AA238"/>
      <c r="AB238"/>
      <c r="AC238"/>
      <c r="AD238"/>
      <c r="AE238"/>
      <c r="AF238"/>
      <c r="AG238"/>
      <c r="AH238"/>
      <c r="AI238"/>
    </row>
    <row r="239" spans="1:35" s="2" customFormat="1" x14ac:dyDescent="0.3">
      <c r="Y239"/>
      <c r="Z239"/>
      <c r="AA239"/>
      <c r="AB239"/>
      <c r="AC239"/>
      <c r="AD239"/>
      <c r="AE239"/>
      <c r="AF239"/>
      <c r="AG239"/>
      <c r="AH239"/>
      <c r="AI239"/>
    </row>
    <row r="240" spans="1:35" s="2" customFormat="1" x14ac:dyDescent="0.3">
      <c r="Y240"/>
      <c r="Z240"/>
      <c r="AA240"/>
      <c r="AB240"/>
      <c r="AC240"/>
      <c r="AD240"/>
      <c r="AE240"/>
      <c r="AF240"/>
      <c r="AG240"/>
      <c r="AH240"/>
      <c r="AI240"/>
    </row>
    <row r="241" spans="1:35" s="2" customFormat="1" x14ac:dyDescent="0.3">
      <c r="Y241"/>
      <c r="Z241"/>
      <c r="AA241"/>
      <c r="AB241"/>
      <c r="AC241"/>
      <c r="AD241"/>
      <c r="AE241"/>
      <c r="AF241"/>
      <c r="AG241"/>
      <c r="AH241"/>
      <c r="AI241"/>
    </row>
    <row r="242" spans="1:35" s="2" customFormat="1" x14ac:dyDescent="0.3">
      <c r="Y242"/>
      <c r="Z242"/>
      <c r="AA242"/>
      <c r="AB242"/>
      <c r="AC242"/>
      <c r="AD242"/>
      <c r="AE242"/>
      <c r="AF242"/>
      <c r="AG242"/>
      <c r="AH242"/>
      <c r="AI242"/>
    </row>
    <row r="243" spans="1:35" s="2" customFormat="1" x14ac:dyDescent="0.3">
      <c r="Y243"/>
      <c r="Z243"/>
      <c r="AA243"/>
      <c r="AB243"/>
      <c r="AC243"/>
      <c r="AD243"/>
      <c r="AE243"/>
      <c r="AF243"/>
      <c r="AG243"/>
      <c r="AH243"/>
      <c r="AI243"/>
    </row>
    <row r="244" spans="1:35" s="2" customFormat="1" x14ac:dyDescent="0.3">
      <c r="Y244"/>
      <c r="Z244"/>
      <c r="AA244"/>
      <c r="AB244"/>
      <c r="AC244"/>
      <c r="AD244"/>
      <c r="AE244"/>
      <c r="AF244"/>
      <c r="AG244"/>
      <c r="AH244"/>
      <c r="AI244"/>
    </row>
    <row r="245" spans="1:35" s="2" customFormat="1" x14ac:dyDescent="0.3">
      <c r="A245" s="3"/>
      <c r="B245" s="3"/>
      <c r="C245" s="3"/>
      <c r="D245" s="3"/>
      <c r="E245" s="3"/>
      <c r="Y245"/>
      <c r="Z245"/>
      <c r="AA245"/>
      <c r="AB245"/>
      <c r="AC245"/>
      <c r="AD245"/>
      <c r="AE245"/>
      <c r="AF245"/>
      <c r="AG245"/>
      <c r="AH245"/>
      <c r="AI245"/>
    </row>
    <row r="246" spans="1:35" s="2" customFormat="1" x14ac:dyDescent="0.3">
      <c r="Y246"/>
      <c r="Z246"/>
      <c r="AA246"/>
      <c r="AB246"/>
      <c r="AC246"/>
      <c r="AD246"/>
      <c r="AE246"/>
      <c r="AF246"/>
      <c r="AG246"/>
      <c r="AH246"/>
      <c r="AI246"/>
    </row>
    <row r="247" spans="1:35" s="2" customFormat="1" x14ac:dyDescent="0.3">
      <c r="Y247"/>
      <c r="Z247"/>
      <c r="AA247"/>
      <c r="AB247"/>
      <c r="AC247"/>
      <c r="AD247"/>
      <c r="AE247"/>
      <c r="AF247"/>
      <c r="AG247"/>
      <c r="AH247"/>
      <c r="AI247"/>
    </row>
    <row r="248" spans="1:35" s="2" customFormat="1" x14ac:dyDescent="0.3">
      <c r="Y248"/>
      <c r="Z248"/>
      <c r="AA248"/>
      <c r="AB248"/>
      <c r="AC248"/>
      <c r="AD248"/>
      <c r="AE248"/>
      <c r="AF248"/>
      <c r="AG248"/>
      <c r="AH248"/>
      <c r="AI248"/>
    </row>
    <row r="249" spans="1:35" s="2" customFormat="1" x14ac:dyDescent="0.3">
      <c r="Y249"/>
      <c r="Z249"/>
      <c r="AA249"/>
      <c r="AB249"/>
      <c r="AC249"/>
      <c r="AD249"/>
      <c r="AE249"/>
      <c r="AF249"/>
      <c r="AG249"/>
      <c r="AH249"/>
      <c r="AI249"/>
    </row>
    <row r="250" spans="1:35" s="2" customFormat="1" x14ac:dyDescent="0.3">
      <c r="Y250"/>
      <c r="Z250"/>
      <c r="AA250"/>
      <c r="AB250"/>
      <c r="AC250"/>
      <c r="AD250"/>
      <c r="AE250"/>
      <c r="AF250"/>
      <c r="AG250"/>
      <c r="AH250"/>
      <c r="AI250"/>
    </row>
    <row r="251" spans="1:35" s="2" customFormat="1" x14ac:dyDescent="0.3">
      <c r="Y251"/>
      <c r="Z251"/>
      <c r="AA251"/>
      <c r="AB251"/>
      <c r="AC251"/>
      <c r="AD251"/>
      <c r="AE251"/>
      <c r="AF251"/>
      <c r="AG251"/>
      <c r="AH251"/>
      <c r="AI251"/>
    </row>
    <row r="252" spans="1:35" s="2" customFormat="1" x14ac:dyDescent="0.3">
      <c r="A252" s="3"/>
      <c r="B252" s="3"/>
      <c r="C252" s="3"/>
      <c r="D252" s="3"/>
      <c r="E252" s="3"/>
      <c r="Y252"/>
      <c r="Z252"/>
      <c r="AA252"/>
      <c r="AB252"/>
      <c r="AC252"/>
      <c r="AD252"/>
      <c r="AE252"/>
      <c r="AF252"/>
      <c r="AG252"/>
      <c r="AH252"/>
      <c r="AI252"/>
    </row>
    <row r="259" spans="1:5" x14ac:dyDescent="0.3">
      <c r="A259" s="1"/>
      <c r="B259" s="1"/>
      <c r="C259" s="1"/>
      <c r="D259" s="1"/>
      <c r="E259" s="1"/>
    </row>
    <row r="266" spans="1:5" x14ac:dyDescent="0.3">
      <c r="A266" s="1"/>
      <c r="B266" s="1"/>
      <c r="C266" s="1"/>
      <c r="D266" s="1"/>
      <c r="E266" s="1"/>
    </row>
    <row r="273" spans="1:5" x14ac:dyDescent="0.3">
      <c r="A273" s="1"/>
      <c r="B273" s="1"/>
      <c r="C273" s="1"/>
      <c r="D273" s="1"/>
      <c r="E273" s="1"/>
    </row>
    <row r="280" spans="1:5" x14ac:dyDescent="0.3">
      <c r="A280" s="1"/>
      <c r="B280" s="1"/>
      <c r="C280" s="1"/>
      <c r="D280" s="1"/>
      <c r="E2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Exc Inh Insig Fractions</vt:lpstr>
      <vt:lpstr>50hz 200ms 1x</vt:lpstr>
      <vt:lpstr>50hz 200ms 2.5x</vt:lpstr>
      <vt:lpstr>175hz 200ms 1x</vt:lpstr>
      <vt:lpstr>175hz 200ms 2.5x</vt:lpstr>
      <vt:lpstr>100hz 1s 1x</vt:lpstr>
      <vt:lpstr>100hz 1s 2.5x</vt:lpstr>
      <vt:lpstr>175hz 10s 1x</vt:lpstr>
      <vt:lpstr>175hz 10s 2.5x</vt:lpstr>
      <vt:lpstr>Summary sig</vt:lpstr>
      <vt:lpstr>Summary insig</vt:lpstr>
      <vt:lpstr>Follow a Cell</vt:lpstr>
      <vt:lpstr>Follow a Cell (2)</vt:lpstr>
      <vt:lpstr>Main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2020-04-30T17:09:54Z</dcterms:created>
  <dcterms:modified xsi:type="dcterms:W3CDTF">2020-07-27T18:08:59Z</dcterms:modified>
</cp:coreProperties>
</file>