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1 and S1 - continuous to bursts\Excel Files - Fig 1 and S1\"/>
    </mc:Choice>
  </mc:AlternateContent>
  <xr:revisionPtr revIDLastSave="0" documentId="13_ncr:1_{237F0FF6-6E0B-4F4D-A3C7-D415B28D2B8D}" xr6:coauthVersionLast="47" xr6:coauthVersionMax="47" xr10:uidLastSave="{00000000-0000-0000-0000-000000000000}"/>
  <bookViews>
    <workbookView xWindow="75" yWindow="-16320" windowWidth="29040" windowHeight="16440" xr2:uid="{EFBA2D16-B2D5-4FBF-BD08-BF07B6EB40CB}"/>
  </bookViews>
  <sheets>
    <sheet name="Summary" sheetId="5" r:id="rId1"/>
    <sheet name="Chart3" sheetId="7" r:id="rId2"/>
  </sheets>
  <definedNames>
    <definedName name="_xlnm._FilterDatabase" localSheetId="0" hidden="1">Summary!$A$1:$O$13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8" i="5" l="1"/>
  <c r="V28" i="5"/>
  <c r="W28" i="5"/>
  <c r="U29" i="5"/>
  <c r="V29" i="5"/>
  <c r="V31" i="5" s="1"/>
  <c r="W29" i="5"/>
  <c r="W31" i="5" s="1"/>
  <c r="U30" i="5"/>
  <c r="V30" i="5"/>
  <c r="W30" i="5"/>
  <c r="U31" i="5"/>
  <c r="T31" i="5"/>
  <c r="T30" i="5"/>
  <c r="T29" i="5"/>
  <c r="T28" i="5"/>
  <c r="W24" i="5"/>
  <c r="V24" i="5"/>
  <c r="U24" i="5"/>
  <c r="T24" i="5"/>
  <c r="W17" i="5"/>
  <c r="V17" i="5"/>
  <c r="U17" i="5"/>
  <c r="T17" i="5"/>
  <c r="U7" i="5"/>
  <c r="V7" i="5"/>
  <c r="W7" i="5"/>
  <c r="T7" i="5"/>
  <c r="X23" i="5"/>
  <c r="W23" i="5"/>
  <c r="V23" i="5"/>
  <c r="U23" i="5"/>
  <c r="T23" i="5"/>
  <c r="X16" i="5"/>
  <c r="W16" i="5"/>
  <c r="V16" i="5"/>
  <c r="U16" i="5"/>
  <c r="T16" i="5"/>
  <c r="U6" i="5"/>
  <c r="V6" i="5"/>
  <c r="W6" i="5"/>
  <c r="X6" i="5"/>
  <c r="T6" i="5"/>
  <c r="X22" i="5"/>
  <c r="X21" i="5"/>
  <c r="X20" i="5"/>
  <c r="X15" i="5"/>
  <c r="X14" i="5"/>
  <c r="X13" i="5"/>
  <c r="X12" i="5"/>
  <c r="V5" i="5"/>
  <c r="X5" i="5" s="1"/>
  <c r="X4" i="5"/>
  <c r="X3" i="5"/>
  <c r="X2" i="5"/>
  <c r="L37" i="5"/>
  <c r="L39" i="5" s="1"/>
  <c r="M37" i="5"/>
  <c r="N37" i="5"/>
  <c r="N39" i="5" s="1"/>
  <c r="O37" i="5"/>
  <c r="P37" i="5"/>
  <c r="M39" i="5" s="1"/>
  <c r="C37" i="5"/>
  <c r="D37" i="5"/>
  <c r="E37" i="5"/>
  <c r="F37" i="5"/>
  <c r="G37" i="5"/>
  <c r="G39" i="5" s="1"/>
  <c r="G10" i="5"/>
  <c r="G11" i="5"/>
  <c r="G12" i="5"/>
  <c r="D18" i="5"/>
  <c r="F18" i="5"/>
  <c r="C18" i="5"/>
  <c r="G3" i="5"/>
  <c r="G4" i="5"/>
  <c r="G6" i="5"/>
  <c r="G7" i="5"/>
  <c r="G8" i="5"/>
  <c r="G9" i="5"/>
  <c r="G2" i="5"/>
  <c r="E5" i="5"/>
  <c r="G5" i="5" s="1"/>
  <c r="O39" i="5" l="1"/>
  <c r="P39" i="5"/>
  <c r="D39" i="5"/>
  <c r="C39" i="5"/>
  <c r="E39" i="5"/>
  <c r="F39" i="5"/>
  <c r="G18" i="5"/>
  <c r="G20" i="5" s="1"/>
  <c r="E18" i="5"/>
  <c r="C20" i="5" l="1"/>
  <c r="E20" i="5"/>
  <c r="F20" i="5"/>
  <c r="D20" i="5"/>
</calcChain>
</file>

<file path=xl/sharedStrings.xml><?xml version="1.0" encoding="utf-8"?>
<sst xmlns="http://schemas.openxmlformats.org/spreadsheetml/2006/main" count="106" uniqueCount="34">
  <si>
    <t>PV only</t>
  </si>
  <si>
    <t>Lhx6 only</t>
  </si>
  <si>
    <t>Total</t>
  </si>
  <si>
    <t>%</t>
  </si>
  <si>
    <t>Dual</t>
  </si>
  <si>
    <t>6645_5</t>
  </si>
  <si>
    <t>6556_3</t>
  </si>
  <si>
    <t>HuCD</t>
  </si>
  <si>
    <t>Animal</t>
  </si>
  <si>
    <t>Slice</t>
  </si>
  <si>
    <t>HuCD only</t>
  </si>
  <si>
    <t>Cor_C</t>
  </si>
  <si>
    <t>Cor_E</t>
  </si>
  <si>
    <t>Cor_I</t>
  </si>
  <si>
    <t>Cor_L</t>
  </si>
  <si>
    <t>SagR_B</t>
  </si>
  <si>
    <t>SagR_E</t>
  </si>
  <si>
    <t>SagR_I</t>
  </si>
  <si>
    <t>SagR_L</t>
  </si>
  <si>
    <t>Totals</t>
  </si>
  <si>
    <t>% of Total</t>
  </si>
  <si>
    <t>6556_2</t>
  </si>
  <si>
    <t>Cor_D</t>
  </si>
  <si>
    <t>Cor_H</t>
  </si>
  <si>
    <t>Sag</t>
  </si>
  <si>
    <t>Coronal</t>
  </si>
  <si>
    <t>Saggital</t>
  </si>
  <si>
    <t>All</t>
  </si>
  <si>
    <t>total</t>
  </si>
  <si>
    <t>Average</t>
  </si>
  <si>
    <t>StDev</t>
  </si>
  <si>
    <t>Median</t>
  </si>
  <si>
    <t>SEM</t>
  </si>
  <si>
    <t>Across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</si>
</sst>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Summary!$J$2</c:f>
              <c:strCache>
                <c:ptCount val="1"/>
                <c:pt idx="0">
                  <c:v>PV only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Summary!$K$1:$M$1</c:f>
              <c:strCache>
                <c:ptCount val="3"/>
                <c:pt idx="0">
                  <c:v>Sag</c:v>
                </c:pt>
                <c:pt idx="1">
                  <c:v>Coronal</c:v>
                </c:pt>
                <c:pt idx="2">
                  <c:v>All</c:v>
                </c:pt>
              </c:strCache>
            </c:strRef>
          </c:cat>
          <c:val>
            <c:numRef>
              <c:f>Summary!$K$2:$M$2</c:f>
              <c:numCache>
                <c:formatCode>General</c:formatCode>
                <c:ptCount val="3"/>
                <c:pt idx="0">
                  <c:v>0.39724454649827784</c:v>
                </c:pt>
                <c:pt idx="1">
                  <c:v>0.30878859857482183</c:v>
                </c:pt>
                <c:pt idx="2">
                  <c:v>0.35376532399299476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FA5-9E3C-ADB1EA0C98B1}"/>
            </c:ext>
          </c:extLst>
        </c:ser>
        <c:ser>
          <c:idx val="1"/>
          <c:order val="1"/>
          <c:tx>
            <c:strRef>
              <c:f>Summary!$J$3</c:f>
              <c:strCache>
                <c:ptCount val="1"/>
                <c:pt idx="0">
                  <c:v>Lhx6 only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Summary!$K$1:$M$1</c:f>
              <c:strCache>
                <c:ptCount val="3"/>
                <c:pt idx="0">
                  <c:v>Sag</c:v>
                </c:pt>
                <c:pt idx="1">
                  <c:v>Coronal</c:v>
                </c:pt>
                <c:pt idx="2">
                  <c:v>All</c:v>
                </c:pt>
              </c:strCache>
            </c:strRef>
          </c:cat>
          <c:val>
            <c:numRef>
              <c:f>Summary!$K$3:$M$3</c:f>
              <c:numCache>
                <c:formatCode>General</c:formatCode>
                <c:ptCount val="3"/>
                <c:pt idx="0">
                  <c:v>0.4213547646383467</c:v>
                </c:pt>
                <c:pt idx="1">
                  <c:v>0.26722090261282661</c:v>
                </c:pt>
                <c:pt idx="2">
                  <c:v>0.34559252772913018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F-4FA5-9E3C-ADB1EA0C98B1}"/>
            </c:ext>
          </c:extLst>
        </c:ser>
        <c:ser>
          <c:idx val="2"/>
          <c:order val="2"/>
          <c:tx>
            <c:strRef>
              <c:f>Summary!$J$4</c:f>
              <c:strCache>
                <c:ptCount val="1"/>
                <c:pt idx="0">
                  <c:v>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Summary!$K$1:$M$1</c:f>
              <c:strCache>
                <c:ptCount val="3"/>
                <c:pt idx="0">
                  <c:v>Sag</c:v>
                </c:pt>
                <c:pt idx="1">
                  <c:v>Coronal</c:v>
                </c:pt>
                <c:pt idx="2">
                  <c:v>All</c:v>
                </c:pt>
              </c:strCache>
            </c:strRef>
          </c:cat>
          <c:val>
            <c:numRef>
              <c:f>Summary!$K$4:$M$4</c:f>
              <c:numCache>
                <c:formatCode>General</c:formatCode>
                <c:ptCount val="3"/>
                <c:pt idx="0">
                  <c:v>3.9035591274397242E-2</c:v>
                </c:pt>
                <c:pt idx="1">
                  <c:v>1.4251781472684086E-2</c:v>
                </c:pt>
                <c:pt idx="2">
                  <c:v>2.6853473438412143E-2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FA5-9E3C-ADB1EA0C98B1}"/>
            </c:ext>
          </c:extLst>
        </c:ser>
        <c:ser>
          <c:idx val="3"/>
          <c:order val="3"/>
          <c:tx>
            <c:strRef>
              <c:f>Summary!$J$5</c:f>
              <c:strCache>
                <c:ptCount val="1"/>
                <c:pt idx="0">
                  <c:v>HuCD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Summary!$K$1:$M$1</c:f>
              <c:strCache>
                <c:ptCount val="3"/>
                <c:pt idx="0">
                  <c:v>Sag</c:v>
                </c:pt>
                <c:pt idx="1">
                  <c:v>Coronal</c:v>
                </c:pt>
                <c:pt idx="2">
                  <c:v>All</c:v>
                </c:pt>
              </c:strCache>
            </c:strRef>
          </c:cat>
          <c:val>
            <c:numRef>
              <c:f>Summary!$K$5:$M$5</c:f>
              <c:numCache>
                <c:formatCode>General</c:formatCode>
                <c:ptCount val="3"/>
                <c:pt idx="0">
                  <c:v>0.1423650975889782</c:v>
                </c:pt>
                <c:pt idx="1">
                  <c:v>0.40973871733966744</c:v>
                </c:pt>
                <c:pt idx="2">
                  <c:v>0.27378867483946295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F-4FA5-9E3C-ADB1EA0C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38607"/>
        <c:axId val="31433615"/>
      </c:barChart>
      <c:catAx>
        <c:axId val="314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3615"/>
        <c:crosses val="autoZero"/>
        <c:auto val="1"/>
        <c:lblAlgn val="ctr"/>
        <c:lblOffset val="100"/>
        <c:noMultiLvlLbl val="0"/>
      </c:catAx>
      <c:valAx>
        <c:axId val="3143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86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D708AF-E7EF-4479-900A-F1E400D6526D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04621" cy="7802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777A2-0E2C-4187-8A4A-66E04B0D58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F97D-4B61-4A64-A0AA-52F84A547F4D}">
  <dimension ref="A1:X39"/>
  <sheetViews>
    <sheetView tabSelected="1" workbookViewId="0">
      <selection activeCell="Y30" sqref="Y30"/>
    </sheetView>
  </sheetViews>
  <sheetFormatPr defaultRowHeight="14.4" x14ac:dyDescent="0.3"/>
  <cols>
    <col min="1" max="16384" width="8.88671875" style="2"/>
  </cols>
  <sheetData>
    <row r="1" spans="1:24" x14ac:dyDescent="0.3">
      <c r="A1" s="2" t="s">
        <v>8</v>
      </c>
      <c r="B1" s="2" t="s">
        <v>9</v>
      </c>
      <c r="C1" s="2" t="s">
        <v>0</v>
      </c>
      <c r="D1" s="2" t="s">
        <v>1</v>
      </c>
      <c r="E1" s="2" t="s">
        <v>4</v>
      </c>
      <c r="F1" s="2" t="s">
        <v>10</v>
      </c>
      <c r="G1" s="2" t="s">
        <v>2</v>
      </c>
      <c r="K1" s="2" t="s">
        <v>24</v>
      </c>
      <c r="L1" s="2" t="s">
        <v>25</v>
      </c>
      <c r="M1" s="2" t="s">
        <v>27</v>
      </c>
      <c r="R1" s="2" t="s">
        <v>8</v>
      </c>
      <c r="S1" s="2" t="s">
        <v>9</v>
      </c>
      <c r="T1" s="2" t="s">
        <v>0</v>
      </c>
      <c r="U1" s="2" t="s">
        <v>1</v>
      </c>
      <c r="V1" s="2" t="s">
        <v>4</v>
      </c>
      <c r="W1" s="2" t="s">
        <v>10</v>
      </c>
      <c r="X1" s="2" t="s">
        <v>2</v>
      </c>
    </row>
    <row r="2" spans="1:24" x14ac:dyDescent="0.3">
      <c r="A2" s="2" t="s">
        <v>5</v>
      </c>
      <c r="B2" s="2" t="s">
        <v>11</v>
      </c>
      <c r="C2" s="2">
        <v>22</v>
      </c>
      <c r="D2" s="2">
        <v>53</v>
      </c>
      <c r="E2" s="2">
        <v>2</v>
      </c>
      <c r="F2" s="2">
        <v>33</v>
      </c>
      <c r="G2" s="2">
        <f>SUM(C2:F2)</f>
        <v>110</v>
      </c>
      <c r="J2" s="3" t="s">
        <v>0</v>
      </c>
      <c r="K2" s="2">
        <v>0.39724454649827784</v>
      </c>
      <c r="L2" s="2">
        <v>0.30878859857482183</v>
      </c>
      <c r="M2" s="2">
        <v>0.35376532399299476</v>
      </c>
      <c r="R2" s="2" t="s">
        <v>5</v>
      </c>
      <c r="S2" s="2" t="s">
        <v>11</v>
      </c>
      <c r="T2" s="2">
        <v>22</v>
      </c>
      <c r="U2" s="2">
        <v>53</v>
      </c>
      <c r="V2" s="2">
        <v>2</v>
      </c>
      <c r="W2" s="2">
        <v>33</v>
      </c>
      <c r="X2" s="2">
        <f>SUM(T2:W2)</f>
        <v>110</v>
      </c>
    </row>
    <row r="3" spans="1:24" x14ac:dyDescent="0.3">
      <c r="A3" s="2" t="s">
        <v>5</v>
      </c>
      <c r="B3" s="2" t="s">
        <v>12</v>
      </c>
      <c r="C3" s="2">
        <v>66</v>
      </c>
      <c r="D3" s="2">
        <v>21</v>
      </c>
      <c r="E3" s="2">
        <v>3</v>
      </c>
      <c r="F3" s="2">
        <v>65</v>
      </c>
      <c r="G3" s="2">
        <f t="shared" ref="G3:G12" si="0">SUM(C3:F3)</f>
        <v>155</v>
      </c>
      <c r="J3" s="3" t="s">
        <v>1</v>
      </c>
      <c r="K3" s="2">
        <v>0.4213547646383467</v>
      </c>
      <c r="L3" s="2">
        <v>0.26722090261282661</v>
      </c>
      <c r="M3" s="2">
        <v>0.34559252772913018</v>
      </c>
      <c r="R3" s="2" t="s">
        <v>5</v>
      </c>
      <c r="S3" s="2" t="s">
        <v>12</v>
      </c>
      <c r="T3" s="2">
        <v>66</v>
      </c>
      <c r="U3" s="2">
        <v>21</v>
      </c>
      <c r="V3" s="2">
        <v>3</v>
      </c>
      <c r="W3" s="2">
        <v>65</v>
      </c>
      <c r="X3" s="2">
        <f t="shared" ref="X3:X5" si="1">SUM(T3:W3)</f>
        <v>155</v>
      </c>
    </row>
    <row r="4" spans="1:24" x14ac:dyDescent="0.3">
      <c r="A4" s="2" t="s">
        <v>5</v>
      </c>
      <c r="B4" s="2" t="s">
        <v>13</v>
      </c>
      <c r="C4" s="2">
        <v>31</v>
      </c>
      <c r="D4" s="2">
        <v>23</v>
      </c>
      <c r="E4" s="2">
        <v>0</v>
      </c>
      <c r="F4" s="2">
        <v>41</v>
      </c>
      <c r="G4" s="2">
        <f t="shared" si="0"/>
        <v>95</v>
      </c>
      <c r="J4" s="3" t="s">
        <v>4</v>
      </c>
      <c r="K4" s="2">
        <v>3.9035591274397242E-2</v>
      </c>
      <c r="L4" s="2">
        <v>1.4251781472684086E-2</v>
      </c>
      <c r="M4" s="2">
        <v>2.6853473438412143E-2</v>
      </c>
      <c r="R4" s="2" t="s">
        <v>5</v>
      </c>
      <c r="S4" s="2" t="s">
        <v>13</v>
      </c>
      <c r="T4" s="2">
        <v>31</v>
      </c>
      <c r="U4" s="2">
        <v>23</v>
      </c>
      <c r="V4" s="2">
        <v>0</v>
      </c>
      <c r="W4" s="2">
        <v>41</v>
      </c>
      <c r="X4" s="2">
        <f t="shared" si="1"/>
        <v>95</v>
      </c>
    </row>
    <row r="5" spans="1:24" x14ac:dyDescent="0.3">
      <c r="A5" s="2" t="s">
        <v>5</v>
      </c>
      <c r="B5" s="2" t="s">
        <v>14</v>
      </c>
      <c r="C5" s="2">
        <v>3</v>
      </c>
      <c r="D5" s="2">
        <v>20</v>
      </c>
      <c r="E5" s="2">
        <f>SUM(E1:E4)</f>
        <v>5</v>
      </c>
      <c r="F5" s="2">
        <v>16</v>
      </c>
      <c r="G5" s="2">
        <f t="shared" si="0"/>
        <v>44</v>
      </c>
      <c r="J5" s="3" t="s">
        <v>7</v>
      </c>
      <c r="K5" s="2">
        <v>0.1423650975889782</v>
      </c>
      <c r="L5" s="2">
        <v>0.40973871733966744</v>
      </c>
      <c r="M5" s="2">
        <v>0.27378867483946295</v>
      </c>
      <c r="R5" s="2" t="s">
        <v>5</v>
      </c>
      <c r="S5" s="2" t="s">
        <v>14</v>
      </c>
      <c r="T5" s="2">
        <v>3</v>
      </c>
      <c r="U5" s="2">
        <v>20</v>
      </c>
      <c r="V5" s="2">
        <f>SUM(V1:V4)</f>
        <v>5</v>
      </c>
      <c r="W5" s="2">
        <v>16</v>
      </c>
      <c r="X5" s="2">
        <f t="shared" si="1"/>
        <v>44</v>
      </c>
    </row>
    <row r="6" spans="1:24" x14ac:dyDescent="0.3">
      <c r="A6" s="2" t="s">
        <v>6</v>
      </c>
      <c r="B6" s="2" t="s">
        <v>15</v>
      </c>
      <c r="C6" s="2">
        <v>94</v>
      </c>
      <c r="D6" s="2">
        <v>117</v>
      </c>
      <c r="E6" s="2">
        <v>25</v>
      </c>
      <c r="F6" s="2">
        <v>22</v>
      </c>
      <c r="G6" s="2">
        <f t="shared" si="0"/>
        <v>258</v>
      </c>
      <c r="I6" s="3"/>
      <c r="K6" s="3"/>
      <c r="S6" s="2" t="s">
        <v>28</v>
      </c>
      <c r="T6" s="2">
        <f>SUM(T2:T5)</f>
        <v>122</v>
      </c>
      <c r="U6" s="2">
        <f t="shared" ref="U6:X6" si="2">SUM(U2:U5)</f>
        <v>117</v>
      </c>
      <c r="V6" s="2">
        <f t="shared" si="2"/>
        <v>10</v>
      </c>
      <c r="W6" s="2">
        <f t="shared" si="2"/>
        <v>155</v>
      </c>
      <c r="X6" s="2">
        <f t="shared" si="2"/>
        <v>404</v>
      </c>
    </row>
    <row r="7" spans="1:24" x14ac:dyDescent="0.3">
      <c r="A7" s="2" t="s">
        <v>6</v>
      </c>
      <c r="B7" s="2" t="s">
        <v>16</v>
      </c>
      <c r="C7" s="2">
        <v>85</v>
      </c>
      <c r="D7" s="2">
        <v>119</v>
      </c>
      <c r="E7" s="2">
        <v>7</v>
      </c>
      <c r="F7" s="2">
        <v>42</v>
      </c>
      <c r="G7" s="2">
        <f t="shared" si="0"/>
        <v>253</v>
      </c>
      <c r="S7" s="2" t="s">
        <v>3</v>
      </c>
      <c r="T7" s="2">
        <f>T6/$X6</f>
        <v>0.30198019801980197</v>
      </c>
      <c r="U7" s="2">
        <f t="shared" ref="U7:W7" si="3">U6/$X6</f>
        <v>0.28960396039603958</v>
      </c>
      <c r="V7" s="2">
        <f t="shared" si="3"/>
        <v>2.4752475247524754E-2</v>
      </c>
      <c r="W7" s="2">
        <f t="shared" si="3"/>
        <v>0.38366336633663367</v>
      </c>
    </row>
    <row r="8" spans="1:24" x14ac:dyDescent="0.3">
      <c r="A8" s="2" t="s">
        <v>6</v>
      </c>
      <c r="B8" s="2" t="s">
        <v>17</v>
      </c>
      <c r="C8" s="2">
        <v>85</v>
      </c>
      <c r="D8" s="2">
        <v>58</v>
      </c>
      <c r="E8" s="2">
        <v>0</v>
      </c>
      <c r="F8" s="2">
        <v>23</v>
      </c>
      <c r="G8" s="2">
        <f t="shared" si="0"/>
        <v>166</v>
      </c>
    </row>
    <row r="9" spans="1:24" x14ac:dyDescent="0.3">
      <c r="A9" s="2" t="s">
        <v>6</v>
      </c>
      <c r="B9" s="2" t="s">
        <v>18</v>
      </c>
      <c r="C9" s="2">
        <v>82</v>
      </c>
      <c r="D9" s="2">
        <v>73</v>
      </c>
      <c r="E9" s="2">
        <v>2</v>
      </c>
      <c r="F9" s="2">
        <v>37</v>
      </c>
      <c r="G9" s="2">
        <f t="shared" si="0"/>
        <v>194</v>
      </c>
    </row>
    <row r="10" spans="1:24" x14ac:dyDescent="0.3">
      <c r="A10" s="2" t="s">
        <v>21</v>
      </c>
      <c r="B10" s="2" t="s">
        <v>11</v>
      </c>
      <c r="C10" s="2">
        <v>57</v>
      </c>
      <c r="D10" s="2">
        <v>32</v>
      </c>
      <c r="E10" s="2">
        <v>1</v>
      </c>
      <c r="F10" s="2">
        <v>54</v>
      </c>
      <c r="G10" s="2">
        <f t="shared" si="0"/>
        <v>144</v>
      </c>
    </row>
    <row r="11" spans="1:24" x14ac:dyDescent="0.3">
      <c r="A11" s="2" t="s">
        <v>21</v>
      </c>
      <c r="B11" s="2" t="s">
        <v>22</v>
      </c>
      <c r="C11" s="2">
        <v>63</v>
      </c>
      <c r="D11" s="2">
        <v>39</v>
      </c>
      <c r="E11" s="2">
        <v>1</v>
      </c>
      <c r="F11" s="2">
        <v>92</v>
      </c>
      <c r="G11" s="2">
        <f t="shared" si="0"/>
        <v>195</v>
      </c>
    </row>
    <row r="12" spans="1:24" x14ac:dyDescent="0.3">
      <c r="A12" s="2" t="s">
        <v>21</v>
      </c>
      <c r="B12" s="2" t="s">
        <v>23</v>
      </c>
      <c r="C12" s="2">
        <v>18</v>
      </c>
      <c r="D12" s="2">
        <v>37</v>
      </c>
      <c r="F12" s="2">
        <v>44</v>
      </c>
      <c r="G12" s="2">
        <f t="shared" si="0"/>
        <v>99</v>
      </c>
      <c r="R12" s="2" t="s">
        <v>6</v>
      </c>
      <c r="S12" s="2" t="s">
        <v>15</v>
      </c>
      <c r="T12" s="2">
        <v>94</v>
      </c>
      <c r="U12" s="2">
        <v>117</v>
      </c>
      <c r="V12" s="2">
        <v>25</v>
      </c>
      <c r="W12" s="2">
        <v>22</v>
      </c>
      <c r="X12" s="2">
        <f t="shared" ref="X12:X15" si="4">SUM(T12:W12)</f>
        <v>258</v>
      </c>
    </row>
    <row r="13" spans="1:24" x14ac:dyDescent="0.3">
      <c r="R13" s="2" t="s">
        <v>6</v>
      </c>
      <c r="S13" s="2" t="s">
        <v>16</v>
      </c>
      <c r="T13" s="2">
        <v>85</v>
      </c>
      <c r="U13" s="2">
        <v>119</v>
      </c>
      <c r="V13" s="2">
        <v>7</v>
      </c>
      <c r="W13" s="2">
        <v>42</v>
      </c>
      <c r="X13" s="2">
        <f t="shared" si="4"/>
        <v>253</v>
      </c>
    </row>
    <row r="14" spans="1:24" x14ac:dyDescent="0.3">
      <c r="R14" s="2" t="s">
        <v>6</v>
      </c>
      <c r="S14" s="2" t="s">
        <v>17</v>
      </c>
      <c r="T14" s="2">
        <v>85</v>
      </c>
      <c r="U14" s="2">
        <v>58</v>
      </c>
      <c r="V14" s="2">
        <v>0</v>
      </c>
      <c r="W14" s="2">
        <v>23</v>
      </c>
      <c r="X14" s="2">
        <f t="shared" si="4"/>
        <v>166</v>
      </c>
    </row>
    <row r="15" spans="1:24" x14ac:dyDescent="0.3">
      <c r="R15" s="2" t="s">
        <v>6</v>
      </c>
      <c r="S15" s="2" t="s">
        <v>18</v>
      </c>
      <c r="T15" s="2">
        <v>82</v>
      </c>
      <c r="U15" s="2">
        <v>73</v>
      </c>
      <c r="V15" s="2">
        <v>2</v>
      </c>
      <c r="W15" s="2">
        <v>37</v>
      </c>
      <c r="X15" s="2">
        <f t="shared" si="4"/>
        <v>194</v>
      </c>
    </row>
    <row r="16" spans="1:24" x14ac:dyDescent="0.3">
      <c r="S16" s="2" t="s">
        <v>28</v>
      </c>
      <c r="T16" s="2">
        <f>SUM(T12:T15)</f>
        <v>346</v>
      </c>
      <c r="U16" s="2">
        <f t="shared" ref="U16" si="5">SUM(U12:U15)</f>
        <v>367</v>
      </c>
      <c r="V16" s="2">
        <f t="shared" ref="V16" si="6">SUM(V12:V15)</f>
        <v>34</v>
      </c>
      <c r="W16" s="2">
        <f t="shared" ref="W16" si="7">SUM(W12:W15)</f>
        <v>124</v>
      </c>
      <c r="X16" s="2">
        <f t="shared" ref="X16" si="8">SUM(X12:X15)</f>
        <v>871</v>
      </c>
    </row>
    <row r="17" spans="1:24" x14ac:dyDescent="0.3">
      <c r="S17" s="2" t="s">
        <v>3</v>
      </c>
      <c r="T17" s="2">
        <f>T16/$X16</f>
        <v>0.39724454649827784</v>
      </c>
      <c r="U17" s="2">
        <f t="shared" ref="U17" si="9">U16/$X16</f>
        <v>0.4213547646383467</v>
      </c>
      <c r="V17" s="2">
        <f t="shared" ref="V17" si="10">V16/$X16</f>
        <v>3.9035591274397242E-2</v>
      </c>
      <c r="W17" s="2">
        <f t="shared" ref="W17" si="11">W16/$X16</f>
        <v>0.1423650975889782</v>
      </c>
    </row>
    <row r="18" spans="1:24" x14ac:dyDescent="0.3">
      <c r="B18" s="4" t="s">
        <v>19</v>
      </c>
      <c r="C18" s="4">
        <f>SUM(C2:C16)</f>
        <v>606</v>
      </c>
      <c r="D18" s="4">
        <f>SUM(D2:D16)</f>
        <v>592</v>
      </c>
      <c r="E18" s="4">
        <f>SUM(E2:E16)</f>
        <v>46</v>
      </c>
      <c r="F18" s="4">
        <f>SUM(F2:F16)</f>
        <v>469</v>
      </c>
      <c r="G18" s="4">
        <f>SUM(G2:G16)</f>
        <v>1713</v>
      </c>
    </row>
    <row r="20" spans="1:24" x14ac:dyDescent="0.3">
      <c r="B20" s="4" t="s">
        <v>20</v>
      </c>
      <c r="C20" s="4">
        <f>C18/$G18</f>
        <v>0.35376532399299476</v>
      </c>
      <c r="D20" s="4">
        <f>D18/$G18</f>
        <v>0.34559252772913018</v>
      </c>
      <c r="E20" s="4">
        <f>E18/$G18</f>
        <v>2.6853473438412143E-2</v>
      </c>
      <c r="F20" s="4">
        <f>F18/$G18</f>
        <v>0.27378867483946295</v>
      </c>
      <c r="G20" s="4">
        <f>G18/$G18</f>
        <v>1</v>
      </c>
      <c r="R20" s="2" t="s">
        <v>21</v>
      </c>
      <c r="S20" s="2" t="s">
        <v>11</v>
      </c>
      <c r="T20" s="2">
        <v>57</v>
      </c>
      <c r="U20" s="2">
        <v>32</v>
      </c>
      <c r="V20" s="2">
        <v>1</v>
      </c>
      <c r="W20" s="2">
        <v>54</v>
      </c>
      <c r="X20" s="2">
        <f t="shared" ref="X20:X22" si="12">SUM(T20:W20)</f>
        <v>144</v>
      </c>
    </row>
    <row r="21" spans="1:24" x14ac:dyDescent="0.3">
      <c r="R21" s="2" t="s">
        <v>21</v>
      </c>
      <c r="S21" s="2" t="s">
        <v>22</v>
      </c>
      <c r="T21" s="2">
        <v>63</v>
      </c>
      <c r="U21" s="2">
        <v>39</v>
      </c>
      <c r="V21" s="2">
        <v>1</v>
      </c>
      <c r="W21" s="2">
        <v>92</v>
      </c>
      <c r="X21" s="2">
        <f t="shared" si="12"/>
        <v>195</v>
      </c>
    </row>
    <row r="22" spans="1:24" x14ac:dyDescent="0.3">
      <c r="R22" s="2" t="s">
        <v>21</v>
      </c>
      <c r="S22" s="2" t="s">
        <v>23</v>
      </c>
      <c r="T22" s="2">
        <v>18</v>
      </c>
      <c r="U22" s="2">
        <v>37</v>
      </c>
      <c r="W22" s="2">
        <v>44</v>
      </c>
      <c r="X22" s="2">
        <f t="shared" si="12"/>
        <v>99</v>
      </c>
    </row>
    <row r="23" spans="1:24" x14ac:dyDescent="0.3">
      <c r="S23" s="2" t="s">
        <v>28</v>
      </c>
      <c r="T23" s="2">
        <f>SUM(T19:T22)</f>
        <v>138</v>
      </c>
      <c r="U23" s="2">
        <f t="shared" ref="U23" si="13">SUM(U19:U22)</f>
        <v>108</v>
      </c>
      <c r="V23" s="2">
        <f t="shared" ref="V23" si="14">SUM(V19:V22)</f>
        <v>2</v>
      </c>
      <c r="W23" s="2">
        <f t="shared" ref="W23" si="15">SUM(W19:W22)</f>
        <v>190</v>
      </c>
      <c r="X23" s="2">
        <f t="shared" ref="X23" si="16">SUM(X19:X22)</f>
        <v>438</v>
      </c>
    </row>
    <row r="24" spans="1:24" x14ac:dyDescent="0.3">
      <c r="A24" s="2" t="s">
        <v>26</v>
      </c>
      <c r="J24" s="2" t="s">
        <v>25</v>
      </c>
      <c r="S24" s="2" t="s">
        <v>3</v>
      </c>
      <c r="T24" s="2">
        <f>T23/$X23</f>
        <v>0.31506849315068491</v>
      </c>
      <c r="U24" s="2">
        <f t="shared" ref="U24" si="17">U23/$X23</f>
        <v>0.24657534246575341</v>
      </c>
      <c r="V24" s="2">
        <f t="shared" ref="V24" si="18">V23/$X23</f>
        <v>4.5662100456621002E-3</v>
      </c>
      <c r="W24" s="2">
        <f t="shared" ref="W24" si="19">W23/$X23</f>
        <v>0.43378995433789952</v>
      </c>
    </row>
    <row r="25" spans="1:24" x14ac:dyDescent="0.3">
      <c r="A25" s="2" t="s">
        <v>6</v>
      </c>
      <c r="B25" s="2" t="s">
        <v>15</v>
      </c>
      <c r="C25" s="2">
        <v>94</v>
      </c>
      <c r="D25" s="2">
        <v>117</v>
      </c>
      <c r="E25" s="2">
        <v>25</v>
      </c>
      <c r="F25" s="2">
        <v>22</v>
      </c>
      <c r="G25" s="2">
        <v>258</v>
      </c>
      <c r="J25" s="2" t="s">
        <v>5</v>
      </c>
      <c r="K25" s="2" t="s">
        <v>11</v>
      </c>
      <c r="L25" s="2">
        <v>22</v>
      </c>
      <c r="M25" s="2">
        <v>53</v>
      </c>
      <c r="N25" s="2">
        <v>2</v>
      </c>
      <c r="O25" s="2">
        <v>33</v>
      </c>
      <c r="P25" s="2">
        <v>110</v>
      </c>
    </row>
    <row r="26" spans="1:24" x14ac:dyDescent="0.3">
      <c r="A26" s="2" t="s">
        <v>6</v>
      </c>
      <c r="B26" s="2" t="s">
        <v>16</v>
      </c>
      <c r="C26" s="2">
        <v>85</v>
      </c>
      <c r="D26" s="2">
        <v>119</v>
      </c>
      <c r="E26" s="2">
        <v>7</v>
      </c>
      <c r="F26" s="2">
        <v>42</v>
      </c>
      <c r="G26" s="2">
        <v>253</v>
      </c>
      <c r="J26" s="2" t="s">
        <v>5</v>
      </c>
      <c r="K26" s="2" t="s">
        <v>12</v>
      </c>
      <c r="L26" s="2">
        <v>66</v>
      </c>
      <c r="M26" s="2">
        <v>21</v>
      </c>
      <c r="N26" s="2">
        <v>3</v>
      </c>
      <c r="O26" s="2">
        <v>65</v>
      </c>
      <c r="P26" s="2">
        <v>155</v>
      </c>
    </row>
    <row r="27" spans="1:24" x14ac:dyDescent="0.3">
      <c r="A27" s="2" t="s">
        <v>6</v>
      </c>
      <c r="B27" s="2" t="s">
        <v>17</v>
      </c>
      <c r="C27" s="2">
        <v>85</v>
      </c>
      <c r="D27" s="2">
        <v>58</v>
      </c>
      <c r="E27" s="2">
        <v>0</v>
      </c>
      <c r="F27" s="2">
        <v>23</v>
      </c>
      <c r="G27" s="2">
        <v>166</v>
      </c>
      <c r="J27" s="2" t="s">
        <v>5</v>
      </c>
      <c r="K27" s="2" t="s">
        <v>13</v>
      </c>
      <c r="L27" s="2">
        <v>31</v>
      </c>
      <c r="M27" s="2">
        <v>23</v>
      </c>
      <c r="N27" s="2">
        <v>0</v>
      </c>
      <c r="O27" s="2">
        <v>41</v>
      </c>
      <c r="P27" s="2">
        <v>95</v>
      </c>
      <c r="S27" s="5" t="s">
        <v>33</v>
      </c>
      <c r="T27" s="1"/>
      <c r="U27" s="1"/>
      <c r="V27" s="1"/>
      <c r="W27" s="1"/>
    </row>
    <row r="28" spans="1:24" x14ac:dyDescent="0.3">
      <c r="A28" s="2" t="s">
        <v>6</v>
      </c>
      <c r="B28" s="2" t="s">
        <v>18</v>
      </c>
      <c r="C28" s="2">
        <v>82</v>
      </c>
      <c r="D28" s="2">
        <v>73</v>
      </c>
      <c r="E28" s="2">
        <v>2</v>
      </c>
      <c r="F28" s="2">
        <v>37</v>
      </c>
      <c r="G28" s="2">
        <v>194</v>
      </c>
      <c r="J28" s="2" t="s">
        <v>5</v>
      </c>
      <c r="K28" s="2" t="s">
        <v>14</v>
      </c>
      <c r="L28" s="2">
        <v>3</v>
      </c>
      <c r="M28" s="2">
        <v>20</v>
      </c>
      <c r="N28" s="2">
        <v>5</v>
      </c>
      <c r="O28" s="2">
        <v>16</v>
      </c>
      <c r="P28" s="2">
        <v>44</v>
      </c>
      <c r="S28" s="5" t="s">
        <v>29</v>
      </c>
      <c r="T28" s="5">
        <f>AVERAGE(T7,T17,T24)</f>
        <v>0.33809774588958824</v>
      </c>
      <c r="U28" s="5">
        <f t="shared" ref="U28:W28" si="20">AVERAGE(U7,U17,U24)</f>
        <v>0.31917802250004657</v>
      </c>
      <c r="V28" s="5">
        <f t="shared" si="20"/>
        <v>2.2784758855861367E-2</v>
      </c>
      <c r="W28" s="5">
        <f t="shared" si="20"/>
        <v>0.3199394727545038</v>
      </c>
    </row>
    <row r="29" spans="1:24" x14ac:dyDescent="0.3">
      <c r="J29" s="2" t="s">
        <v>21</v>
      </c>
      <c r="K29" s="2" t="s">
        <v>11</v>
      </c>
      <c r="L29" s="2">
        <v>57</v>
      </c>
      <c r="M29" s="2">
        <v>32</v>
      </c>
      <c r="N29" s="2">
        <v>1</v>
      </c>
      <c r="O29" s="2">
        <v>54</v>
      </c>
      <c r="P29" s="2">
        <v>144</v>
      </c>
      <c r="S29" s="5" t="s">
        <v>30</v>
      </c>
      <c r="T29" s="5">
        <f>STDEV(T7,T17,T24)</f>
        <v>5.1638976403888107E-2</v>
      </c>
      <c r="U29" s="5">
        <f t="shared" ref="U29:W29" si="21">STDEV(U7,U17,U24)</f>
        <v>9.1065528416328381E-2</v>
      </c>
      <c r="V29" s="5">
        <f t="shared" si="21"/>
        <v>1.7318732384949118E-2</v>
      </c>
      <c r="W29" s="5">
        <f t="shared" si="21"/>
        <v>0.1558129094225901</v>
      </c>
    </row>
    <row r="30" spans="1:24" x14ac:dyDescent="0.3">
      <c r="J30" s="2" t="s">
        <v>21</v>
      </c>
      <c r="K30" s="2" t="s">
        <v>22</v>
      </c>
      <c r="L30" s="2">
        <v>63</v>
      </c>
      <c r="M30" s="2">
        <v>39</v>
      </c>
      <c r="N30" s="2">
        <v>1</v>
      </c>
      <c r="O30" s="2">
        <v>92</v>
      </c>
      <c r="P30" s="2">
        <v>195</v>
      </c>
      <c r="S30" s="5" t="s">
        <v>31</v>
      </c>
      <c r="T30" s="5">
        <f>MEDIAN(T7,T17,T24)</f>
        <v>0.31506849315068491</v>
      </c>
      <c r="U30" s="5">
        <f t="shared" ref="U30:W30" si="22">MEDIAN(U7,U17,U24)</f>
        <v>0.28960396039603958</v>
      </c>
      <c r="V30" s="5">
        <f t="shared" si="22"/>
        <v>2.4752475247524754E-2</v>
      </c>
      <c r="W30" s="5">
        <f t="shared" si="22"/>
        <v>0.38366336633663367</v>
      </c>
    </row>
    <row r="31" spans="1:24" x14ac:dyDescent="0.3">
      <c r="J31" s="2" t="s">
        <v>21</v>
      </c>
      <c r="K31" s="2" t="s">
        <v>23</v>
      </c>
      <c r="L31" s="2">
        <v>18</v>
      </c>
      <c r="M31" s="2">
        <v>37</v>
      </c>
      <c r="O31" s="2">
        <v>44</v>
      </c>
      <c r="P31" s="2">
        <v>99</v>
      </c>
      <c r="S31" s="5" t="s">
        <v>32</v>
      </c>
      <c r="T31" s="5">
        <f>T29/SQRT(3)</f>
        <v>2.9813776927461535E-2</v>
      </c>
      <c r="U31" s="5">
        <f t="shared" ref="U31:W31" si="23">U29/SQRT(3)</f>
        <v>5.2576707345062708E-2</v>
      </c>
      <c r="V31" s="5">
        <f t="shared" si="23"/>
        <v>9.9989748044734626E-3</v>
      </c>
      <c r="W31" s="5">
        <f t="shared" si="23"/>
        <v>8.9958625198351183E-2</v>
      </c>
    </row>
    <row r="37" spans="2:17" x14ac:dyDescent="0.3">
      <c r="B37" s="4" t="s">
        <v>19</v>
      </c>
      <c r="C37" s="4">
        <f>SUM(C25:C35)</f>
        <v>346</v>
      </c>
      <c r="D37" s="4">
        <f>SUM(D25:D35)</f>
        <v>367</v>
      </c>
      <c r="E37" s="4">
        <f>SUM(E25:E35)</f>
        <v>34</v>
      </c>
      <c r="F37" s="4">
        <f>SUM(F25:F35)</f>
        <v>124</v>
      </c>
      <c r="G37" s="4">
        <f>SUM(G25:G35)</f>
        <v>871</v>
      </c>
      <c r="K37" s="4" t="s">
        <v>19</v>
      </c>
      <c r="L37" s="4">
        <f>SUM(L25:L35)</f>
        <v>260</v>
      </c>
      <c r="M37" s="4">
        <f>SUM(M25:M35)</f>
        <v>225</v>
      </c>
      <c r="N37" s="4">
        <f>SUM(N25:N35)</f>
        <v>12</v>
      </c>
      <c r="O37" s="4">
        <f>SUM(O25:O35)</f>
        <v>345</v>
      </c>
      <c r="P37" s="4">
        <f>SUM(P25:P35)</f>
        <v>842</v>
      </c>
      <c r="Q37" s="4"/>
    </row>
    <row r="38" spans="2:17" x14ac:dyDescent="0.3">
      <c r="K38" s="4"/>
      <c r="L38" s="4"/>
      <c r="M38" s="4"/>
      <c r="N38" s="4"/>
      <c r="O38" s="4"/>
      <c r="P38" s="4"/>
    </row>
    <row r="39" spans="2:17" x14ac:dyDescent="0.3">
      <c r="B39" s="4" t="s">
        <v>20</v>
      </c>
      <c r="C39" s="4">
        <f>C37/$G37</f>
        <v>0.39724454649827784</v>
      </c>
      <c r="D39" s="4">
        <f>D37/$G37</f>
        <v>0.4213547646383467</v>
      </c>
      <c r="E39" s="4">
        <f>E37/$G37</f>
        <v>3.9035591274397242E-2</v>
      </c>
      <c r="F39" s="4">
        <f>F37/$G37</f>
        <v>0.1423650975889782</v>
      </c>
      <c r="G39" s="4">
        <f>G37/$G37</f>
        <v>1</v>
      </c>
      <c r="K39" s="4" t="s">
        <v>20</v>
      </c>
      <c r="L39" s="4">
        <f>L37/$P37</f>
        <v>0.30878859857482183</v>
      </c>
      <c r="M39" s="4">
        <f>M37/$P37</f>
        <v>0.26722090261282661</v>
      </c>
      <c r="N39" s="4">
        <f>N37/$P37</f>
        <v>1.4251781472684086E-2</v>
      </c>
      <c r="O39" s="4">
        <f>O37/$P37</f>
        <v>0.40973871733966744</v>
      </c>
      <c r="P39" s="4">
        <f>P37/$P37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Summary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2021-01-18T13:32:10Z</dcterms:created>
  <dcterms:modified xsi:type="dcterms:W3CDTF">2021-07-24T13:24:28Z</dcterms:modified>
</cp:coreProperties>
</file>