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2 and S2 - prime parameters\Excel Files\"/>
    </mc:Choice>
  </mc:AlternateContent>
  <xr:revisionPtr revIDLastSave="0" documentId="13_ncr:1_{A7E59B96-FCA8-416E-B459-68A400239401}" xr6:coauthVersionLast="47" xr6:coauthVersionMax="47" xr10:uidLastSave="{00000000-0000-0000-0000-000000000000}"/>
  <bookViews>
    <workbookView xWindow="75" yWindow="-16320" windowWidth="29040" windowHeight="16440" firstSheet="1" activeTab="7" xr2:uid="{13C096DB-8AA6-4447-B68B-55509305AD51}"/>
  </bookViews>
  <sheets>
    <sheet name="Summary" sheetId="5" r:id="rId1"/>
    <sheet name="Exc Inh Insig Fractions" sheetId="16" r:id="rId2"/>
    <sheet name="100hz 1s 2.5x" sheetId="7" r:id="rId3"/>
    <sheet name="100hz 1s 1x" sheetId="2" r:id="rId4"/>
    <sheet name="175hz 200ms 2.5x" sheetId="6" r:id="rId5"/>
    <sheet name="50hz 200ms 2.5x" sheetId="8" r:id="rId6"/>
    <sheet name="175hz 10s 2.5x" sheetId="9" r:id="rId7"/>
    <sheet name="Summary sig" sheetId="11" r:id="rId8"/>
    <sheet name="Summary insig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6" l="1"/>
  <c r="J33" i="16"/>
  <c r="K33" i="16"/>
  <c r="L33" i="16"/>
  <c r="M33" i="16"/>
  <c r="N33" i="16"/>
  <c r="I34" i="16"/>
  <c r="J34" i="16"/>
  <c r="K34" i="16"/>
  <c r="L34" i="16"/>
  <c r="M34" i="16"/>
  <c r="N34" i="16"/>
  <c r="I35" i="16"/>
  <c r="J35" i="16"/>
  <c r="K35" i="16"/>
  <c r="L35" i="16"/>
  <c r="M35" i="16"/>
  <c r="N35" i="16"/>
  <c r="I36" i="16"/>
  <c r="J36" i="16"/>
  <c r="K36" i="16"/>
  <c r="L36" i="16"/>
  <c r="M36" i="16"/>
  <c r="N36" i="16"/>
  <c r="I37" i="16"/>
  <c r="J37" i="16"/>
  <c r="K37" i="16"/>
  <c r="L37" i="16"/>
  <c r="M37" i="16"/>
  <c r="N37" i="16"/>
  <c r="I38" i="16"/>
  <c r="J38" i="16"/>
  <c r="K38" i="16"/>
  <c r="L38" i="16"/>
  <c r="M38" i="16"/>
  <c r="N38" i="16"/>
  <c r="I39" i="16"/>
  <c r="J39" i="16"/>
  <c r="K39" i="16"/>
  <c r="L39" i="16"/>
  <c r="M39" i="16"/>
  <c r="N39" i="16"/>
  <c r="J32" i="16"/>
  <c r="K32" i="16"/>
  <c r="L32" i="16"/>
  <c r="M32" i="16"/>
  <c r="N32" i="16"/>
  <c r="I32" i="16"/>
  <c r="I19" i="5" l="1"/>
  <c r="V43" i="5"/>
  <c r="D7" i="9"/>
  <c r="D2" i="9"/>
  <c r="D49" i="8"/>
  <c r="F49" i="8"/>
  <c r="D21" i="8"/>
  <c r="F42" i="8"/>
  <c r="F35" i="8"/>
  <c r="F28" i="8"/>
  <c r="F21" i="8"/>
  <c r="F14" i="8"/>
  <c r="F7" i="8"/>
  <c r="D7" i="8"/>
  <c r="F98" i="8"/>
  <c r="F91" i="8"/>
  <c r="F84" i="8"/>
  <c r="F77" i="8"/>
  <c r="F70" i="8"/>
  <c r="F63" i="8"/>
  <c r="F56" i="8"/>
  <c r="X43" i="5" l="1"/>
  <c r="K14" i="9"/>
  <c r="D19" i="5"/>
  <c r="D20" i="5"/>
  <c r="D22" i="5" s="1"/>
  <c r="D21" i="5"/>
  <c r="D43" i="5"/>
  <c r="D44" i="5"/>
  <c r="D46" i="5" s="1"/>
  <c r="D45" i="5"/>
  <c r="D67" i="5"/>
  <c r="D68" i="5"/>
  <c r="D70" i="5" s="1"/>
  <c r="D69" i="5"/>
  <c r="D91" i="5"/>
  <c r="D92" i="5"/>
  <c r="D94" i="5" s="1"/>
  <c r="D93" i="5"/>
  <c r="E19" i="5"/>
  <c r="E20" i="5"/>
  <c r="E22" i="5" s="1"/>
  <c r="E21" i="5"/>
  <c r="E43" i="5"/>
  <c r="E44" i="5"/>
  <c r="E46" i="5" s="1"/>
  <c r="E45" i="5"/>
  <c r="E67" i="5"/>
  <c r="E68" i="5"/>
  <c r="E70" i="5" s="1"/>
  <c r="E69" i="5"/>
  <c r="E91" i="5"/>
  <c r="E92" i="5"/>
  <c r="E94" i="5" s="1"/>
  <c r="E93" i="5"/>
  <c r="T56" i="12" l="1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T4" i="12"/>
  <c r="S4" i="12"/>
  <c r="R4" i="12"/>
  <c r="Q4" i="12"/>
  <c r="P4" i="12"/>
  <c r="O4" i="12"/>
  <c r="N4" i="12"/>
  <c r="M4" i="12"/>
  <c r="L4" i="12"/>
  <c r="K4" i="12"/>
  <c r="B4" i="12"/>
  <c r="C4" i="12"/>
  <c r="D4" i="12"/>
  <c r="E4" i="12"/>
  <c r="F4" i="12"/>
  <c r="G4" i="12"/>
  <c r="H4" i="12"/>
  <c r="I4" i="12"/>
  <c r="J4" i="12"/>
  <c r="A4" i="12"/>
  <c r="E7" i="8"/>
  <c r="X93" i="5" l="1"/>
  <c r="W93" i="5"/>
  <c r="V93" i="5"/>
  <c r="U93" i="5"/>
  <c r="R93" i="5"/>
  <c r="Q93" i="5"/>
  <c r="P93" i="5"/>
  <c r="K93" i="5"/>
  <c r="J93" i="5"/>
  <c r="I93" i="5"/>
  <c r="H93" i="5"/>
  <c r="C93" i="5"/>
  <c r="X92" i="5"/>
  <c r="X94" i="5" s="1"/>
  <c r="W92" i="5"/>
  <c r="W94" i="5" s="1"/>
  <c r="V92" i="5"/>
  <c r="V94" i="5" s="1"/>
  <c r="U92" i="5"/>
  <c r="U94" i="5" s="1"/>
  <c r="R92" i="5"/>
  <c r="R94" i="5" s="1"/>
  <c r="Q92" i="5"/>
  <c r="Q94" i="5" s="1"/>
  <c r="P92" i="5"/>
  <c r="P94" i="5" s="1"/>
  <c r="K92" i="5"/>
  <c r="K94" i="5" s="1"/>
  <c r="J92" i="5"/>
  <c r="J94" i="5" s="1"/>
  <c r="I92" i="5"/>
  <c r="I94" i="5" s="1"/>
  <c r="H92" i="5"/>
  <c r="H94" i="5" s="1"/>
  <c r="C92" i="5"/>
  <c r="C94" i="5" s="1"/>
  <c r="X91" i="5"/>
  <c r="W91" i="5"/>
  <c r="V91" i="5"/>
  <c r="U91" i="5"/>
  <c r="R91" i="5"/>
  <c r="Q91" i="5"/>
  <c r="P91" i="5"/>
  <c r="K91" i="5"/>
  <c r="J91" i="5"/>
  <c r="I91" i="5"/>
  <c r="H91" i="5"/>
  <c r="C91" i="5"/>
  <c r="D76" i="8"/>
  <c r="X69" i="5"/>
  <c r="W69" i="5"/>
  <c r="V69" i="5"/>
  <c r="U69" i="5"/>
  <c r="R69" i="5"/>
  <c r="Q69" i="5"/>
  <c r="P69" i="5"/>
  <c r="K69" i="5"/>
  <c r="J69" i="5"/>
  <c r="I69" i="5"/>
  <c r="H69" i="5"/>
  <c r="C69" i="5"/>
  <c r="X68" i="5"/>
  <c r="X70" i="5" s="1"/>
  <c r="W68" i="5"/>
  <c r="W70" i="5" s="1"/>
  <c r="V68" i="5"/>
  <c r="V70" i="5" s="1"/>
  <c r="U68" i="5"/>
  <c r="U70" i="5" s="1"/>
  <c r="R68" i="5"/>
  <c r="R70" i="5" s="1"/>
  <c r="Q68" i="5"/>
  <c r="Q70" i="5" s="1"/>
  <c r="P68" i="5"/>
  <c r="P70" i="5" s="1"/>
  <c r="K68" i="5"/>
  <c r="K70" i="5" s="1"/>
  <c r="J68" i="5"/>
  <c r="J70" i="5" s="1"/>
  <c r="I68" i="5"/>
  <c r="I70" i="5" s="1"/>
  <c r="H68" i="5"/>
  <c r="H70" i="5" s="1"/>
  <c r="C68" i="5"/>
  <c r="C70" i="5" s="1"/>
  <c r="X67" i="5"/>
  <c r="W67" i="5"/>
  <c r="V67" i="5"/>
  <c r="U67" i="5"/>
  <c r="R67" i="5"/>
  <c r="Q67" i="5"/>
  <c r="P67" i="5"/>
  <c r="K67" i="5"/>
  <c r="J67" i="5"/>
  <c r="I67" i="5"/>
  <c r="H67" i="5"/>
  <c r="C67" i="5"/>
  <c r="X45" i="5"/>
  <c r="W45" i="5"/>
  <c r="V45" i="5"/>
  <c r="U45" i="5"/>
  <c r="R45" i="5"/>
  <c r="Q45" i="5"/>
  <c r="P45" i="5"/>
  <c r="K45" i="5"/>
  <c r="J45" i="5"/>
  <c r="I45" i="5"/>
  <c r="H45" i="5"/>
  <c r="C45" i="5"/>
  <c r="X44" i="5"/>
  <c r="X46" i="5" s="1"/>
  <c r="W44" i="5"/>
  <c r="W46" i="5" s="1"/>
  <c r="V44" i="5"/>
  <c r="V46" i="5" s="1"/>
  <c r="U44" i="5"/>
  <c r="U46" i="5" s="1"/>
  <c r="R44" i="5"/>
  <c r="R46" i="5" s="1"/>
  <c r="Q44" i="5"/>
  <c r="Q46" i="5" s="1"/>
  <c r="P44" i="5"/>
  <c r="P46" i="5" s="1"/>
  <c r="K44" i="5"/>
  <c r="K46" i="5" s="1"/>
  <c r="J44" i="5"/>
  <c r="J46" i="5" s="1"/>
  <c r="I44" i="5"/>
  <c r="I46" i="5" s="1"/>
  <c r="H44" i="5"/>
  <c r="H46" i="5" s="1"/>
  <c r="C44" i="5"/>
  <c r="C46" i="5" s="1"/>
  <c r="W43" i="5"/>
  <c r="U43" i="5"/>
  <c r="R43" i="5"/>
  <c r="Q43" i="5"/>
  <c r="P43" i="5"/>
  <c r="K43" i="5"/>
  <c r="J43" i="5"/>
  <c r="I43" i="5"/>
  <c r="H43" i="5"/>
  <c r="C43" i="5"/>
  <c r="X21" i="5"/>
  <c r="W21" i="5"/>
  <c r="V21" i="5"/>
  <c r="U21" i="5"/>
  <c r="R21" i="5"/>
  <c r="Q21" i="5"/>
  <c r="P21" i="5"/>
  <c r="X20" i="5"/>
  <c r="X22" i="5" s="1"/>
  <c r="W20" i="5"/>
  <c r="W22" i="5" s="1"/>
  <c r="V20" i="5"/>
  <c r="V22" i="5" s="1"/>
  <c r="U20" i="5"/>
  <c r="U22" i="5" s="1"/>
  <c r="R20" i="5"/>
  <c r="R22" i="5" s="1"/>
  <c r="Q20" i="5"/>
  <c r="Q22" i="5" s="1"/>
  <c r="P20" i="5"/>
  <c r="P22" i="5" s="1"/>
  <c r="X19" i="5"/>
  <c r="W19" i="5"/>
  <c r="V19" i="5"/>
  <c r="U19" i="5"/>
  <c r="R19" i="5"/>
  <c r="Q19" i="5"/>
  <c r="P19" i="5"/>
  <c r="K19" i="5"/>
  <c r="K20" i="5"/>
  <c r="K22" i="5" s="1"/>
  <c r="K21" i="5"/>
  <c r="J21" i="5"/>
  <c r="I21" i="5"/>
  <c r="H21" i="5"/>
  <c r="J20" i="5"/>
  <c r="J22" i="5" s="1"/>
  <c r="I20" i="5"/>
  <c r="I22" i="5" s="1"/>
  <c r="H20" i="5"/>
  <c r="H22" i="5" s="1"/>
  <c r="J19" i="5"/>
  <c r="H19" i="5"/>
  <c r="C21" i="5"/>
  <c r="C20" i="5"/>
  <c r="C22" i="5" s="1"/>
  <c r="C19" i="5"/>
  <c r="J58" i="6"/>
  <c r="J59" i="6"/>
  <c r="J30" i="6"/>
  <c r="J31" i="6"/>
  <c r="D76" i="9"/>
  <c r="D76" i="7"/>
  <c r="D69" i="2"/>
  <c r="D76" i="6"/>
  <c r="D23" i="7" l="1"/>
  <c r="D24" i="7"/>
  <c r="D2" i="7"/>
  <c r="D3" i="7"/>
  <c r="K98" i="8"/>
  <c r="V93" i="8" s="1"/>
  <c r="I98" i="8"/>
  <c r="H98" i="8"/>
  <c r="T93" i="8" s="1"/>
  <c r="E98" i="8"/>
  <c r="Q93" i="8" s="1"/>
  <c r="C98" i="8"/>
  <c r="B98" i="8"/>
  <c r="O93" i="8" s="1"/>
  <c r="J97" i="8"/>
  <c r="D97" i="8"/>
  <c r="J96" i="8"/>
  <c r="D96" i="8"/>
  <c r="J95" i="8"/>
  <c r="D95" i="8"/>
  <c r="J94" i="8"/>
  <c r="D94" i="8"/>
  <c r="S93" i="8"/>
  <c r="R93" i="8"/>
  <c r="N93" i="8"/>
  <c r="M93" i="8"/>
  <c r="J93" i="8"/>
  <c r="D93" i="8"/>
  <c r="K91" i="8"/>
  <c r="V86" i="8" s="1"/>
  <c r="I91" i="8"/>
  <c r="H91" i="8"/>
  <c r="E91" i="8"/>
  <c r="Q86" i="8" s="1"/>
  <c r="C91" i="8"/>
  <c r="B91" i="8"/>
  <c r="O86" i="8" s="1"/>
  <c r="J90" i="8"/>
  <c r="D90" i="8"/>
  <c r="J89" i="8"/>
  <c r="D89" i="8"/>
  <c r="J88" i="8"/>
  <c r="D88" i="8"/>
  <c r="J87" i="8"/>
  <c r="D87" i="8"/>
  <c r="T86" i="8"/>
  <c r="S86" i="8"/>
  <c r="R86" i="8"/>
  <c r="N86" i="8"/>
  <c r="M86" i="8"/>
  <c r="J86" i="8"/>
  <c r="D86" i="8"/>
  <c r="K84" i="8"/>
  <c r="V79" i="8" s="1"/>
  <c r="I84" i="8"/>
  <c r="H84" i="8"/>
  <c r="T79" i="8" s="1"/>
  <c r="E84" i="8"/>
  <c r="Q79" i="8" s="1"/>
  <c r="C84" i="8"/>
  <c r="B84" i="8"/>
  <c r="O79" i="8" s="1"/>
  <c r="J83" i="8"/>
  <c r="D83" i="8"/>
  <c r="J82" i="8"/>
  <c r="D82" i="8"/>
  <c r="J81" i="8"/>
  <c r="D81" i="8"/>
  <c r="J80" i="8"/>
  <c r="D80" i="8"/>
  <c r="S79" i="8"/>
  <c r="R79" i="8"/>
  <c r="N79" i="8"/>
  <c r="M79" i="8"/>
  <c r="J79" i="8"/>
  <c r="J84" i="8" s="1"/>
  <c r="U79" i="8" s="1"/>
  <c r="D79" i="8"/>
  <c r="K77" i="8"/>
  <c r="V72" i="8" s="1"/>
  <c r="I77" i="8"/>
  <c r="H77" i="8"/>
  <c r="T72" i="8" s="1"/>
  <c r="E77" i="8"/>
  <c r="Q72" i="8" s="1"/>
  <c r="C77" i="8"/>
  <c r="B77" i="8"/>
  <c r="O72" i="8" s="1"/>
  <c r="J76" i="8"/>
  <c r="J75" i="8"/>
  <c r="D75" i="8"/>
  <c r="J74" i="8"/>
  <c r="D74" i="8"/>
  <c r="J73" i="8"/>
  <c r="D73" i="8"/>
  <c r="S72" i="8"/>
  <c r="R72" i="8"/>
  <c r="N72" i="8"/>
  <c r="M72" i="8"/>
  <c r="J72" i="8"/>
  <c r="D72" i="8"/>
  <c r="D77" i="8" s="1"/>
  <c r="P72" i="8" s="1"/>
  <c r="K70" i="8"/>
  <c r="V65" i="8" s="1"/>
  <c r="I70" i="8"/>
  <c r="H70" i="8"/>
  <c r="T65" i="8" s="1"/>
  <c r="E70" i="8"/>
  <c r="Q65" i="8" s="1"/>
  <c r="C70" i="8"/>
  <c r="B70" i="8"/>
  <c r="J69" i="8"/>
  <c r="D69" i="8"/>
  <c r="J68" i="8"/>
  <c r="D68" i="8"/>
  <c r="J67" i="8"/>
  <c r="D67" i="8"/>
  <c r="J66" i="8"/>
  <c r="D66" i="8"/>
  <c r="S65" i="8"/>
  <c r="R65" i="8"/>
  <c r="O65" i="8"/>
  <c r="N65" i="8"/>
  <c r="M65" i="8"/>
  <c r="J65" i="8"/>
  <c r="D65" i="8"/>
  <c r="K63" i="8"/>
  <c r="V58" i="8" s="1"/>
  <c r="I63" i="8"/>
  <c r="H63" i="8"/>
  <c r="T58" i="8" s="1"/>
  <c r="E63" i="8"/>
  <c r="Q58" i="8" s="1"/>
  <c r="C63" i="8"/>
  <c r="B63" i="8"/>
  <c r="O58" i="8" s="1"/>
  <c r="J62" i="8"/>
  <c r="D62" i="8"/>
  <c r="J61" i="8"/>
  <c r="D61" i="8"/>
  <c r="J60" i="8"/>
  <c r="D60" i="8"/>
  <c r="J59" i="8"/>
  <c r="D59" i="8"/>
  <c r="S58" i="8"/>
  <c r="R58" i="8"/>
  <c r="N58" i="8"/>
  <c r="M58" i="8"/>
  <c r="J58" i="8"/>
  <c r="D58" i="8"/>
  <c r="K56" i="8"/>
  <c r="V51" i="8" s="1"/>
  <c r="I56" i="8"/>
  <c r="H56" i="8"/>
  <c r="T51" i="8" s="1"/>
  <c r="E56" i="8"/>
  <c r="Q51" i="8" s="1"/>
  <c r="C56" i="8"/>
  <c r="B56" i="8"/>
  <c r="O51" i="8" s="1"/>
  <c r="J55" i="8"/>
  <c r="D55" i="8"/>
  <c r="J54" i="8"/>
  <c r="D54" i="8"/>
  <c r="J53" i="8"/>
  <c r="D53" i="8"/>
  <c r="J52" i="8"/>
  <c r="D52" i="8"/>
  <c r="S51" i="8"/>
  <c r="R51" i="8"/>
  <c r="N51" i="8"/>
  <c r="M51" i="8"/>
  <c r="J51" i="8"/>
  <c r="D51" i="8"/>
  <c r="K49" i="8"/>
  <c r="V44" i="8" s="1"/>
  <c r="I49" i="8"/>
  <c r="H49" i="8"/>
  <c r="T44" i="8" s="1"/>
  <c r="E49" i="8"/>
  <c r="Q44" i="8" s="1"/>
  <c r="C49" i="8"/>
  <c r="B49" i="8"/>
  <c r="O44" i="8" s="1"/>
  <c r="J48" i="8"/>
  <c r="D48" i="8"/>
  <c r="J47" i="8"/>
  <c r="D47" i="8"/>
  <c r="J46" i="8"/>
  <c r="D46" i="8"/>
  <c r="J45" i="8"/>
  <c r="D45" i="8"/>
  <c r="S44" i="8"/>
  <c r="R44" i="8"/>
  <c r="N44" i="8"/>
  <c r="M44" i="8"/>
  <c r="J44" i="8"/>
  <c r="J49" i="8" s="1"/>
  <c r="U44" i="8" s="1"/>
  <c r="D44" i="8"/>
  <c r="K42" i="8"/>
  <c r="V37" i="8" s="1"/>
  <c r="I42" i="8"/>
  <c r="H42" i="8"/>
  <c r="T37" i="8" s="1"/>
  <c r="E42" i="8"/>
  <c r="Q37" i="8" s="1"/>
  <c r="C42" i="8"/>
  <c r="B42" i="8"/>
  <c r="O37" i="8" s="1"/>
  <c r="J41" i="8"/>
  <c r="D41" i="8"/>
  <c r="J40" i="8"/>
  <c r="D40" i="8"/>
  <c r="J39" i="8"/>
  <c r="D39" i="8"/>
  <c r="J38" i="8"/>
  <c r="D38" i="8"/>
  <c r="S37" i="8"/>
  <c r="R37" i="8"/>
  <c r="N37" i="8"/>
  <c r="M37" i="8"/>
  <c r="J37" i="8"/>
  <c r="D37" i="8"/>
  <c r="D42" i="8" s="1"/>
  <c r="P37" i="8" s="1"/>
  <c r="K35" i="8"/>
  <c r="V30" i="8" s="1"/>
  <c r="I35" i="8"/>
  <c r="H35" i="8"/>
  <c r="T30" i="8" s="1"/>
  <c r="E35" i="8"/>
  <c r="Q30" i="8" s="1"/>
  <c r="C35" i="8"/>
  <c r="B35" i="8"/>
  <c r="O30" i="8" s="1"/>
  <c r="J34" i="8"/>
  <c r="D34" i="8"/>
  <c r="J33" i="8"/>
  <c r="D33" i="8"/>
  <c r="J32" i="8"/>
  <c r="D32" i="8"/>
  <c r="J31" i="8"/>
  <c r="D31" i="8"/>
  <c r="S30" i="8"/>
  <c r="R30" i="8"/>
  <c r="N30" i="8"/>
  <c r="M30" i="8"/>
  <c r="J30" i="8"/>
  <c r="D30" i="8"/>
  <c r="D35" i="8" s="1"/>
  <c r="P30" i="8" s="1"/>
  <c r="K28" i="8"/>
  <c r="V23" i="8" s="1"/>
  <c r="I28" i="8"/>
  <c r="H28" i="8"/>
  <c r="T23" i="8" s="1"/>
  <c r="E28" i="8"/>
  <c r="Q23" i="8" s="1"/>
  <c r="C28" i="8"/>
  <c r="B28" i="8"/>
  <c r="O23" i="8" s="1"/>
  <c r="J27" i="8"/>
  <c r="D27" i="8"/>
  <c r="J26" i="8"/>
  <c r="D26" i="8"/>
  <c r="J25" i="8"/>
  <c r="D25" i="8"/>
  <c r="J24" i="8"/>
  <c r="D24" i="8"/>
  <c r="S23" i="8"/>
  <c r="R23" i="8"/>
  <c r="N23" i="8"/>
  <c r="M23" i="8"/>
  <c r="J23" i="8"/>
  <c r="D23" i="8"/>
  <c r="K21" i="8"/>
  <c r="I21" i="8"/>
  <c r="H21" i="8"/>
  <c r="T16" i="8" s="1"/>
  <c r="E21" i="8"/>
  <c r="Q16" i="8" s="1"/>
  <c r="C21" i="8"/>
  <c r="B21" i="8"/>
  <c r="O16" i="8" s="1"/>
  <c r="J20" i="8"/>
  <c r="D20" i="8"/>
  <c r="J19" i="8"/>
  <c r="D19" i="8"/>
  <c r="J18" i="8"/>
  <c r="D18" i="8"/>
  <c r="J17" i="8"/>
  <c r="D17" i="8"/>
  <c r="V16" i="8"/>
  <c r="S16" i="8"/>
  <c r="R16" i="8"/>
  <c r="N16" i="8"/>
  <c r="M16" i="8"/>
  <c r="J16" i="8"/>
  <c r="D16" i="8"/>
  <c r="K14" i="8"/>
  <c r="V9" i="8" s="1"/>
  <c r="I14" i="8"/>
  <c r="H14" i="8"/>
  <c r="T9" i="8" s="1"/>
  <c r="E14" i="8"/>
  <c r="Q9" i="8" s="1"/>
  <c r="C14" i="8"/>
  <c r="B14" i="8"/>
  <c r="O9" i="8" s="1"/>
  <c r="J13" i="8"/>
  <c r="D13" i="8"/>
  <c r="J12" i="8"/>
  <c r="D12" i="8"/>
  <c r="J11" i="8"/>
  <c r="D11" i="8"/>
  <c r="J10" i="8"/>
  <c r="D10" i="8"/>
  <c r="S9" i="8"/>
  <c r="R9" i="8"/>
  <c r="N9" i="8"/>
  <c r="M9" i="8"/>
  <c r="J9" i="8"/>
  <c r="D9" i="8"/>
  <c r="D14" i="8" s="1"/>
  <c r="P9" i="8" s="1"/>
  <c r="K7" i="8"/>
  <c r="V2" i="8" s="1"/>
  <c r="I7" i="8"/>
  <c r="H7" i="8"/>
  <c r="T2" i="8" s="1"/>
  <c r="Q2" i="8"/>
  <c r="C7" i="8"/>
  <c r="B7" i="8"/>
  <c r="O2" i="8" s="1"/>
  <c r="J6" i="8"/>
  <c r="D6" i="8"/>
  <c r="J5" i="8"/>
  <c r="D5" i="8"/>
  <c r="J4" i="8"/>
  <c r="D4" i="8"/>
  <c r="J3" i="8"/>
  <c r="D3" i="8"/>
  <c r="S2" i="8"/>
  <c r="R2" i="8"/>
  <c r="N2" i="8"/>
  <c r="M2" i="8"/>
  <c r="J2" i="8"/>
  <c r="D2" i="8"/>
  <c r="K98" i="7"/>
  <c r="V93" i="7" s="1"/>
  <c r="I98" i="7"/>
  <c r="H98" i="7"/>
  <c r="T93" i="7" s="1"/>
  <c r="E98" i="7"/>
  <c r="Q93" i="7" s="1"/>
  <c r="C98" i="7"/>
  <c r="B98" i="7"/>
  <c r="O93" i="7" s="1"/>
  <c r="J97" i="7"/>
  <c r="J96" i="7"/>
  <c r="D96" i="7"/>
  <c r="J95" i="7"/>
  <c r="D95" i="7"/>
  <c r="J94" i="7"/>
  <c r="D94" i="7"/>
  <c r="S93" i="7"/>
  <c r="R93" i="7"/>
  <c r="N93" i="7"/>
  <c r="M93" i="7"/>
  <c r="J93" i="7"/>
  <c r="D93" i="7"/>
  <c r="K91" i="7"/>
  <c r="V86" i="7" s="1"/>
  <c r="I91" i="7"/>
  <c r="H91" i="7"/>
  <c r="T86" i="7" s="1"/>
  <c r="E91" i="7"/>
  <c r="Q86" i="7" s="1"/>
  <c r="C91" i="7"/>
  <c r="B91" i="7"/>
  <c r="O86" i="7" s="1"/>
  <c r="D90" i="7"/>
  <c r="D89" i="7"/>
  <c r="J88" i="7"/>
  <c r="D88" i="7"/>
  <c r="J87" i="7"/>
  <c r="D87" i="7"/>
  <c r="S86" i="7"/>
  <c r="R86" i="7"/>
  <c r="N86" i="7"/>
  <c r="M86" i="7"/>
  <c r="J86" i="7"/>
  <c r="D86" i="7"/>
  <c r="K84" i="7"/>
  <c r="V79" i="7" s="1"/>
  <c r="I84" i="7"/>
  <c r="H84" i="7"/>
  <c r="T79" i="7" s="1"/>
  <c r="E84" i="7"/>
  <c r="Q79" i="7" s="1"/>
  <c r="C84" i="7"/>
  <c r="B84" i="7"/>
  <c r="O79" i="7" s="1"/>
  <c r="J83" i="7"/>
  <c r="D83" i="7"/>
  <c r="J82" i="7"/>
  <c r="D82" i="7"/>
  <c r="J81" i="7"/>
  <c r="D81" i="7"/>
  <c r="J80" i="7"/>
  <c r="D80" i="7"/>
  <c r="S79" i="7"/>
  <c r="R79" i="7"/>
  <c r="N79" i="7"/>
  <c r="M79" i="7"/>
  <c r="J79" i="7"/>
  <c r="D79" i="7"/>
  <c r="K77" i="7"/>
  <c r="V72" i="7" s="1"/>
  <c r="I77" i="7"/>
  <c r="H77" i="7"/>
  <c r="T72" i="7" s="1"/>
  <c r="E77" i="7"/>
  <c r="C77" i="7"/>
  <c r="B77" i="7"/>
  <c r="O72" i="7" s="1"/>
  <c r="J76" i="7"/>
  <c r="J75" i="7"/>
  <c r="D75" i="7"/>
  <c r="J74" i="7"/>
  <c r="D74" i="7"/>
  <c r="J73" i="7"/>
  <c r="D73" i="7"/>
  <c r="S72" i="7"/>
  <c r="R72" i="7"/>
  <c r="Q72" i="7"/>
  <c r="N72" i="7"/>
  <c r="M72" i="7"/>
  <c r="J72" i="7"/>
  <c r="D72" i="7"/>
  <c r="K70" i="7"/>
  <c r="V65" i="7" s="1"/>
  <c r="I70" i="7"/>
  <c r="H70" i="7"/>
  <c r="T65" i="7" s="1"/>
  <c r="E70" i="7"/>
  <c r="C70" i="7"/>
  <c r="B70" i="7"/>
  <c r="O65" i="7" s="1"/>
  <c r="J69" i="7"/>
  <c r="D69" i="7"/>
  <c r="J68" i="7"/>
  <c r="D68" i="7"/>
  <c r="J67" i="7"/>
  <c r="D67" i="7"/>
  <c r="J66" i="7"/>
  <c r="D66" i="7"/>
  <c r="S65" i="7"/>
  <c r="R65" i="7"/>
  <c r="Q65" i="7"/>
  <c r="N65" i="7"/>
  <c r="M65" i="7"/>
  <c r="J65" i="7"/>
  <c r="D65" i="7"/>
  <c r="K63" i="7"/>
  <c r="V58" i="7" s="1"/>
  <c r="I63" i="7"/>
  <c r="H63" i="7"/>
  <c r="E63" i="7"/>
  <c r="Q58" i="7" s="1"/>
  <c r="C63" i="7"/>
  <c r="B63" i="7"/>
  <c r="O58" i="7" s="1"/>
  <c r="J62" i="7"/>
  <c r="D62" i="7"/>
  <c r="J61" i="7"/>
  <c r="D61" i="7"/>
  <c r="J60" i="7"/>
  <c r="D60" i="7"/>
  <c r="D63" i="7" s="1"/>
  <c r="P58" i="7" s="1"/>
  <c r="J59" i="7"/>
  <c r="D59" i="7"/>
  <c r="T58" i="7"/>
  <c r="S58" i="7"/>
  <c r="R58" i="7"/>
  <c r="N58" i="7"/>
  <c r="M58" i="7"/>
  <c r="J58" i="7"/>
  <c r="J63" i="7" s="1"/>
  <c r="U58" i="7" s="1"/>
  <c r="D58" i="7"/>
  <c r="K56" i="7"/>
  <c r="V51" i="7" s="1"/>
  <c r="I56" i="7"/>
  <c r="H56" i="7"/>
  <c r="T51" i="7" s="1"/>
  <c r="E56" i="7"/>
  <c r="Q51" i="7" s="1"/>
  <c r="C56" i="7"/>
  <c r="B56" i="7"/>
  <c r="O51" i="7" s="1"/>
  <c r="J55" i="7"/>
  <c r="D55" i="7"/>
  <c r="J54" i="7"/>
  <c r="D54" i="7"/>
  <c r="J53" i="7"/>
  <c r="D53" i="7"/>
  <c r="J52" i="7"/>
  <c r="D52" i="7"/>
  <c r="S51" i="7"/>
  <c r="R51" i="7"/>
  <c r="N51" i="7"/>
  <c r="M51" i="7"/>
  <c r="J51" i="7"/>
  <c r="D51" i="7"/>
  <c r="K49" i="7"/>
  <c r="V44" i="7" s="1"/>
  <c r="I49" i="7"/>
  <c r="H49" i="7"/>
  <c r="T44" i="7" s="1"/>
  <c r="E49" i="7"/>
  <c r="C49" i="7"/>
  <c r="B49" i="7"/>
  <c r="O44" i="7" s="1"/>
  <c r="J48" i="7"/>
  <c r="D48" i="7"/>
  <c r="J47" i="7"/>
  <c r="D47" i="7"/>
  <c r="J46" i="7"/>
  <c r="D46" i="7"/>
  <c r="D49" i="7" s="1"/>
  <c r="P44" i="7" s="1"/>
  <c r="J45" i="7"/>
  <c r="D45" i="7"/>
  <c r="S44" i="7"/>
  <c r="R44" i="7"/>
  <c r="Q44" i="7"/>
  <c r="N44" i="7"/>
  <c r="M44" i="7"/>
  <c r="J44" i="7"/>
  <c r="D44" i="7"/>
  <c r="K42" i="7"/>
  <c r="V37" i="7" s="1"/>
  <c r="I42" i="7"/>
  <c r="H42" i="7"/>
  <c r="T37" i="7" s="1"/>
  <c r="E42" i="7"/>
  <c r="Q37" i="7" s="1"/>
  <c r="C42" i="7"/>
  <c r="B42" i="7"/>
  <c r="O37" i="7" s="1"/>
  <c r="J41" i="7"/>
  <c r="D41" i="7"/>
  <c r="J40" i="7"/>
  <c r="D40" i="7"/>
  <c r="J39" i="7"/>
  <c r="D39" i="7"/>
  <c r="D42" i="7" s="1"/>
  <c r="P37" i="7" s="1"/>
  <c r="J38" i="7"/>
  <c r="D38" i="7"/>
  <c r="S37" i="7"/>
  <c r="R37" i="7"/>
  <c r="N37" i="7"/>
  <c r="M37" i="7"/>
  <c r="J37" i="7"/>
  <c r="J42" i="7" s="1"/>
  <c r="U37" i="7" s="1"/>
  <c r="D37" i="7"/>
  <c r="K35" i="7"/>
  <c r="V30" i="7" s="1"/>
  <c r="I35" i="7"/>
  <c r="H35" i="7"/>
  <c r="T30" i="7" s="1"/>
  <c r="E35" i="7"/>
  <c r="Q30" i="7" s="1"/>
  <c r="C35" i="7"/>
  <c r="B35" i="7"/>
  <c r="O30" i="7" s="1"/>
  <c r="J34" i="7"/>
  <c r="D34" i="7"/>
  <c r="J33" i="7"/>
  <c r="D33" i="7"/>
  <c r="J32" i="7"/>
  <c r="D32" i="7"/>
  <c r="J31" i="7"/>
  <c r="D31" i="7"/>
  <c r="D35" i="7" s="1"/>
  <c r="P30" i="7" s="1"/>
  <c r="S30" i="7"/>
  <c r="R30" i="7"/>
  <c r="N30" i="7"/>
  <c r="M30" i="7"/>
  <c r="J30" i="7"/>
  <c r="D30" i="7"/>
  <c r="K28" i="7"/>
  <c r="V23" i="7" s="1"/>
  <c r="I28" i="7"/>
  <c r="H28" i="7"/>
  <c r="T23" i="7" s="1"/>
  <c r="E28" i="7"/>
  <c r="Q23" i="7" s="1"/>
  <c r="C28" i="7"/>
  <c r="B28" i="7"/>
  <c r="O23" i="7" s="1"/>
  <c r="J27" i="7"/>
  <c r="D27" i="7"/>
  <c r="J26" i="7"/>
  <c r="D26" i="7"/>
  <c r="J25" i="7"/>
  <c r="D25" i="7"/>
  <c r="J24" i="7"/>
  <c r="S23" i="7"/>
  <c r="R23" i="7"/>
  <c r="N23" i="7"/>
  <c r="M23" i="7"/>
  <c r="J23" i="7"/>
  <c r="K21" i="7"/>
  <c r="V16" i="7" s="1"/>
  <c r="T16" i="7"/>
  <c r="E21" i="7"/>
  <c r="C21" i="7"/>
  <c r="B21" i="7"/>
  <c r="O16" i="7" s="1"/>
  <c r="J20" i="7"/>
  <c r="D20" i="7"/>
  <c r="J19" i="7"/>
  <c r="D19" i="7"/>
  <c r="J18" i="7"/>
  <c r="D18" i="7"/>
  <c r="J17" i="7"/>
  <c r="D17" i="7"/>
  <c r="S16" i="7"/>
  <c r="R16" i="7"/>
  <c r="Q16" i="7"/>
  <c r="N16" i="7"/>
  <c r="M16" i="7"/>
  <c r="J16" i="7"/>
  <c r="D16" i="7"/>
  <c r="K14" i="7"/>
  <c r="V9" i="7" s="1"/>
  <c r="I14" i="7"/>
  <c r="H14" i="7"/>
  <c r="E14" i="7"/>
  <c r="C14" i="7"/>
  <c r="B14" i="7"/>
  <c r="O9" i="7" s="1"/>
  <c r="J13" i="7"/>
  <c r="D13" i="7"/>
  <c r="J12" i="7"/>
  <c r="D12" i="7"/>
  <c r="J11" i="7"/>
  <c r="D11" i="7"/>
  <c r="J10" i="7"/>
  <c r="D10" i="7"/>
  <c r="T9" i="7"/>
  <c r="S9" i="7"/>
  <c r="R9" i="7"/>
  <c r="Q9" i="7"/>
  <c r="N9" i="7"/>
  <c r="M9" i="7"/>
  <c r="J9" i="7"/>
  <c r="J14" i="7" s="1"/>
  <c r="U9" i="7" s="1"/>
  <c r="D9" i="7"/>
  <c r="K7" i="7"/>
  <c r="V2" i="7" s="1"/>
  <c r="I7" i="7"/>
  <c r="H7" i="7"/>
  <c r="T2" i="7" s="1"/>
  <c r="E7" i="7"/>
  <c r="Q2" i="7" s="1"/>
  <c r="C7" i="7"/>
  <c r="B7" i="7"/>
  <c r="O2" i="7" s="1"/>
  <c r="J6" i="7"/>
  <c r="D6" i="7"/>
  <c r="J5" i="7"/>
  <c r="D5" i="7"/>
  <c r="J4" i="7"/>
  <c r="D4" i="7"/>
  <c r="D7" i="7" s="1"/>
  <c r="P2" i="7" s="1"/>
  <c r="J3" i="7"/>
  <c r="S2" i="7"/>
  <c r="R2" i="7"/>
  <c r="N2" i="7"/>
  <c r="M2" i="7"/>
  <c r="J2" i="7"/>
  <c r="J7" i="7" s="1"/>
  <c r="U2" i="7" s="1"/>
  <c r="K98" i="6"/>
  <c r="V93" i="6" s="1"/>
  <c r="I98" i="6"/>
  <c r="H98" i="6"/>
  <c r="T93" i="6" s="1"/>
  <c r="E98" i="6"/>
  <c r="Q93" i="6" s="1"/>
  <c r="C98" i="6"/>
  <c r="B98" i="6"/>
  <c r="O93" i="6" s="1"/>
  <c r="J97" i="6"/>
  <c r="D97" i="6"/>
  <c r="J96" i="6"/>
  <c r="D96" i="6"/>
  <c r="J95" i="6"/>
  <c r="D95" i="6"/>
  <c r="J94" i="6"/>
  <c r="D94" i="6"/>
  <c r="S93" i="6"/>
  <c r="R93" i="6"/>
  <c r="N93" i="6"/>
  <c r="M93" i="6"/>
  <c r="J93" i="6"/>
  <c r="D93" i="6"/>
  <c r="K91" i="6"/>
  <c r="V86" i="6" s="1"/>
  <c r="I91" i="6"/>
  <c r="H91" i="6"/>
  <c r="T86" i="6" s="1"/>
  <c r="E91" i="6"/>
  <c r="Q86" i="6" s="1"/>
  <c r="C91" i="6"/>
  <c r="B91" i="6"/>
  <c r="O86" i="6" s="1"/>
  <c r="J90" i="6"/>
  <c r="D90" i="6"/>
  <c r="J89" i="6"/>
  <c r="D89" i="6"/>
  <c r="J88" i="6"/>
  <c r="D88" i="6"/>
  <c r="J87" i="6"/>
  <c r="D87" i="6"/>
  <c r="S86" i="6"/>
  <c r="R86" i="6"/>
  <c r="N86" i="6"/>
  <c r="M86" i="6"/>
  <c r="J86" i="6"/>
  <c r="D86" i="6"/>
  <c r="D91" i="6" s="1"/>
  <c r="P86" i="6" s="1"/>
  <c r="K84" i="6"/>
  <c r="V79" i="6" s="1"/>
  <c r="I84" i="6"/>
  <c r="H84" i="6"/>
  <c r="E84" i="6"/>
  <c r="Q79" i="6" s="1"/>
  <c r="C84" i="6"/>
  <c r="B84" i="6"/>
  <c r="O79" i="6" s="1"/>
  <c r="J83" i="6"/>
  <c r="D83" i="6"/>
  <c r="J82" i="6"/>
  <c r="D82" i="6"/>
  <c r="J81" i="6"/>
  <c r="D81" i="6"/>
  <c r="D84" i="6" s="1"/>
  <c r="P79" i="6" s="1"/>
  <c r="J80" i="6"/>
  <c r="D80" i="6"/>
  <c r="T79" i="6"/>
  <c r="S79" i="6"/>
  <c r="R79" i="6"/>
  <c r="N79" i="6"/>
  <c r="M79" i="6"/>
  <c r="J79" i="6"/>
  <c r="D79" i="6"/>
  <c r="K77" i="6"/>
  <c r="V72" i="6" s="1"/>
  <c r="I77" i="6"/>
  <c r="H77" i="6"/>
  <c r="T72" i="6" s="1"/>
  <c r="E77" i="6"/>
  <c r="Q72" i="6" s="1"/>
  <c r="C77" i="6"/>
  <c r="B77" i="6"/>
  <c r="J76" i="6"/>
  <c r="J75" i="6"/>
  <c r="D75" i="6"/>
  <c r="J74" i="6"/>
  <c r="D74" i="6"/>
  <c r="J73" i="6"/>
  <c r="D73" i="6"/>
  <c r="S72" i="6"/>
  <c r="R72" i="6"/>
  <c r="O72" i="6"/>
  <c r="N72" i="6"/>
  <c r="M72" i="6"/>
  <c r="J72" i="6"/>
  <c r="D72" i="6"/>
  <c r="D77" i="6" s="1"/>
  <c r="P72" i="6" s="1"/>
  <c r="K70" i="6"/>
  <c r="V65" i="6" s="1"/>
  <c r="I70" i="6"/>
  <c r="H70" i="6"/>
  <c r="T65" i="6" s="1"/>
  <c r="E70" i="6"/>
  <c r="Q65" i="6" s="1"/>
  <c r="C70" i="6"/>
  <c r="B70" i="6"/>
  <c r="O65" i="6" s="1"/>
  <c r="J69" i="6"/>
  <c r="D69" i="6"/>
  <c r="J68" i="6"/>
  <c r="D68" i="6"/>
  <c r="J67" i="6"/>
  <c r="D67" i="6"/>
  <c r="J66" i="6"/>
  <c r="D66" i="6"/>
  <c r="S65" i="6"/>
  <c r="R65" i="6"/>
  <c r="N65" i="6"/>
  <c r="M65" i="6"/>
  <c r="J65" i="6"/>
  <c r="J70" i="6" s="1"/>
  <c r="U65" i="6" s="1"/>
  <c r="D65" i="6"/>
  <c r="K63" i="6"/>
  <c r="V58" i="6" s="1"/>
  <c r="I63" i="6"/>
  <c r="H63" i="6"/>
  <c r="T58" i="6" s="1"/>
  <c r="E63" i="6"/>
  <c r="Q58" i="6" s="1"/>
  <c r="C63" i="6"/>
  <c r="B63" i="6"/>
  <c r="O58" i="6" s="1"/>
  <c r="J62" i="6"/>
  <c r="D62" i="6"/>
  <c r="J61" i="6"/>
  <c r="D61" i="6"/>
  <c r="J60" i="6"/>
  <c r="D60" i="6"/>
  <c r="D59" i="6"/>
  <c r="S58" i="6"/>
  <c r="R58" i="6"/>
  <c r="N58" i="6"/>
  <c r="M58" i="6"/>
  <c r="D58" i="6"/>
  <c r="K56" i="6"/>
  <c r="V51" i="6" s="1"/>
  <c r="I56" i="6"/>
  <c r="H56" i="6"/>
  <c r="T51" i="6" s="1"/>
  <c r="E56" i="6"/>
  <c r="Q51" i="6" s="1"/>
  <c r="C56" i="6"/>
  <c r="B56" i="6"/>
  <c r="O51" i="6" s="1"/>
  <c r="J55" i="6"/>
  <c r="D55" i="6"/>
  <c r="J54" i="6"/>
  <c r="D54" i="6"/>
  <c r="J53" i="6"/>
  <c r="D53" i="6"/>
  <c r="J52" i="6"/>
  <c r="D52" i="6"/>
  <c r="S51" i="6"/>
  <c r="R51" i="6"/>
  <c r="N51" i="6"/>
  <c r="M51" i="6"/>
  <c r="J51" i="6"/>
  <c r="D51" i="6"/>
  <c r="K49" i="6"/>
  <c r="V44" i="6" s="1"/>
  <c r="I49" i="6"/>
  <c r="H49" i="6"/>
  <c r="T44" i="6" s="1"/>
  <c r="E49" i="6"/>
  <c r="C49" i="6"/>
  <c r="B49" i="6"/>
  <c r="O44" i="6" s="1"/>
  <c r="J48" i="6"/>
  <c r="D48" i="6"/>
  <c r="J47" i="6"/>
  <c r="D47" i="6"/>
  <c r="J46" i="6"/>
  <c r="D46" i="6"/>
  <c r="J45" i="6"/>
  <c r="D45" i="6"/>
  <c r="S44" i="6"/>
  <c r="R44" i="6"/>
  <c r="Q44" i="6"/>
  <c r="N44" i="6"/>
  <c r="M44" i="6"/>
  <c r="J44" i="6"/>
  <c r="D44" i="6"/>
  <c r="D49" i="6" s="1"/>
  <c r="P44" i="6" s="1"/>
  <c r="K42" i="6"/>
  <c r="V37" i="6" s="1"/>
  <c r="I42" i="6"/>
  <c r="H42" i="6"/>
  <c r="T37" i="6" s="1"/>
  <c r="E42" i="6"/>
  <c r="Q37" i="6" s="1"/>
  <c r="C42" i="6"/>
  <c r="B42" i="6"/>
  <c r="J41" i="6"/>
  <c r="D41" i="6"/>
  <c r="J40" i="6"/>
  <c r="D40" i="6"/>
  <c r="J39" i="6"/>
  <c r="D39" i="6"/>
  <c r="J38" i="6"/>
  <c r="D38" i="6"/>
  <c r="S37" i="6"/>
  <c r="R37" i="6"/>
  <c r="O37" i="6"/>
  <c r="N37" i="6"/>
  <c r="M37" i="6"/>
  <c r="J37" i="6"/>
  <c r="D37" i="6"/>
  <c r="K35" i="6"/>
  <c r="V30" i="6" s="1"/>
  <c r="I35" i="6"/>
  <c r="H35" i="6"/>
  <c r="T30" i="6" s="1"/>
  <c r="E35" i="6"/>
  <c r="Q30" i="6" s="1"/>
  <c r="C35" i="6"/>
  <c r="B35" i="6"/>
  <c r="O30" i="6" s="1"/>
  <c r="J34" i="6"/>
  <c r="D34" i="6"/>
  <c r="J33" i="6"/>
  <c r="D33" i="6"/>
  <c r="J32" i="6"/>
  <c r="D32" i="6"/>
  <c r="D31" i="6"/>
  <c r="S30" i="6"/>
  <c r="R30" i="6"/>
  <c r="N30" i="6"/>
  <c r="M30" i="6"/>
  <c r="D30" i="6"/>
  <c r="K28" i="6"/>
  <c r="V23" i="6" s="1"/>
  <c r="I28" i="6"/>
  <c r="H28" i="6"/>
  <c r="E28" i="6"/>
  <c r="Q23" i="6" s="1"/>
  <c r="C28" i="6"/>
  <c r="B28" i="6"/>
  <c r="O23" i="6" s="1"/>
  <c r="J27" i="6"/>
  <c r="D27" i="6"/>
  <c r="J26" i="6"/>
  <c r="D26" i="6"/>
  <c r="J25" i="6"/>
  <c r="D25" i="6"/>
  <c r="J24" i="6"/>
  <c r="D24" i="6"/>
  <c r="T23" i="6"/>
  <c r="S23" i="6"/>
  <c r="R23" i="6"/>
  <c r="N23" i="6"/>
  <c r="M23" i="6"/>
  <c r="J23" i="6"/>
  <c r="J28" i="6" s="1"/>
  <c r="U23" i="6" s="1"/>
  <c r="D23" i="6"/>
  <c r="K21" i="6"/>
  <c r="V16" i="6" s="1"/>
  <c r="I21" i="6"/>
  <c r="H21" i="6"/>
  <c r="T16" i="6" s="1"/>
  <c r="E21" i="6"/>
  <c r="C21" i="6"/>
  <c r="B21" i="6"/>
  <c r="O16" i="6" s="1"/>
  <c r="J20" i="6"/>
  <c r="D20" i="6"/>
  <c r="J19" i="6"/>
  <c r="D19" i="6"/>
  <c r="J18" i="6"/>
  <c r="D18" i="6"/>
  <c r="J17" i="6"/>
  <c r="D17" i="6"/>
  <c r="S16" i="6"/>
  <c r="R16" i="6"/>
  <c r="Q16" i="6"/>
  <c r="N16" i="6"/>
  <c r="M16" i="6"/>
  <c r="J16" i="6"/>
  <c r="J21" i="6" s="1"/>
  <c r="U16" i="6" s="1"/>
  <c r="D16" i="6"/>
  <c r="K14" i="6"/>
  <c r="V9" i="6" s="1"/>
  <c r="I14" i="6"/>
  <c r="H14" i="6"/>
  <c r="E14" i="6"/>
  <c r="Q9" i="6" s="1"/>
  <c r="C14" i="6"/>
  <c r="B14" i="6"/>
  <c r="J13" i="6"/>
  <c r="D13" i="6"/>
  <c r="J12" i="6"/>
  <c r="D12" i="6"/>
  <c r="J11" i="6"/>
  <c r="D11" i="6"/>
  <c r="J10" i="6"/>
  <c r="D10" i="6"/>
  <c r="T9" i="6"/>
  <c r="S9" i="6"/>
  <c r="R9" i="6"/>
  <c r="O9" i="6"/>
  <c r="N9" i="6"/>
  <c r="M9" i="6"/>
  <c r="J9" i="6"/>
  <c r="D9" i="6"/>
  <c r="K7" i="6"/>
  <c r="V2" i="6" s="1"/>
  <c r="I7" i="6"/>
  <c r="H7" i="6"/>
  <c r="T2" i="6" s="1"/>
  <c r="E7" i="6"/>
  <c r="Q2" i="6" s="1"/>
  <c r="C7" i="6"/>
  <c r="B7" i="6"/>
  <c r="O2" i="6" s="1"/>
  <c r="J6" i="6"/>
  <c r="D6" i="6"/>
  <c r="J5" i="6"/>
  <c r="D5" i="6"/>
  <c r="J4" i="6"/>
  <c r="D4" i="6"/>
  <c r="J3" i="6"/>
  <c r="D3" i="6"/>
  <c r="S2" i="6"/>
  <c r="R2" i="6"/>
  <c r="N2" i="6"/>
  <c r="M2" i="6"/>
  <c r="J2" i="6"/>
  <c r="D2" i="6"/>
  <c r="D7" i="6" s="1"/>
  <c r="P2" i="6" s="1"/>
  <c r="K98" i="2"/>
  <c r="V93" i="2" s="1"/>
  <c r="I98" i="2"/>
  <c r="H98" i="2"/>
  <c r="T93" i="2" s="1"/>
  <c r="E98" i="2"/>
  <c r="Q93" i="2" s="1"/>
  <c r="C98" i="2"/>
  <c r="B98" i="2"/>
  <c r="O93" i="2" s="1"/>
  <c r="J97" i="2"/>
  <c r="J96" i="2"/>
  <c r="D96" i="2"/>
  <c r="J95" i="2"/>
  <c r="D95" i="2"/>
  <c r="J94" i="2"/>
  <c r="D94" i="2"/>
  <c r="S93" i="2"/>
  <c r="R93" i="2"/>
  <c r="N93" i="2"/>
  <c r="M93" i="2"/>
  <c r="J93" i="2"/>
  <c r="D93" i="2"/>
  <c r="K91" i="2"/>
  <c r="V86" i="2" s="1"/>
  <c r="I91" i="2"/>
  <c r="H91" i="2"/>
  <c r="E91" i="2"/>
  <c r="Q86" i="2" s="1"/>
  <c r="C91" i="2"/>
  <c r="B91" i="2"/>
  <c r="O86" i="2" s="1"/>
  <c r="J90" i="2"/>
  <c r="D90" i="2"/>
  <c r="J89" i="2"/>
  <c r="D89" i="2"/>
  <c r="J88" i="2"/>
  <c r="D88" i="2"/>
  <c r="J87" i="2"/>
  <c r="D87" i="2"/>
  <c r="T86" i="2"/>
  <c r="S86" i="2"/>
  <c r="R86" i="2"/>
  <c r="N86" i="2"/>
  <c r="M86" i="2"/>
  <c r="J86" i="2"/>
  <c r="D86" i="2"/>
  <c r="K84" i="2"/>
  <c r="V79" i="2" s="1"/>
  <c r="I84" i="2"/>
  <c r="H84" i="2"/>
  <c r="T79" i="2" s="1"/>
  <c r="E84" i="2"/>
  <c r="Q79" i="2" s="1"/>
  <c r="C84" i="2"/>
  <c r="B84" i="2"/>
  <c r="O79" i="2" s="1"/>
  <c r="J83" i="2"/>
  <c r="D83" i="2"/>
  <c r="J82" i="2"/>
  <c r="D82" i="2"/>
  <c r="J81" i="2"/>
  <c r="D81" i="2"/>
  <c r="J80" i="2"/>
  <c r="D80" i="2"/>
  <c r="S79" i="2"/>
  <c r="R79" i="2"/>
  <c r="N79" i="2"/>
  <c r="M79" i="2"/>
  <c r="J79" i="2"/>
  <c r="D79" i="2"/>
  <c r="D84" i="2" s="1"/>
  <c r="P79" i="2" s="1"/>
  <c r="K77" i="2"/>
  <c r="V72" i="2" s="1"/>
  <c r="I77" i="2"/>
  <c r="H77" i="2"/>
  <c r="T72" i="2" s="1"/>
  <c r="E77" i="2"/>
  <c r="Q72" i="2" s="1"/>
  <c r="C77" i="2"/>
  <c r="B77" i="2"/>
  <c r="O72" i="2" s="1"/>
  <c r="J76" i="2"/>
  <c r="J75" i="2"/>
  <c r="D75" i="2"/>
  <c r="J74" i="2"/>
  <c r="D74" i="2"/>
  <c r="J73" i="2"/>
  <c r="D73" i="2"/>
  <c r="S72" i="2"/>
  <c r="R72" i="2"/>
  <c r="N72" i="2"/>
  <c r="M72" i="2"/>
  <c r="J72" i="2"/>
  <c r="D72" i="2"/>
  <c r="K70" i="2"/>
  <c r="V65" i="2" s="1"/>
  <c r="I70" i="2"/>
  <c r="H70" i="2"/>
  <c r="E70" i="2"/>
  <c r="Q65" i="2" s="1"/>
  <c r="C70" i="2"/>
  <c r="B70" i="2"/>
  <c r="O65" i="2" s="1"/>
  <c r="J69" i="2"/>
  <c r="J68" i="2"/>
  <c r="D68" i="2"/>
  <c r="J67" i="2"/>
  <c r="D67" i="2"/>
  <c r="J66" i="2"/>
  <c r="D66" i="2"/>
  <c r="T65" i="2"/>
  <c r="S65" i="2"/>
  <c r="R65" i="2"/>
  <c r="N65" i="2"/>
  <c r="M65" i="2"/>
  <c r="J65" i="2"/>
  <c r="D65" i="2"/>
  <c r="K63" i="2"/>
  <c r="V58" i="2" s="1"/>
  <c r="I63" i="2"/>
  <c r="H63" i="2"/>
  <c r="T58" i="2" s="1"/>
  <c r="E63" i="2"/>
  <c r="Q58" i="2" s="1"/>
  <c r="C63" i="2"/>
  <c r="B63" i="2"/>
  <c r="O58" i="2" s="1"/>
  <c r="J62" i="2"/>
  <c r="D62" i="2"/>
  <c r="J61" i="2"/>
  <c r="D61" i="2"/>
  <c r="J60" i="2"/>
  <c r="D60" i="2"/>
  <c r="J59" i="2"/>
  <c r="D59" i="2"/>
  <c r="S58" i="2"/>
  <c r="R58" i="2"/>
  <c r="N58" i="2"/>
  <c r="M58" i="2"/>
  <c r="J58" i="2"/>
  <c r="J63" i="2" s="1"/>
  <c r="U58" i="2" s="1"/>
  <c r="D58" i="2"/>
  <c r="K56" i="2"/>
  <c r="V51" i="2" s="1"/>
  <c r="I56" i="2"/>
  <c r="H56" i="2"/>
  <c r="T51" i="2" s="1"/>
  <c r="E56" i="2"/>
  <c r="Q51" i="2" s="1"/>
  <c r="C56" i="2"/>
  <c r="B56" i="2"/>
  <c r="J55" i="2"/>
  <c r="D55" i="2"/>
  <c r="J54" i="2"/>
  <c r="D54" i="2"/>
  <c r="J53" i="2"/>
  <c r="D53" i="2"/>
  <c r="J52" i="2"/>
  <c r="D52" i="2"/>
  <c r="S51" i="2"/>
  <c r="R51" i="2"/>
  <c r="O51" i="2"/>
  <c r="N51" i="2"/>
  <c r="M51" i="2"/>
  <c r="J51" i="2"/>
  <c r="D51" i="2"/>
  <c r="K49" i="2"/>
  <c r="I49" i="2"/>
  <c r="H49" i="2"/>
  <c r="E49" i="2"/>
  <c r="Q44" i="2" s="1"/>
  <c r="C49" i="2"/>
  <c r="B49" i="2"/>
  <c r="O44" i="2" s="1"/>
  <c r="J48" i="2"/>
  <c r="D48" i="2"/>
  <c r="J47" i="2"/>
  <c r="D47" i="2"/>
  <c r="J46" i="2"/>
  <c r="D46" i="2"/>
  <c r="J45" i="2"/>
  <c r="D45" i="2"/>
  <c r="V44" i="2"/>
  <c r="T44" i="2"/>
  <c r="S44" i="2"/>
  <c r="R44" i="2"/>
  <c r="N44" i="2"/>
  <c r="M44" i="2"/>
  <c r="J44" i="2"/>
  <c r="D44" i="2"/>
  <c r="K42" i="2"/>
  <c r="V37" i="2" s="1"/>
  <c r="I42" i="2"/>
  <c r="H42" i="2"/>
  <c r="E42" i="2"/>
  <c r="Q37" i="2" s="1"/>
  <c r="C42" i="2"/>
  <c r="B42" i="2"/>
  <c r="J41" i="2"/>
  <c r="D41" i="2"/>
  <c r="J40" i="2"/>
  <c r="J42" i="2" s="1"/>
  <c r="U37" i="2" s="1"/>
  <c r="D40" i="2"/>
  <c r="J39" i="2"/>
  <c r="D39" i="2"/>
  <c r="J38" i="2"/>
  <c r="D38" i="2"/>
  <c r="T37" i="2"/>
  <c r="S37" i="2"/>
  <c r="R37" i="2"/>
  <c r="O37" i="2"/>
  <c r="N37" i="2"/>
  <c r="M37" i="2"/>
  <c r="J37" i="2"/>
  <c r="D37" i="2"/>
  <c r="K35" i="2"/>
  <c r="V30" i="2" s="1"/>
  <c r="I35" i="2"/>
  <c r="H35" i="2"/>
  <c r="T30" i="2" s="1"/>
  <c r="E35" i="2"/>
  <c r="Q30" i="2" s="1"/>
  <c r="C35" i="2"/>
  <c r="B35" i="2"/>
  <c r="O30" i="2" s="1"/>
  <c r="J34" i="2"/>
  <c r="D34" i="2"/>
  <c r="J33" i="2"/>
  <c r="D33" i="2"/>
  <c r="J32" i="2"/>
  <c r="D32" i="2"/>
  <c r="J31" i="2"/>
  <c r="D31" i="2"/>
  <c r="S30" i="2"/>
  <c r="R30" i="2"/>
  <c r="N30" i="2"/>
  <c r="M30" i="2"/>
  <c r="J30" i="2"/>
  <c r="D30" i="2"/>
  <c r="K28" i="2"/>
  <c r="V23" i="2" s="1"/>
  <c r="I28" i="2"/>
  <c r="H28" i="2"/>
  <c r="E28" i="2"/>
  <c r="Q23" i="2" s="1"/>
  <c r="C28" i="2"/>
  <c r="B28" i="2"/>
  <c r="O23" i="2" s="1"/>
  <c r="J27" i="2"/>
  <c r="D27" i="2"/>
  <c r="J26" i="2"/>
  <c r="D26" i="2"/>
  <c r="J25" i="2"/>
  <c r="D25" i="2"/>
  <c r="J24" i="2"/>
  <c r="D24" i="2"/>
  <c r="T23" i="2"/>
  <c r="S23" i="2"/>
  <c r="R23" i="2"/>
  <c r="N23" i="2"/>
  <c r="M23" i="2"/>
  <c r="J23" i="2"/>
  <c r="D23" i="2"/>
  <c r="K21" i="2"/>
  <c r="V16" i="2" s="1"/>
  <c r="I21" i="2"/>
  <c r="H21" i="2"/>
  <c r="E21" i="2"/>
  <c r="Q16" i="2" s="1"/>
  <c r="C21" i="2"/>
  <c r="B21" i="2"/>
  <c r="O16" i="2" s="1"/>
  <c r="J20" i="2"/>
  <c r="D20" i="2"/>
  <c r="J19" i="2"/>
  <c r="D19" i="2"/>
  <c r="J18" i="2"/>
  <c r="D18" i="2"/>
  <c r="J17" i="2"/>
  <c r="D17" i="2"/>
  <c r="T16" i="2"/>
  <c r="S16" i="2"/>
  <c r="R16" i="2"/>
  <c r="N16" i="2"/>
  <c r="M16" i="2"/>
  <c r="J16" i="2"/>
  <c r="J21" i="2" s="1"/>
  <c r="U16" i="2" s="1"/>
  <c r="D16" i="2"/>
  <c r="K14" i="2"/>
  <c r="V9" i="2" s="1"/>
  <c r="I14" i="2"/>
  <c r="H14" i="2"/>
  <c r="T9" i="2" s="1"/>
  <c r="E14" i="2"/>
  <c r="Q9" i="2" s="1"/>
  <c r="C14" i="2"/>
  <c r="B14" i="2"/>
  <c r="J13" i="2"/>
  <c r="D13" i="2"/>
  <c r="J12" i="2"/>
  <c r="D12" i="2"/>
  <c r="J11" i="2"/>
  <c r="D11" i="2"/>
  <c r="J10" i="2"/>
  <c r="D10" i="2"/>
  <c r="S9" i="2"/>
  <c r="R9" i="2"/>
  <c r="O9" i="2"/>
  <c r="N9" i="2"/>
  <c r="M9" i="2"/>
  <c r="J9" i="2"/>
  <c r="D9" i="2"/>
  <c r="K7" i="2"/>
  <c r="V2" i="2" s="1"/>
  <c r="J7" i="2"/>
  <c r="U2" i="2" s="1"/>
  <c r="I7" i="2"/>
  <c r="H7" i="2"/>
  <c r="T2" i="2" s="1"/>
  <c r="E7" i="2"/>
  <c r="Q2" i="2" s="1"/>
  <c r="C7" i="2"/>
  <c r="B7" i="2"/>
  <c r="O2" i="2" s="1"/>
  <c r="J6" i="2"/>
  <c r="D6" i="2"/>
  <c r="J5" i="2"/>
  <c r="D5" i="2"/>
  <c r="J4" i="2"/>
  <c r="D4" i="2"/>
  <c r="J3" i="2"/>
  <c r="D3" i="2"/>
  <c r="S2" i="2"/>
  <c r="R2" i="2"/>
  <c r="N2" i="2"/>
  <c r="M2" i="2"/>
  <c r="J2" i="2"/>
  <c r="D2" i="2"/>
  <c r="D7" i="2" s="1"/>
  <c r="P2" i="2" s="1"/>
  <c r="J76" i="9"/>
  <c r="J69" i="9"/>
  <c r="D34" i="9"/>
  <c r="D20" i="9"/>
  <c r="D13" i="9"/>
  <c r="B14" i="9"/>
  <c r="O9" i="9" s="1"/>
  <c r="C14" i="9"/>
  <c r="K98" i="9"/>
  <c r="V93" i="9" s="1"/>
  <c r="I98" i="9"/>
  <c r="H98" i="9"/>
  <c r="T93" i="9" s="1"/>
  <c r="E98" i="9"/>
  <c r="Q93" i="9" s="1"/>
  <c r="C98" i="9"/>
  <c r="B98" i="9"/>
  <c r="O93" i="9" s="1"/>
  <c r="J97" i="9"/>
  <c r="D97" i="9"/>
  <c r="J96" i="9"/>
  <c r="D96" i="9"/>
  <c r="J95" i="9"/>
  <c r="D95" i="9"/>
  <c r="J94" i="9"/>
  <c r="D94" i="9"/>
  <c r="S93" i="9"/>
  <c r="R93" i="9"/>
  <c r="N93" i="9"/>
  <c r="M93" i="9"/>
  <c r="J93" i="9"/>
  <c r="D93" i="9"/>
  <c r="K91" i="9"/>
  <c r="V86" i="9" s="1"/>
  <c r="I91" i="9"/>
  <c r="H91" i="9"/>
  <c r="T86" i="9" s="1"/>
  <c r="E91" i="9"/>
  <c r="Q86" i="9" s="1"/>
  <c r="C91" i="9"/>
  <c r="B91" i="9"/>
  <c r="O86" i="9" s="1"/>
  <c r="D90" i="9"/>
  <c r="J89" i="9"/>
  <c r="D89" i="9"/>
  <c r="J88" i="9"/>
  <c r="D88" i="9"/>
  <c r="J87" i="9"/>
  <c r="D87" i="9"/>
  <c r="S86" i="9"/>
  <c r="R86" i="9"/>
  <c r="N86" i="9"/>
  <c r="M86" i="9"/>
  <c r="J86" i="9"/>
  <c r="D86" i="9"/>
  <c r="K84" i="9"/>
  <c r="V79" i="9" s="1"/>
  <c r="I84" i="9"/>
  <c r="H84" i="9"/>
  <c r="T79" i="9" s="1"/>
  <c r="E84" i="9"/>
  <c r="Q79" i="9" s="1"/>
  <c r="C84" i="9"/>
  <c r="B84" i="9"/>
  <c r="O79" i="9" s="1"/>
  <c r="J83" i="9"/>
  <c r="J82" i="9"/>
  <c r="D82" i="9"/>
  <c r="J81" i="9"/>
  <c r="D81" i="9"/>
  <c r="J80" i="9"/>
  <c r="D80" i="9"/>
  <c r="S79" i="9"/>
  <c r="R79" i="9"/>
  <c r="N79" i="9"/>
  <c r="M79" i="9"/>
  <c r="J79" i="9"/>
  <c r="D79" i="9"/>
  <c r="K77" i="9"/>
  <c r="V72" i="9" s="1"/>
  <c r="I77" i="9"/>
  <c r="H77" i="9"/>
  <c r="T72" i="9" s="1"/>
  <c r="E77" i="9"/>
  <c r="Q72" i="9" s="1"/>
  <c r="C77" i="9"/>
  <c r="B77" i="9"/>
  <c r="O72" i="9" s="1"/>
  <c r="J75" i="9"/>
  <c r="D75" i="9"/>
  <c r="J74" i="9"/>
  <c r="D74" i="9"/>
  <c r="J73" i="9"/>
  <c r="D73" i="9"/>
  <c r="S72" i="9"/>
  <c r="R72" i="9"/>
  <c r="N72" i="9"/>
  <c r="M72" i="9"/>
  <c r="J72" i="9"/>
  <c r="D72" i="9"/>
  <c r="K70" i="9"/>
  <c r="V65" i="9" s="1"/>
  <c r="I70" i="9"/>
  <c r="H70" i="9"/>
  <c r="T65" i="9" s="1"/>
  <c r="E70" i="9"/>
  <c r="Q65" i="9" s="1"/>
  <c r="C70" i="9"/>
  <c r="B70" i="9"/>
  <c r="O65" i="9" s="1"/>
  <c r="D69" i="9"/>
  <c r="J68" i="9"/>
  <c r="D68" i="9"/>
  <c r="J67" i="9"/>
  <c r="D67" i="9"/>
  <c r="J66" i="9"/>
  <c r="D66" i="9"/>
  <c r="S65" i="9"/>
  <c r="R65" i="9"/>
  <c r="N65" i="9"/>
  <c r="M65" i="9"/>
  <c r="J65" i="9"/>
  <c r="D65" i="9"/>
  <c r="K63" i="9"/>
  <c r="V58" i="9" s="1"/>
  <c r="I63" i="9"/>
  <c r="H63" i="9"/>
  <c r="T58" i="9" s="1"/>
  <c r="E63" i="9"/>
  <c r="Q58" i="9" s="1"/>
  <c r="C63" i="9"/>
  <c r="B63" i="9"/>
  <c r="O58" i="9" s="1"/>
  <c r="J62" i="9"/>
  <c r="D62" i="9"/>
  <c r="J61" i="9"/>
  <c r="D61" i="9"/>
  <c r="J60" i="9"/>
  <c r="D60" i="9"/>
  <c r="J59" i="9"/>
  <c r="D59" i="9"/>
  <c r="S58" i="9"/>
  <c r="R58" i="9"/>
  <c r="N58" i="9"/>
  <c r="M58" i="9"/>
  <c r="J58" i="9"/>
  <c r="D58" i="9"/>
  <c r="K56" i="9"/>
  <c r="V51" i="9" s="1"/>
  <c r="I56" i="9"/>
  <c r="H56" i="9"/>
  <c r="T51" i="9" s="1"/>
  <c r="E56" i="9"/>
  <c r="Q51" i="9" s="1"/>
  <c r="C56" i="9"/>
  <c r="B56" i="9"/>
  <c r="O51" i="9" s="1"/>
  <c r="J55" i="9"/>
  <c r="D55" i="9"/>
  <c r="J54" i="9"/>
  <c r="D54" i="9"/>
  <c r="J53" i="9"/>
  <c r="D53" i="9"/>
  <c r="J52" i="9"/>
  <c r="D52" i="9"/>
  <c r="S51" i="9"/>
  <c r="R51" i="9"/>
  <c r="N51" i="9"/>
  <c r="M51" i="9"/>
  <c r="J51" i="9"/>
  <c r="D51" i="9"/>
  <c r="K49" i="9"/>
  <c r="V44" i="9" s="1"/>
  <c r="I49" i="9"/>
  <c r="H49" i="9"/>
  <c r="T44" i="9" s="1"/>
  <c r="E49" i="9"/>
  <c r="Q44" i="9" s="1"/>
  <c r="C49" i="9"/>
  <c r="B49" i="9"/>
  <c r="O44" i="9" s="1"/>
  <c r="J48" i="9"/>
  <c r="D48" i="9"/>
  <c r="J47" i="9"/>
  <c r="D47" i="9"/>
  <c r="J46" i="9"/>
  <c r="D46" i="9"/>
  <c r="J45" i="9"/>
  <c r="J49" i="9" s="1"/>
  <c r="U44" i="9" s="1"/>
  <c r="D45" i="9"/>
  <c r="S44" i="9"/>
  <c r="R44" i="9"/>
  <c r="N44" i="9"/>
  <c r="M44" i="9"/>
  <c r="J44" i="9"/>
  <c r="D44" i="9"/>
  <c r="K42" i="9"/>
  <c r="V37" i="9" s="1"/>
  <c r="I42" i="9"/>
  <c r="H42" i="9"/>
  <c r="T37" i="9" s="1"/>
  <c r="E42" i="9"/>
  <c r="Q37" i="9" s="1"/>
  <c r="C42" i="9"/>
  <c r="B42" i="9"/>
  <c r="O37" i="9" s="1"/>
  <c r="J41" i="9"/>
  <c r="D41" i="9"/>
  <c r="J40" i="9"/>
  <c r="D40" i="9"/>
  <c r="J39" i="9"/>
  <c r="D39" i="9"/>
  <c r="J38" i="9"/>
  <c r="D38" i="9"/>
  <c r="S37" i="9"/>
  <c r="R37" i="9"/>
  <c r="N37" i="9"/>
  <c r="M37" i="9"/>
  <c r="J37" i="9"/>
  <c r="D37" i="9"/>
  <c r="K35" i="9"/>
  <c r="V30" i="9" s="1"/>
  <c r="I35" i="9"/>
  <c r="H35" i="9"/>
  <c r="T30" i="9" s="1"/>
  <c r="E35" i="9"/>
  <c r="Q30" i="9" s="1"/>
  <c r="C35" i="9"/>
  <c r="B35" i="9"/>
  <c r="O30" i="9" s="1"/>
  <c r="J34" i="9"/>
  <c r="J33" i="9"/>
  <c r="D33" i="9"/>
  <c r="J32" i="9"/>
  <c r="D32" i="9"/>
  <c r="J31" i="9"/>
  <c r="D31" i="9"/>
  <c r="S30" i="9"/>
  <c r="R30" i="9"/>
  <c r="N30" i="9"/>
  <c r="M30" i="9"/>
  <c r="J30" i="9"/>
  <c r="D30" i="9"/>
  <c r="K28" i="9"/>
  <c r="V23" i="9" s="1"/>
  <c r="I28" i="9"/>
  <c r="H28" i="9"/>
  <c r="T23" i="9" s="1"/>
  <c r="E28" i="9"/>
  <c r="Q23" i="9" s="1"/>
  <c r="C28" i="9"/>
  <c r="B28" i="9"/>
  <c r="O23" i="9" s="1"/>
  <c r="J27" i="9"/>
  <c r="D27" i="9"/>
  <c r="J26" i="9"/>
  <c r="D26" i="9"/>
  <c r="J25" i="9"/>
  <c r="D25" i="9"/>
  <c r="J24" i="9"/>
  <c r="D24" i="9"/>
  <c r="S23" i="9"/>
  <c r="R23" i="9"/>
  <c r="N23" i="9"/>
  <c r="M23" i="9"/>
  <c r="J23" i="9"/>
  <c r="D23" i="9"/>
  <c r="K21" i="9"/>
  <c r="V16" i="9" s="1"/>
  <c r="I21" i="9"/>
  <c r="H21" i="9"/>
  <c r="T16" i="9" s="1"/>
  <c r="E21" i="9"/>
  <c r="Q16" i="9" s="1"/>
  <c r="C21" i="9"/>
  <c r="B21" i="9"/>
  <c r="D19" i="9"/>
  <c r="D18" i="9"/>
  <c r="J17" i="9"/>
  <c r="D17" i="9"/>
  <c r="S16" i="9"/>
  <c r="R16" i="9"/>
  <c r="O16" i="9"/>
  <c r="N16" i="9"/>
  <c r="M16" i="9"/>
  <c r="J16" i="9"/>
  <c r="D16" i="9"/>
  <c r="V9" i="9"/>
  <c r="I14" i="9"/>
  <c r="H14" i="9"/>
  <c r="T9" i="9" s="1"/>
  <c r="E14" i="9"/>
  <c r="Q9" i="9" s="1"/>
  <c r="J13" i="9"/>
  <c r="J12" i="9"/>
  <c r="D12" i="9"/>
  <c r="J11" i="9"/>
  <c r="D11" i="9"/>
  <c r="J10" i="9"/>
  <c r="D10" i="9"/>
  <c r="S9" i="9"/>
  <c r="R9" i="9"/>
  <c r="N9" i="9"/>
  <c r="M9" i="9"/>
  <c r="J9" i="9"/>
  <c r="D9" i="9"/>
  <c r="K7" i="9"/>
  <c r="V2" i="9" s="1"/>
  <c r="I7" i="9"/>
  <c r="H7" i="9"/>
  <c r="T2" i="9" s="1"/>
  <c r="E7" i="9"/>
  <c r="Q2" i="9" s="1"/>
  <c r="C7" i="9"/>
  <c r="B7" i="9"/>
  <c r="O2" i="9" s="1"/>
  <c r="J6" i="9"/>
  <c r="D6" i="9"/>
  <c r="J5" i="9"/>
  <c r="D5" i="9"/>
  <c r="J4" i="9"/>
  <c r="D4" i="9"/>
  <c r="J3" i="9"/>
  <c r="D3" i="9"/>
  <c r="S2" i="9"/>
  <c r="R2" i="9"/>
  <c r="N2" i="9"/>
  <c r="M2" i="9"/>
  <c r="J2" i="9"/>
  <c r="D35" i="9" l="1"/>
  <c r="P30" i="9" s="1"/>
  <c r="J77" i="9"/>
  <c r="U72" i="9" s="1"/>
  <c r="D49" i="9"/>
  <c r="P44" i="9" s="1"/>
  <c r="J84" i="9"/>
  <c r="U79" i="9" s="1"/>
  <c r="D84" i="9"/>
  <c r="P79" i="9" s="1"/>
  <c r="W79" i="9" s="1"/>
  <c r="J14" i="9"/>
  <c r="U9" i="9" s="1"/>
  <c r="J21" i="9"/>
  <c r="U16" i="9" s="1"/>
  <c r="D91" i="9"/>
  <c r="P86" i="9" s="1"/>
  <c r="J98" i="7"/>
  <c r="U93" i="7" s="1"/>
  <c r="J70" i="7"/>
  <c r="U65" i="7" s="1"/>
  <c r="W65" i="7" s="1"/>
  <c r="D77" i="7"/>
  <c r="P72" i="7" s="1"/>
  <c r="J91" i="7"/>
  <c r="U86" i="7" s="1"/>
  <c r="J56" i="7"/>
  <c r="U51" i="7" s="1"/>
  <c r="D98" i="7"/>
  <c r="P93" i="7" s="1"/>
  <c r="W93" i="7" s="1"/>
  <c r="D84" i="7"/>
  <c r="P79" i="7" s="1"/>
  <c r="J98" i="2"/>
  <c r="U93" i="2" s="1"/>
  <c r="D35" i="2"/>
  <c r="P30" i="2" s="1"/>
  <c r="J70" i="2"/>
  <c r="U65" i="2" s="1"/>
  <c r="D77" i="2"/>
  <c r="P72" i="2" s="1"/>
  <c r="J14" i="2"/>
  <c r="U9" i="2" s="1"/>
  <c r="J77" i="2"/>
  <c r="U72" i="2" s="1"/>
  <c r="D42" i="2"/>
  <c r="P37" i="2" s="1"/>
  <c r="W37" i="2" s="1"/>
  <c r="D49" i="2"/>
  <c r="P44" i="2" s="1"/>
  <c r="J35" i="6"/>
  <c r="U30" i="6" s="1"/>
  <c r="D98" i="6"/>
  <c r="P93" i="6" s="1"/>
  <c r="J77" i="6"/>
  <c r="U72" i="6" s="1"/>
  <c r="J14" i="6"/>
  <c r="U9" i="6" s="1"/>
  <c r="D28" i="6"/>
  <c r="P23" i="6" s="1"/>
  <c r="D42" i="6"/>
  <c r="P37" i="6" s="1"/>
  <c r="W37" i="6" s="1"/>
  <c r="J63" i="6"/>
  <c r="U58" i="6" s="1"/>
  <c r="J42" i="6"/>
  <c r="U37" i="6" s="1"/>
  <c r="D28" i="8"/>
  <c r="P23" i="8" s="1"/>
  <c r="J28" i="8"/>
  <c r="U23" i="8" s="1"/>
  <c r="J77" i="8"/>
  <c r="U72" i="8" s="1"/>
  <c r="P16" i="8"/>
  <c r="D56" i="8"/>
  <c r="P51" i="8" s="1"/>
  <c r="J21" i="8"/>
  <c r="U16" i="8" s="1"/>
  <c r="D84" i="8"/>
  <c r="P79" i="8" s="1"/>
  <c r="P44" i="8"/>
  <c r="W44" i="8" s="1"/>
  <c r="J98" i="6"/>
  <c r="U93" i="6" s="1"/>
  <c r="W93" i="6" s="1"/>
  <c r="J98" i="8"/>
  <c r="U93" i="8" s="1"/>
  <c r="J91" i="9"/>
  <c r="U86" i="9" s="1"/>
  <c r="J91" i="2"/>
  <c r="U86" i="2" s="1"/>
  <c r="J91" i="6"/>
  <c r="U86" i="6" s="1"/>
  <c r="W86" i="6" s="1"/>
  <c r="J91" i="8"/>
  <c r="U86" i="8" s="1"/>
  <c r="J84" i="2"/>
  <c r="U79" i="2" s="1"/>
  <c r="W79" i="2" s="1"/>
  <c r="J84" i="6"/>
  <c r="U79" i="6" s="1"/>
  <c r="W79" i="6" s="1"/>
  <c r="J84" i="7"/>
  <c r="U79" i="7" s="1"/>
  <c r="W79" i="7" s="1"/>
  <c r="J77" i="7"/>
  <c r="U72" i="7" s="1"/>
  <c r="W72" i="7" s="1"/>
  <c r="J70" i="9"/>
  <c r="U65" i="9" s="1"/>
  <c r="J70" i="8"/>
  <c r="U65" i="8" s="1"/>
  <c r="W65" i="8" s="1"/>
  <c r="J63" i="9"/>
  <c r="U58" i="9" s="1"/>
  <c r="J63" i="8"/>
  <c r="U58" i="8" s="1"/>
  <c r="J56" i="9"/>
  <c r="U51" i="9" s="1"/>
  <c r="J56" i="2"/>
  <c r="U51" i="2" s="1"/>
  <c r="J56" i="6"/>
  <c r="U51" i="6" s="1"/>
  <c r="J56" i="8"/>
  <c r="U51" i="8" s="1"/>
  <c r="W51" i="8" s="1"/>
  <c r="J49" i="7"/>
  <c r="U44" i="7" s="1"/>
  <c r="J49" i="2"/>
  <c r="U44" i="2" s="1"/>
  <c r="W44" i="2" s="1"/>
  <c r="J49" i="6"/>
  <c r="U44" i="6" s="1"/>
  <c r="W44" i="6" s="1"/>
  <c r="J42" i="9"/>
  <c r="U37" i="9" s="1"/>
  <c r="J42" i="8"/>
  <c r="U37" i="8" s="1"/>
  <c r="W37" i="8" s="1"/>
  <c r="J35" i="9"/>
  <c r="U30" i="9" s="1"/>
  <c r="J35" i="7"/>
  <c r="U30" i="7" s="1"/>
  <c r="J35" i="2"/>
  <c r="U30" i="2" s="1"/>
  <c r="J35" i="8"/>
  <c r="U30" i="8" s="1"/>
  <c r="W30" i="8" s="1"/>
  <c r="J28" i="9"/>
  <c r="U23" i="9" s="1"/>
  <c r="W23" i="9" s="1"/>
  <c r="J28" i="7"/>
  <c r="U23" i="7" s="1"/>
  <c r="J28" i="2"/>
  <c r="U23" i="2" s="1"/>
  <c r="J14" i="8"/>
  <c r="U9" i="8" s="1"/>
  <c r="J7" i="9"/>
  <c r="U2" i="9" s="1"/>
  <c r="J7" i="6"/>
  <c r="U2" i="6" s="1"/>
  <c r="W2" i="6" s="1"/>
  <c r="J7" i="8"/>
  <c r="U2" i="8" s="1"/>
  <c r="D98" i="9"/>
  <c r="P93" i="9" s="1"/>
  <c r="D98" i="2"/>
  <c r="P93" i="2" s="1"/>
  <c r="W93" i="2" s="1"/>
  <c r="D98" i="8"/>
  <c r="P93" i="8" s="1"/>
  <c r="D91" i="7"/>
  <c r="P86" i="7" s="1"/>
  <c r="D91" i="2"/>
  <c r="P86" i="2" s="1"/>
  <c r="W86" i="2"/>
  <c r="D91" i="8"/>
  <c r="P86" i="8" s="1"/>
  <c r="W79" i="8"/>
  <c r="W72" i="2"/>
  <c r="D70" i="2"/>
  <c r="P65" i="2" s="1"/>
  <c r="W65" i="2" s="1"/>
  <c r="D77" i="9"/>
  <c r="P72" i="9" s="1"/>
  <c r="W72" i="9" s="1"/>
  <c r="D70" i="9"/>
  <c r="P65" i="9" s="1"/>
  <c r="D70" i="7"/>
  <c r="P65" i="7" s="1"/>
  <c r="D70" i="6"/>
  <c r="P65" i="6" s="1"/>
  <c r="W65" i="6"/>
  <c r="D70" i="8"/>
  <c r="P65" i="8" s="1"/>
  <c r="D63" i="9"/>
  <c r="P58" i="9" s="1"/>
  <c r="W58" i="7"/>
  <c r="D63" i="2"/>
  <c r="P58" i="2" s="1"/>
  <c r="D63" i="6"/>
  <c r="P58" i="6" s="1"/>
  <c r="W58" i="6" s="1"/>
  <c r="D63" i="8"/>
  <c r="P58" i="8" s="1"/>
  <c r="W58" i="8" s="1"/>
  <c r="D56" i="9"/>
  <c r="P51" i="9" s="1"/>
  <c r="D56" i="7"/>
  <c r="P51" i="7" s="1"/>
  <c r="W51" i="7" s="1"/>
  <c r="D56" i="2"/>
  <c r="P51" i="2" s="1"/>
  <c r="W51" i="2" s="1"/>
  <c r="D56" i="6"/>
  <c r="P51" i="6" s="1"/>
  <c r="W44" i="7"/>
  <c r="W30" i="7"/>
  <c r="D42" i="9"/>
  <c r="P37" i="9" s="1"/>
  <c r="W37" i="7"/>
  <c r="D28" i="7"/>
  <c r="P23" i="7" s="1"/>
  <c r="W30" i="2"/>
  <c r="D35" i="6"/>
  <c r="P30" i="6" s="1"/>
  <c r="W30" i="6" s="1"/>
  <c r="W23" i="6"/>
  <c r="D28" i="9"/>
  <c r="P23" i="9" s="1"/>
  <c r="J21" i="7"/>
  <c r="U16" i="7" s="1"/>
  <c r="D28" i="2"/>
  <c r="P23" i="2" s="1"/>
  <c r="D21" i="9"/>
  <c r="P16" i="9" s="1"/>
  <c r="W16" i="9" s="1"/>
  <c r="D21" i="7"/>
  <c r="P16" i="7" s="1"/>
  <c r="D21" i="2"/>
  <c r="P16" i="2" s="1"/>
  <c r="W16" i="2" s="1"/>
  <c r="D21" i="6"/>
  <c r="P16" i="6" s="1"/>
  <c r="W16" i="6" s="1"/>
  <c r="D14" i="9"/>
  <c r="P9" i="9" s="1"/>
  <c r="D14" i="7"/>
  <c r="P9" i="7" s="1"/>
  <c r="W9" i="7" s="1"/>
  <c r="D14" i="2"/>
  <c r="P9" i="2" s="1"/>
  <c r="W9" i="2" s="1"/>
  <c r="D14" i="6"/>
  <c r="P9" i="6" s="1"/>
  <c r="W9" i="6" s="1"/>
  <c r="W9" i="8"/>
  <c r="P2" i="9"/>
  <c r="W2" i="7"/>
  <c r="W2" i="2"/>
  <c r="P2" i="8"/>
  <c r="W2" i="8" s="1"/>
  <c r="W23" i="8"/>
  <c r="W72" i="8"/>
  <c r="W72" i="6"/>
  <c r="W58" i="2"/>
  <c r="J98" i="9"/>
  <c r="U93" i="9" s="1"/>
  <c r="W44" i="9"/>
  <c r="W30" i="9"/>
  <c r="W86" i="9"/>
  <c r="W9" i="9"/>
  <c r="W16" i="8" l="1"/>
  <c r="W37" i="9"/>
  <c r="W93" i="9"/>
  <c r="W58" i="9"/>
  <c r="W2" i="9"/>
  <c r="W86" i="7"/>
  <c r="W23" i="7"/>
  <c r="W23" i="2"/>
  <c r="W93" i="8"/>
  <c r="W86" i="8"/>
  <c r="W65" i="9"/>
  <c r="W51" i="9"/>
  <c r="W51" i="6"/>
  <c r="W16" i="7"/>
</calcChain>
</file>

<file path=xl/sharedStrings.xml><?xml version="1.0" encoding="utf-8"?>
<sst xmlns="http://schemas.openxmlformats.org/spreadsheetml/2006/main" count="2814" uniqueCount="167">
  <si>
    <t>Cell ID</t>
  </si>
  <si>
    <t>BL</t>
  </si>
  <si>
    <t>Stim</t>
  </si>
  <si>
    <t>MI</t>
  </si>
  <si>
    <t>t.test</t>
  </si>
  <si>
    <t>Cell Type</t>
  </si>
  <si>
    <t>PV</t>
  </si>
  <si>
    <t>Lhx6</t>
  </si>
  <si>
    <t>SD</t>
  </si>
  <si>
    <t>Median</t>
  </si>
  <si>
    <t>SEM</t>
  </si>
  <si>
    <t>TS022520b</t>
  </si>
  <si>
    <t>TS022520a</t>
  </si>
  <si>
    <t>TS022520d</t>
  </si>
  <si>
    <t>TS022520c</t>
  </si>
  <si>
    <t>TS022520e</t>
  </si>
  <si>
    <t>TS022520f</t>
  </si>
  <si>
    <t>TS022520h</t>
  </si>
  <si>
    <t>TS022520g</t>
  </si>
  <si>
    <t>TS022720a</t>
  </si>
  <si>
    <t>TS022720b</t>
  </si>
  <si>
    <t>TS022720d</t>
  </si>
  <si>
    <t>TS022720c</t>
  </si>
  <si>
    <t>TS022720e</t>
  </si>
  <si>
    <t>TS022720f</t>
  </si>
  <si>
    <t>TS022720h</t>
  </si>
  <si>
    <t>TS022720g</t>
  </si>
  <si>
    <t>TS022720i</t>
  </si>
  <si>
    <t>TS022720J</t>
  </si>
  <si>
    <t>TS022820d</t>
  </si>
  <si>
    <t>TS022820e</t>
  </si>
  <si>
    <t>TS022820f</t>
  </si>
  <si>
    <t>TS022820g</t>
  </si>
  <si>
    <t>TS030620b</t>
  </si>
  <si>
    <t>TS030620a</t>
  </si>
  <si>
    <t>TS030620c</t>
  </si>
  <si>
    <t>TS030620d</t>
  </si>
  <si>
    <t>TS030620e</t>
  </si>
  <si>
    <t>TS030620f</t>
  </si>
  <si>
    <t>File_Lhx6_175hz200ms1x</t>
  </si>
  <si>
    <t>Celltype_Lhx6_175hz200ms1x</t>
  </si>
  <si>
    <t>BLFR_Lhx6_175hz200ms1x</t>
  </si>
  <si>
    <t>MF_Lhx6_175hz200ms1x</t>
  </si>
  <si>
    <t>t.test_Lhx6_175hz200ms1x</t>
  </si>
  <si>
    <t>File_PV_175hz200ms1x</t>
  </si>
  <si>
    <t>Celltype_PV_175hz200ms1x</t>
  </si>
  <si>
    <t>BLFR_PV_175hz200ms1x</t>
  </si>
  <si>
    <t>MF_PV_175hz200ms1x</t>
  </si>
  <si>
    <t>t.test_PV_175hz200ms1x</t>
  </si>
  <si>
    <t>Mfdiff_175hz200ms1x</t>
  </si>
  <si>
    <t>File_Lhx6_100hz2s1x</t>
  </si>
  <si>
    <t>Celltype_Lhx6_100hz2s1x</t>
  </si>
  <si>
    <t>BLFR_Lhx6_100hz2s1x</t>
  </si>
  <si>
    <t>MF_Lhx6_100hz2s1x</t>
  </si>
  <si>
    <t>t.test_Lhx6_100hz2s1x</t>
  </si>
  <si>
    <t>File_PV_100hz2s1x</t>
  </si>
  <si>
    <t>Celltype_PV_100hz2s1x</t>
  </si>
  <si>
    <t>BLFR_PV_100hz2s1x</t>
  </si>
  <si>
    <t>MF_PV_100hz2s1x</t>
  </si>
  <si>
    <t>t.test_PV_100hz2s1x</t>
  </si>
  <si>
    <t>Mfdiff_100hz2s1x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</si>
  <si>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</si>
  <si>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</si>
  <si>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</si>
  <si>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</si>
  <si>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</si>
  <si>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</si>
  <si>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</si>
  <si>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</si>
  <si>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</si>
  <si>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</si>
  <si>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</si>
  <si>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File_Lhx6_175hz10s1x</t>
  </si>
  <si>
    <t>Celltype_Lhx6_175hz10s1x</t>
  </si>
  <si>
    <t>BLFR_Lhx6_175hz10s1x</t>
  </si>
  <si>
    <t>MF_Lhx6_175hz10s1x</t>
  </si>
  <si>
    <t>t.test_Lhx6_175hz10s1x</t>
  </si>
  <si>
    <t>File_PV_175hz10s1x</t>
  </si>
  <si>
    <t>Celltype_PV_175hz10s1x</t>
  </si>
  <si>
    <t>BLFR_PV_175hz10s1x</t>
  </si>
  <si>
    <t>MF_PV_175hz10s1x</t>
  </si>
  <si>
    <t>t.test_PV_175hz10s1x</t>
  </si>
  <si>
    <t>Mfdiff_175hz10s1x</t>
  </si>
  <si>
    <t>File_Lhx6_175hz200ms2.5x</t>
  </si>
  <si>
    <t>Celltype_Lhx6_175hz200ms2.5x</t>
  </si>
  <si>
    <t>BLFR_Lhx6_175hz200ms2.5x</t>
  </si>
  <si>
    <t>MF_Lhx6_175hz200ms2.5x</t>
  </si>
  <si>
    <t>t.test_Lhx6_175hz200ms2.5x</t>
  </si>
  <si>
    <t>File_PV_175hz200ms2.5x</t>
  </si>
  <si>
    <t>Celltype_PV_175hz200ms2.5x</t>
  </si>
  <si>
    <t>BLFR_PV_175hz200ms2.5x</t>
  </si>
  <si>
    <t>MF_PV_175hz200ms2.5x</t>
  </si>
  <si>
    <t>t.test_PV_175hz200ms2.5x</t>
  </si>
  <si>
    <t>Mfdiff_175hz200ms2.5x</t>
  </si>
  <si>
    <t>File_Lhx6_100hz1s2.5x</t>
  </si>
  <si>
    <t>Celltype_Lhx6_100hz1s2.5x</t>
  </si>
  <si>
    <t>BLFR_Lhx6_100hz1s2.5x</t>
  </si>
  <si>
    <t>MF_Lhx6_100hz1s2.5x</t>
  </si>
  <si>
    <t>t.test_Lhx6_100hz1s2.5x</t>
  </si>
  <si>
    <t>File_PV_100hz1s2.5x</t>
  </si>
  <si>
    <t>Celltype_PV_100hz1s2.5x</t>
  </si>
  <si>
    <t>BLFR_PV_100hz1s2.5x</t>
  </si>
  <si>
    <t>MF_PV_100hz1s2.5x</t>
  </si>
  <si>
    <t>t.test_PV_100hz1s2.5x</t>
  </si>
  <si>
    <t>Mfdiff_100hz1s2.5x</t>
  </si>
  <si>
    <t>File_Lhx6_50hz200ms2.5x</t>
  </si>
  <si>
    <t>Celltype_Lhx6_50hz200ms2.5x</t>
  </si>
  <si>
    <t>BLFR_Lhx6_50hz200ms2.5x</t>
  </si>
  <si>
    <t>MF_Lhx6_50hz200ms2.5x</t>
  </si>
  <si>
    <t>t.test_Lhx6_50hz200ms2.5x</t>
  </si>
  <si>
    <t>File_PV_50hz200ms2.5x</t>
  </si>
  <si>
    <t>Celltype_PV_50hz200ms2.5x</t>
  </si>
  <si>
    <t>BLFR_PV_50hz200ms2.5x</t>
  </si>
  <si>
    <t>MF_PV_50hz200ms2.5x</t>
  </si>
  <si>
    <t>t.test_PV_50hz200ms2.5x</t>
  </si>
  <si>
    <t>Mfdiff_50hz200ms2.5x</t>
  </si>
  <si>
    <t>File_Lhx6_175hz10s2.5x</t>
  </si>
  <si>
    <t>Celltype_Lhx6_175hz10s2.5x</t>
  </si>
  <si>
    <t>BLFR_Lhx6_175hz10s2.5x</t>
  </si>
  <si>
    <t>MF_Lhx6_175hz10s2.5x</t>
  </si>
  <si>
    <t>t.test_Lhx6_175hz10s2.5x</t>
  </si>
  <si>
    <t>File_PV_175hz10s2.5x</t>
  </si>
  <si>
    <t>Celltype_PV_175hz10s2.5x</t>
  </si>
  <si>
    <t>BLFR_PV_175hz10s2.5x</t>
  </si>
  <si>
    <t>MF_PV_175hz10s2.5x</t>
  </si>
  <si>
    <t>t.test_PV_175hz10s2.5x</t>
  </si>
  <si>
    <t>Mfdiff_175hz10s2.5x</t>
  </si>
  <si>
    <t>1x</t>
  </si>
  <si>
    <t>50hz, 200ms</t>
  </si>
  <si>
    <t>2.5x</t>
  </si>
  <si>
    <t>Mean</t>
  </si>
  <si>
    <t>175hz, 200ms</t>
  </si>
  <si>
    <t>100hz, 1sec</t>
  </si>
  <si>
    <t>175hz, 10s</t>
  </si>
  <si>
    <t>Freq</t>
  </si>
  <si>
    <t>Sig PV</t>
  </si>
  <si>
    <t>Sig Lhx6</t>
  </si>
  <si>
    <t>Insig PV</t>
  </si>
  <si>
    <t>Insig Lhx6</t>
  </si>
  <si>
    <t>% sig PV</t>
  </si>
  <si>
    <t>% sig Lhx6</t>
  </si>
  <si>
    <t>% of all cells</t>
  </si>
  <si>
    <t>Amp</t>
  </si>
  <si>
    <t>Dur</t>
  </si>
  <si>
    <t>MF PV</t>
  </si>
  <si>
    <t>MF Lhx6</t>
  </si>
  <si>
    <t>MF diff (from pair avgs)</t>
  </si>
  <si>
    <t>Count</t>
  </si>
  <si>
    <t xml:space="preserve">Count </t>
  </si>
  <si>
    <t>short duration, high frequency stims are best able to significantly change firing rate of Lhx6</t>
  </si>
  <si>
    <t>PV_exc</t>
  </si>
  <si>
    <t>PV_inh</t>
  </si>
  <si>
    <t>PV_insig</t>
  </si>
  <si>
    <t>Lhx6_exc</t>
  </si>
  <si>
    <t>Lhx6_inh</t>
  </si>
  <si>
    <t>Lhx6_insig</t>
  </si>
  <si>
    <t>short duration, any frequency, 2.5 best able to significantly modulate PV, but greater magnitude with high freq</t>
  </si>
  <si>
    <t>Parameters</t>
  </si>
  <si>
    <t>175hz, 200ms, 1x</t>
  </si>
  <si>
    <t>175hz, 10s, 1x</t>
  </si>
  <si>
    <t>50hz, 200ms, 1x</t>
  </si>
  <si>
    <t>100hz, 1s, 1x</t>
  </si>
  <si>
    <t>175hz, 200ms, 2.5x</t>
  </si>
  <si>
    <t>175hz, 10s, 2.5x</t>
  </si>
  <si>
    <t>50hz, 200ms, 2.5x</t>
  </si>
  <si>
    <t>100hz, 1s, 2.5x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</si>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</sst>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17">
    <dxf>
      <font>
        <b/>
        <i val="0"/>
        <strike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FF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D7E1-F13B-49BC-8581-2A9D26757A61}">
  <dimension ref="A1:X94"/>
  <sheetViews>
    <sheetView zoomScale="90" zoomScaleNormal="90" workbookViewId="0">
      <selection activeCell="X74" sqref="X74"/>
    </sheetView>
  </sheetViews>
  <sheetFormatPr defaultRowHeight="14.4" x14ac:dyDescent="0.3"/>
  <cols>
    <col min="4" max="4" width="8.88671875" style="2"/>
    <col min="9" max="9" width="8.88671875" style="2"/>
    <col min="11" max="11" width="8.88671875" style="2"/>
    <col min="17" max="17" width="8.88671875" style="2"/>
    <col min="22" max="22" width="8.88671875" style="10"/>
    <col min="24" max="24" width="8.88671875" style="2"/>
  </cols>
  <sheetData>
    <row r="1" spans="1:24" ht="28.8" x14ac:dyDescent="0.55000000000000004">
      <c r="A1" s="13" t="s">
        <v>127</v>
      </c>
      <c r="N1" s="13" t="s">
        <v>129</v>
      </c>
    </row>
    <row r="2" spans="1:24" x14ac:dyDescent="0.3">
      <c r="A2" s="1" t="s">
        <v>128</v>
      </c>
      <c r="K2" s="2" t="s">
        <v>166</v>
      </c>
      <c r="N2" s="1" t="s">
        <v>128</v>
      </c>
      <c r="X2" s="2" t="s">
        <v>166</v>
      </c>
    </row>
    <row r="3" spans="1:24" x14ac:dyDescent="0.3">
      <c r="A3" t="s">
        <v>61</v>
      </c>
      <c r="B3" t="s">
        <v>62</v>
      </c>
      <c r="C3" t="s">
        <v>63</v>
      </c>
      <c r="D3" s="2" t="s">
        <v>64</v>
      </c>
      <c r="E3" t="s">
        <v>65</v>
      </c>
      <c r="F3" t="s">
        <v>66</v>
      </c>
      <c r="G3" t="s">
        <v>67</v>
      </c>
      <c r="H3" t="s">
        <v>68</v>
      </c>
      <c r="I3" s="2" t="s">
        <v>69</v>
      </c>
      <c r="J3" t="s">
        <v>70</v>
      </c>
      <c r="K3" s="2" t="s">
        <v>71</v>
      </c>
      <c r="N3" t="s">
        <v>105</v>
      </c>
      <c r="O3" t="s">
        <v>106</v>
      </c>
      <c r="P3" t="s">
        <v>107</v>
      </c>
      <c r="Q3" s="2" t="s">
        <v>108</v>
      </c>
      <c r="R3" t="s">
        <v>109</v>
      </c>
      <c r="S3" t="s">
        <v>110</v>
      </c>
      <c r="T3" t="s">
        <v>111</v>
      </c>
      <c r="U3" t="s">
        <v>112</v>
      </c>
      <c r="V3" s="10" t="s">
        <v>113</v>
      </c>
      <c r="W3" t="s">
        <v>114</v>
      </c>
      <c r="X3" s="2" t="s">
        <v>115</v>
      </c>
    </row>
    <row r="4" spans="1:24" x14ac:dyDescent="0.3">
      <c r="A4" s="2" t="s">
        <v>11</v>
      </c>
      <c r="B4" s="2" t="s">
        <v>7</v>
      </c>
      <c r="C4" s="2">
        <v>6.1</v>
      </c>
      <c r="D4" s="2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2">
        <v>0.26466862807525871</v>
      </c>
      <c r="J4" s="2">
        <v>2.3416538332970478E-2</v>
      </c>
      <c r="K4" s="2">
        <v>-0.11447641298535977</v>
      </c>
      <c r="N4" s="2" t="s">
        <v>11</v>
      </c>
      <c r="O4" s="2" t="s">
        <v>7</v>
      </c>
      <c r="P4" s="2">
        <v>4.5999999999999996</v>
      </c>
      <c r="Q4" s="4">
        <v>-0.40568201756352995</v>
      </c>
      <c r="R4" s="2">
        <v>0.30004666056080487</v>
      </c>
      <c r="S4" s="2" t="s">
        <v>12</v>
      </c>
      <c r="T4" s="2" t="s">
        <v>6</v>
      </c>
      <c r="U4" s="2">
        <v>12.2</v>
      </c>
      <c r="V4" s="10">
        <v>0.54625188171686645</v>
      </c>
      <c r="W4" s="2">
        <v>5.7598657352634492E-4</v>
      </c>
      <c r="X4" s="2">
        <v>0.9519338992803964</v>
      </c>
    </row>
    <row r="5" spans="1:24" x14ac:dyDescent="0.3">
      <c r="A5" s="2" t="s">
        <v>13</v>
      </c>
      <c r="B5" s="2" t="s">
        <v>7</v>
      </c>
      <c r="C5" s="2">
        <v>9.9</v>
      </c>
      <c r="D5" s="4">
        <v>-0.13446041871443448</v>
      </c>
      <c r="E5" s="2">
        <v>0.2698720678409518</v>
      </c>
      <c r="F5" s="2" t="s">
        <v>14</v>
      </c>
      <c r="G5" s="2" t="s">
        <v>6</v>
      </c>
      <c r="H5" s="2">
        <v>11.6</v>
      </c>
      <c r="I5" s="2">
        <v>0.55858105427080829</v>
      </c>
      <c r="J5" s="2">
        <v>5.6642501770176296E-5</v>
      </c>
      <c r="K5" s="2">
        <v>0.69304147298524277</v>
      </c>
      <c r="N5" s="2" t="s">
        <v>13</v>
      </c>
      <c r="O5" s="2" t="s">
        <v>7</v>
      </c>
      <c r="P5" s="2">
        <v>6.1</v>
      </c>
      <c r="Q5" s="2">
        <v>-1</v>
      </c>
      <c r="R5" s="2">
        <v>1.3394999669378909E-3</v>
      </c>
      <c r="S5" s="2" t="s">
        <v>14</v>
      </c>
      <c r="T5" s="2" t="s">
        <v>6</v>
      </c>
      <c r="U5" s="2">
        <v>13.1</v>
      </c>
      <c r="V5" s="10">
        <v>0.58492094738157729</v>
      </c>
      <c r="W5" s="2">
        <v>2.3372378819009829E-8</v>
      </c>
      <c r="X5" s="2">
        <v>1.5849209473815773</v>
      </c>
    </row>
    <row r="6" spans="1:24" x14ac:dyDescent="0.3">
      <c r="A6" s="2" t="s">
        <v>15</v>
      </c>
      <c r="B6" s="2" t="s">
        <v>7</v>
      </c>
      <c r="C6" s="2">
        <v>5.8</v>
      </c>
      <c r="D6" s="4">
        <v>0.26965330926015629</v>
      </c>
      <c r="E6" s="2">
        <v>6.0345012463391454E-2</v>
      </c>
      <c r="F6" s="2" t="s">
        <v>16</v>
      </c>
      <c r="G6" s="2" t="s">
        <v>6</v>
      </c>
      <c r="H6" s="2">
        <v>29.4</v>
      </c>
      <c r="I6" s="2">
        <v>0.23679845816652687</v>
      </c>
      <c r="J6" s="2">
        <v>4.0451337892017996E-4</v>
      </c>
      <c r="K6" s="2">
        <v>-3.2854851093629428E-2</v>
      </c>
      <c r="N6" s="2" t="s">
        <v>15</v>
      </c>
      <c r="O6" s="2" t="s">
        <v>7</v>
      </c>
      <c r="P6" s="2">
        <v>5.7</v>
      </c>
      <c r="Q6" s="4">
        <v>-0.56847905017561595</v>
      </c>
      <c r="R6" s="2">
        <v>0.15191684202477382</v>
      </c>
      <c r="S6" s="2" t="s">
        <v>16</v>
      </c>
      <c r="T6" s="2" t="s">
        <v>6</v>
      </c>
      <c r="U6" s="2">
        <v>24.1</v>
      </c>
      <c r="V6" s="10">
        <v>0.34895995803252611</v>
      </c>
      <c r="W6" s="2">
        <v>3.2422122904128211E-4</v>
      </c>
      <c r="X6" s="2">
        <v>0.91743900820814206</v>
      </c>
    </row>
    <row r="7" spans="1:24" x14ac:dyDescent="0.3">
      <c r="A7" s="2" t="s">
        <v>17</v>
      </c>
      <c r="B7" s="2" t="s">
        <v>7</v>
      </c>
      <c r="C7" s="2">
        <v>14.1</v>
      </c>
      <c r="D7" s="4">
        <v>9.1465055336893489E-3</v>
      </c>
      <c r="E7" s="2">
        <v>0.85891581517585758</v>
      </c>
      <c r="F7" s="2" t="s">
        <v>18</v>
      </c>
      <c r="G7" s="2" t="s">
        <v>6</v>
      </c>
      <c r="H7" s="2">
        <v>28.2</v>
      </c>
      <c r="I7" s="4">
        <v>2.9162778326072447E-2</v>
      </c>
      <c r="J7" s="2">
        <v>0.30446921522258052</v>
      </c>
      <c r="K7" s="2">
        <v>2.0016272792383098E-2</v>
      </c>
      <c r="N7" s="2" t="s">
        <v>17</v>
      </c>
      <c r="O7" s="2" t="s">
        <v>7</v>
      </c>
      <c r="P7" s="2">
        <v>8.4</v>
      </c>
      <c r="Q7" s="2">
        <v>-1</v>
      </c>
      <c r="R7" s="2">
        <v>2.1896302596864111E-4</v>
      </c>
      <c r="S7" s="2" t="s">
        <v>18</v>
      </c>
      <c r="T7" s="2" t="s">
        <v>6</v>
      </c>
      <c r="U7" s="2">
        <v>22.3</v>
      </c>
      <c r="V7" s="10">
        <v>0.30727031153053053</v>
      </c>
      <c r="W7" s="2">
        <v>9.4209566186175822E-4</v>
      </c>
      <c r="X7" s="2">
        <v>1.3072703115305306</v>
      </c>
    </row>
    <row r="8" spans="1:24" x14ac:dyDescent="0.3">
      <c r="A8" s="2" t="s">
        <v>19</v>
      </c>
      <c r="B8" s="2" t="s">
        <v>7</v>
      </c>
      <c r="C8" s="2">
        <v>9.8000000000000007</v>
      </c>
      <c r="D8" s="2">
        <v>0.18174011826315117</v>
      </c>
      <c r="E8" s="2">
        <v>3.5481889181971649E-2</v>
      </c>
      <c r="F8" s="2" t="s">
        <v>20</v>
      </c>
      <c r="G8" s="2" t="s">
        <v>6</v>
      </c>
      <c r="H8" s="2">
        <v>46</v>
      </c>
      <c r="I8" s="4">
        <v>-1.825722137771953E-2</v>
      </c>
      <c r="J8" s="2">
        <v>0.45131993388485919</v>
      </c>
      <c r="K8" s="2">
        <v>-0.19999733964087071</v>
      </c>
      <c r="N8" s="2" t="s">
        <v>19</v>
      </c>
      <c r="O8" s="2" t="s">
        <v>7</v>
      </c>
      <c r="P8" s="2">
        <v>8.5</v>
      </c>
      <c r="Q8" s="4">
        <v>-0.22954025313969878</v>
      </c>
      <c r="R8" s="2">
        <v>0.45523103364292883</v>
      </c>
      <c r="S8" s="2" t="s">
        <v>20</v>
      </c>
      <c r="T8" s="2" t="s">
        <v>6</v>
      </c>
      <c r="U8" s="2">
        <v>42</v>
      </c>
      <c r="V8" s="10">
        <v>5.2685193312672338E-2</v>
      </c>
      <c r="W8" s="2">
        <v>4.6702175964709401E-2</v>
      </c>
      <c r="X8" s="2">
        <v>0.28222544645237113</v>
      </c>
    </row>
    <row r="9" spans="1:24" x14ac:dyDescent="0.3">
      <c r="A9" s="2" t="s">
        <v>22</v>
      </c>
      <c r="B9" s="2" t="s">
        <v>7</v>
      </c>
      <c r="C9" s="2">
        <v>11.2</v>
      </c>
      <c r="D9" s="2">
        <v>-0.20136715192985269</v>
      </c>
      <c r="E9" s="2">
        <v>3.5395866069831479E-2</v>
      </c>
      <c r="F9" s="2" t="s">
        <v>21</v>
      </c>
      <c r="G9" s="2" t="s">
        <v>6</v>
      </c>
      <c r="H9" s="2">
        <v>5.9</v>
      </c>
      <c r="I9" s="4">
        <v>-2.3171952058375245E-2</v>
      </c>
      <c r="J9" s="2">
        <v>0.5166110585229835</v>
      </c>
      <c r="K9" s="2">
        <v>0.17819519987147744</v>
      </c>
      <c r="N9" s="2" t="s">
        <v>22</v>
      </c>
      <c r="O9" s="2" t="s">
        <v>7</v>
      </c>
      <c r="P9" s="2">
        <v>7</v>
      </c>
      <c r="Q9" s="2">
        <v>-0.11278403603174318</v>
      </c>
      <c r="R9" s="2">
        <v>1.0278519773260558E-2</v>
      </c>
      <c r="S9" s="2" t="s">
        <v>21</v>
      </c>
      <c r="T9" s="2" t="s">
        <v>6</v>
      </c>
      <c r="U9" s="2">
        <v>9.4</v>
      </c>
      <c r="V9" s="10">
        <v>0.41835862965169701</v>
      </c>
      <c r="W9" s="2">
        <v>2.27877125496167E-3</v>
      </c>
      <c r="X9" s="2">
        <v>0.53114266568344015</v>
      </c>
    </row>
    <row r="10" spans="1:24" x14ac:dyDescent="0.3">
      <c r="A10" s="2" t="s">
        <v>23</v>
      </c>
      <c r="B10" s="2" t="s">
        <v>7</v>
      </c>
      <c r="C10" s="2">
        <v>23.3</v>
      </c>
      <c r="D10" s="4">
        <v>4.1255363646964124E-2</v>
      </c>
      <c r="E10" s="2">
        <v>0.55558584131420941</v>
      </c>
      <c r="F10" s="2" t="s">
        <v>24</v>
      </c>
      <c r="G10" s="2" t="s">
        <v>6</v>
      </c>
      <c r="H10" s="2">
        <v>15.4</v>
      </c>
      <c r="I10" s="4">
        <v>6.0342567479529097E-3</v>
      </c>
      <c r="J10" s="2">
        <v>0.94050362578585323</v>
      </c>
      <c r="K10" s="2">
        <v>-3.5221106899011215E-2</v>
      </c>
      <c r="N10" s="2" t="s">
        <v>23</v>
      </c>
      <c r="O10" s="2" t="s">
        <v>7</v>
      </c>
      <c r="P10" s="2">
        <v>21.1</v>
      </c>
      <c r="Q10" s="4">
        <v>-0.1267286024074572</v>
      </c>
      <c r="R10" s="2">
        <v>9.2482848512932453E-2</v>
      </c>
      <c r="S10" s="2" t="s">
        <v>24</v>
      </c>
      <c r="T10" s="2" t="s">
        <v>6</v>
      </c>
      <c r="U10" s="2">
        <v>12.5</v>
      </c>
      <c r="V10" s="10">
        <v>0.24727363223990478</v>
      </c>
      <c r="W10" s="2">
        <v>8.5950078571178663E-3</v>
      </c>
      <c r="X10" s="2">
        <v>0.37400223464736199</v>
      </c>
    </row>
    <row r="11" spans="1:24" x14ac:dyDescent="0.3">
      <c r="A11" s="2" t="s">
        <v>25</v>
      </c>
      <c r="B11" s="2" t="s">
        <v>7</v>
      </c>
      <c r="C11" s="2">
        <v>10.8</v>
      </c>
      <c r="D11" s="4">
        <v>-0.11976646210643907</v>
      </c>
      <c r="E11" s="2">
        <v>0.1760698176565636</v>
      </c>
      <c r="F11" s="2" t="s">
        <v>26</v>
      </c>
      <c r="G11" s="2" t="s">
        <v>6</v>
      </c>
      <c r="H11" s="2">
        <v>55.2</v>
      </c>
      <c r="I11" s="2">
        <v>0.15420109218286876</v>
      </c>
      <c r="J11" s="2">
        <v>2.2858699384715308E-2</v>
      </c>
      <c r="K11" s="2">
        <v>0.27396755428930786</v>
      </c>
      <c r="N11" s="2" t="s">
        <v>25</v>
      </c>
      <c r="O11" s="2" t="s">
        <v>7</v>
      </c>
      <c r="P11" s="2">
        <v>10</v>
      </c>
      <c r="Q11" s="2">
        <v>-1</v>
      </c>
      <c r="R11" s="2">
        <v>5.9602089965995021E-6</v>
      </c>
      <c r="S11" s="2" t="s">
        <v>26</v>
      </c>
      <c r="T11" s="2" t="s">
        <v>6</v>
      </c>
      <c r="U11" s="2">
        <v>71.900000000000006</v>
      </c>
      <c r="V11" s="10">
        <v>-0.13153525019585782</v>
      </c>
      <c r="W11" s="2">
        <v>9.3814908467390462E-3</v>
      </c>
      <c r="X11" s="2">
        <v>0.86846474980414223</v>
      </c>
    </row>
    <row r="12" spans="1:24" x14ac:dyDescent="0.3">
      <c r="A12" s="2" t="s">
        <v>27</v>
      </c>
      <c r="B12" s="2" t="s">
        <v>7</v>
      </c>
      <c r="C12" s="2">
        <v>29.3</v>
      </c>
      <c r="D12" s="4">
        <v>-1.0540948498046591E-2</v>
      </c>
      <c r="E12" s="2">
        <v>0.86699517574710061</v>
      </c>
      <c r="F12" s="2" t="s">
        <v>28</v>
      </c>
      <c r="G12" s="2" t="s">
        <v>6</v>
      </c>
      <c r="H12" s="2">
        <v>27.7</v>
      </c>
      <c r="I12" s="4">
        <v>2.2227259515989299E-2</v>
      </c>
      <c r="J12" s="2">
        <v>0.9858520035018592</v>
      </c>
      <c r="K12" s="2">
        <v>3.2768208014035891E-2</v>
      </c>
      <c r="N12" s="2" t="s">
        <v>27</v>
      </c>
      <c r="O12" s="2" t="s">
        <v>7</v>
      </c>
      <c r="P12" s="2">
        <v>31</v>
      </c>
      <c r="Q12" s="2">
        <v>-0.85537509610688711</v>
      </c>
      <c r="R12" s="2">
        <v>1.1233735880585838E-4</v>
      </c>
      <c r="S12" s="2" t="s">
        <v>28</v>
      </c>
      <c r="T12" s="2" t="s">
        <v>6</v>
      </c>
      <c r="U12" s="2">
        <v>38</v>
      </c>
      <c r="V12" s="11">
        <v>5.2541702565033335E-2</v>
      </c>
      <c r="W12" s="2">
        <v>5.4808398784884242E-2</v>
      </c>
      <c r="X12" s="2">
        <v>0.90791679867192043</v>
      </c>
    </row>
    <row r="13" spans="1:24" x14ac:dyDescent="0.3">
      <c r="A13" s="2" t="s">
        <v>29</v>
      </c>
      <c r="B13" s="2" t="s">
        <v>7</v>
      </c>
      <c r="C13" s="2">
        <v>23.1</v>
      </c>
      <c r="D13" s="4">
        <v>2.5262273095634596E-2</v>
      </c>
      <c r="E13" s="2">
        <v>0.39805686274882324</v>
      </c>
      <c r="F13" s="2" t="s">
        <v>30</v>
      </c>
      <c r="G13" s="2" t="s">
        <v>6</v>
      </c>
      <c r="H13" s="2">
        <v>22.1</v>
      </c>
      <c r="I13" s="2">
        <v>0.51716607007201998</v>
      </c>
      <c r="J13" s="2">
        <v>2.2128762668537842E-4</v>
      </c>
      <c r="K13" s="2">
        <v>0.49190379697638537</v>
      </c>
      <c r="N13" s="2" t="s">
        <v>29</v>
      </c>
      <c r="O13" s="2" t="s">
        <v>7</v>
      </c>
      <c r="P13" s="2">
        <v>20.9</v>
      </c>
      <c r="Q13" s="4">
        <v>-0.12252395276093578</v>
      </c>
      <c r="R13" s="2">
        <v>7.2251312470998849E-2</v>
      </c>
      <c r="S13" s="2" t="s">
        <v>30</v>
      </c>
      <c r="T13" s="2" t="s">
        <v>6</v>
      </c>
      <c r="U13" s="2">
        <v>19.3</v>
      </c>
      <c r="V13" s="10">
        <v>0.52879498177643702</v>
      </c>
      <c r="W13" s="2">
        <v>4.3733993891760433E-4</v>
      </c>
      <c r="X13" s="2">
        <v>0.65131893453737277</v>
      </c>
    </row>
    <row r="14" spans="1:24" x14ac:dyDescent="0.3">
      <c r="A14" s="2" t="s">
        <v>32</v>
      </c>
      <c r="B14" s="2" t="s">
        <v>7</v>
      </c>
      <c r="C14" s="2">
        <v>10.6</v>
      </c>
      <c r="D14" s="4">
        <v>0.17850992026298287</v>
      </c>
      <c r="E14" s="2">
        <v>0.6757502430192257</v>
      </c>
      <c r="F14" s="2" t="s">
        <v>31</v>
      </c>
      <c r="G14" s="2" t="s">
        <v>6</v>
      </c>
      <c r="H14" s="2">
        <v>29.1</v>
      </c>
      <c r="I14" s="2">
        <v>0.17010537437080264</v>
      </c>
      <c r="J14" s="2">
        <v>1.704618024568735E-3</v>
      </c>
      <c r="K14" s="2">
        <v>-8.4045458921802318E-3</v>
      </c>
      <c r="N14" s="2" t="s">
        <v>32</v>
      </c>
      <c r="O14" s="2" t="s">
        <v>7</v>
      </c>
      <c r="P14" s="2">
        <v>8</v>
      </c>
      <c r="Q14" s="2">
        <v>-0.7843666762084508</v>
      </c>
      <c r="R14" s="2">
        <v>3.6579447568273735E-2</v>
      </c>
      <c r="S14" s="2" t="s">
        <v>31</v>
      </c>
      <c r="T14" s="2" t="s">
        <v>6</v>
      </c>
      <c r="U14" s="2">
        <v>28.9</v>
      </c>
      <c r="V14" s="10">
        <v>0.23422808890754498</v>
      </c>
      <c r="W14" s="2">
        <v>1.309456390623702E-4</v>
      </c>
      <c r="X14" s="2">
        <v>1.0185947651159957</v>
      </c>
    </row>
    <row r="15" spans="1:24" x14ac:dyDescent="0.3">
      <c r="A15" s="2" t="s">
        <v>33</v>
      </c>
      <c r="B15" s="2" t="s">
        <v>7</v>
      </c>
      <c r="C15" s="2">
        <v>22.1</v>
      </c>
      <c r="D15" s="2">
        <v>-0.85317149507433721</v>
      </c>
      <c r="E15" s="2">
        <v>4.2715685059656457E-2</v>
      </c>
      <c r="F15" s="2" t="s">
        <v>34</v>
      </c>
      <c r="G15" s="2" t="s">
        <v>6</v>
      </c>
      <c r="H15" s="2">
        <v>15</v>
      </c>
      <c r="I15" s="4">
        <v>0.13032717646948258</v>
      </c>
      <c r="J15" s="2">
        <v>8.9301159054414048E-2</v>
      </c>
      <c r="K15" s="2">
        <v>0.98349867154381976</v>
      </c>
      <c r="N15" s="2" t="s">
        <v>33</v>
      </c>
      <c r="O15" s="2" t="s">
        <v>7</v>
      </c>
      <c r="P15" s="2">
        <v>18.600000000000001</v>
      </c>
      <c r="Q15" s="2">
        <v>-1</v>
      </c>
      <c r="R15" s="2">
        <v>6.5170646046278113E-4</v>
      </c>
      <c r="S15" s="2" t="s">
        <v>34</v>
      </c>
      <c r="T15" s="2" t="s">
        <v>6</v>
      </c>
      <c r="U15" s="2">
        <v>13.5</v>
      </c>
      <c r="V15" s="10">
        <v>0.54274054743663935</v>
      </c>
      <c r="W15" s="2">
        <v>3.654082933413057E-6</v>
      </c>
      <c r="X15" s="2">
        <v>1.5427405474366394</v>
      </c>
    </row>
    <row r="16" spans="1:24" x14ac:dyDescent="0.3">
      <c r="A16" s="2" t="s">
        <v>35</v>
      </c>
      <c r="B16" s="2" t="s">
        <v>7</v>
      </c>
      <c r="C16" s="2">
        <v>8.3000000000000007</v>
      </c>
      <c r="D16" s="2">
        <v>0.41638879198837742</v>
      </c>
      <c r="E16" s="2">
        <v>2.2602589233838158E-3</v>
      </c>
      <c r="F16" s="2" t="s">
        <v>36</v>
      </c>
      <c r="G16" s="2" t="s">
        <v>6</v>
      </c>
      <c r="H16" s="2">
        <v>34.299999999999997</v>
      </c>
      <c r="I16" s="2">
        <v>0.24622050036909879</v>
      </c>
      <c r="J16" s="2">
        <v>2.1341577191829722E-4</v>
      </c>
      <c r="K16" s="2">
        <v>-0.17016829161927863</v>
      </c>
      <c r="N16" s="2" t="s">
        <v>35</v>
      </c>
      <c r="O16" s="2" t="s">
        <v>7</v>
      </c>
      <c r="P16" s="2">
        <v>3.9</v>
      </c>
      <c r="Q16" s="4">
        <v>-0.2577446301293787</v>
      </c>
      <c r="R16" s="2">
        <v>0.72658118313783127</v>
      </c>
      <c r="S16" s="2" t="s">
        <v>36</v>
      </c>
      <c r="T16" s="2" t="s">
        <v>6</v>
      </c>
      <c r="U16" s="2">
        <v>32.6</v>
      </c>
      <c r="V16" s="10">
        <v>0.44214715255320886</v>
      </c>
      <c r="W16" s="2">
        <v>7.8006890238201785E-5</v>
      </c>
      <c r="X16" s="2">
        <v>0.69989178268258756</v>
      </c>
    </row>
    <row r="17" spans="1:24" x14ac:dyDescent="0.3">
      <c r="A17" s="2" t="s">
        <v>38</v>
      </c>
      <c r="B17" s="2" t="s">
        <v>7</v>
      </c>
      <c r="C17" s="2">
        <v>9.4</v>
      </c>
      <c r="D17" s="2">
        <v>0.55648024833819609</v>
      </c>
      <c r="E17" s="2">
        <v>1.8716602620293934E-4</v>
      </c>
      <c r="F17" s="2" t="s">
        <v>37</v>
      </c>
      <c r="G17" s="2" t="s">
        <v>6</v>
      </c>
      <c r="H17" s="2">
        <v>11.1</v>
      </c>
      <c r="I17" s="2">
        <v>0.34835779871580186</v>
      </c>
      <c r="J17" s="2">
        <v>2.6020270810799269E-3</v>
      </c>
      <c r="K17" s="2">
        <v>-0.20812244962239423</v>
      </c>
      <c r="N17" s="2" t="s">
        <v>38</v>
      </c>
      <c r="O17" s="2" t="s">
        <v>7</v>
      </c>
      <c r="P17" s="2">
        <v>4.0999999999999996</v>
      </c>
      <c r="Q17" s="4">
        <v>-0.47451292094283326</v>
      </c>
      <c r="R17" s="2">
        <v>0.44108296134210262</v>
      </c>
      <c r="S17" s="2" t="s">
        <v>37</v>
      </c>
      <c r="T17" s="2" t="s">
        <v>6</v>
      </c>
      <c r="U17" s="2">
        <v>9.1999999999999993</v>
      </c>
      <c r="V17" s="10">
        <v>0.80387422647579854</v>
      </c>
      <c r="W17" s="2">
        <v>1.6847245827675852E-6</v>
      </c>
      <c r="X17" s="2">
        <v>1.2783871474186319</v>
      </c>
    </row>
    <row r="18" spans="1:24" s="1" customFormat="1" x14ac:dyDescent="0.3">
      <c r="D18" s="3"/>
      <c r="I18" s="3"/>
      <c r="K18" s="3"/>
      <c r="Q18" s="3"/>
      <c r="V18" s="12"/>
      <c r="X18" s="3"/>
    </row>
    <row r="19" spans="1:24" s="1" customFormat="1" x14ac:dyDescent="0.3">
      <c r="A19" s="1" t="s">
        <v>130</v>
      </c>
      <c r="C19" s="1">
        <f>AVERAGE(C4:C17)</f>
        <v>13.842857142857143</v>
      </c>
      <c r="D19" s="3">
        <f t="shared" ref="D19:E19" si="0">AVERAGE(D4:D17)</f>
        <v>5.2733935366190032E-2</v>
      </c>
      <c r="E19" s="1">
        <f t="shared" si="0"/>
        <v>0.28704515940934655</v>
      </c>
      <c r="H19" s="1">
        <f>AVERAGE(H4:H17)</f>
        <v>24.578571428571429</v>
      </c>
      <c r="I19" s="3">
        <f t="shared" ref="I19:J19" si="1">AVERAGE(I4:I17)</f>
        <v>0.18874437670332772</v>
      </c>
      <c r="J19" s="1">
        <f t="shared" si="1"/>
        <v>0.23853819557679842</v>
      </c>
      <c r="K19" s="3">
        <f>AVERAGE(K4:K17)</f>
        <v>0.13601044133713769</v>
      </c>
      <c r="N19" s="1" t="s">
        <v>130</v>
      </c>
      <c r="P19" s="1">
        <f>AVERAGE(P4:P17)</f>
        <v>11.278571428571428</v>
      </c>
      <c r="Q19" s="3">
        <f t="shared" ref="Q19:R19" si="2">AVERAGE(Q4:Q17)</f>
        <v>-0.56698123110475218</v>
      </c>
      <c r="R19" s="1">
        <f t="shared" si="2"/>
        <v>0.16348423400393419</v>
      </c>
      <c r="U19" s="1">
        <f>AVERAGE(U4:U17)</f>
        <v>24.928571428571427</v>
      </c>
      <c r="V19" s="12">
        <f t="shared" ref="V19:W19" si="3">AVERAGE(V4:V17)</f>
        <v>0.35560800024175565</v>
      </c>
      <c r="W19" s="1">
        <f t="shared" si="3"/>
        <v>8.8757002014967726E-3</v>
      </c>
      <c r="X19" s="3">
        <f>AVERAGE(X4:X17)</f>
        <v>0.92258923134650783</v>
      </c>
    </row>
    <row r="20" spans="1:24" s="1" customFormat="1" x14ac:dyDescent="0.3">
      <c r="A20" s="1" t="s">
        <v>8</v>
      </c>
      <c r="C20" s="1">
        <f>STDEV(C4:C17)</f>
        <v>7.4216641598161068</v>
      </c>
      <c r="D20" s="3">
        <f t="shared" ref="D20:E20" si="4">STDEV(D4:D17)</f>
        <v>0.34293818353817379</v>
      </c>
      <c r="E20" s="1">
        <f t="shared" si="4"/>
        <v>0.32500260943586518</v>
      </c>
      <c r="H20" s="1">
        <f>STDEV(H4:H17)</f>
        <v>14.061687094941481</v>
      </c>
      <c r="I20" s="3">
        <f t="shared" ref="I20:J20" si="5">STDEV(I4:I17)</f>
        <v>0.18826786353303107</v>
      </c>
      <c r="J20" s="1">
        <f t="shared" si="5"/>
        <v>0.35433342761192688</v>
      </c>
      <c r="K20" s="3">
        <f>STDEV(K4:K17)</f>
        <v>0.35805182808629893</v>
      </c>
      <c r="N20" s="1" t="s">
        <v>8</v>
      </c>
      <c r="P20" s="1">
        <f>STDEV(P4:P17)</f>
        <v>8.2591840322831445</v>
      </c>
      <c r="Q20" s="3">
        <f t="shared" ref="Q20:R20" si="6">STDEV(Q4:Q17)</f>
        <v>0.36397083235461941</v>
      </c>
      <c r="R20" s="1">
        <f t="shared" si="6"/>
        <v>0.22935635693759121</v>
      </c>
      <c r="U20" s="1">
        <f>STDEV(U4:U17)</f>
        <v>17.227099785888711</v>
      </c>
      <c r="V20" s="12">
        <f t="shared" ref="V20:W20" si="7">STDEV(V4:V17)</f>
        <v>0.25055035038153639</v>
      </c>
      <c r="W20" s="1">
        <f t="shared" si="7"/>
        <v>1.8082671959838075E-2</v>
      </c>
      <c r="X20" s="3">
        <f>STDEV(X4:X17)</f>
        <v>0.40177660223752359</v>
      </c>
    </row>
    <row r="21" spans="1:24" s="1" customFormat="1" x14ac:dyDescent="0.3">
      <c r="A21" s="1" t="s">
        <v>9</v>
      </c>
      <c r="C21" s="1">
        <f>MEDIAN(C4:C17)</f>
        <v>10.7</v>
      </c>
      <c r="D21" s="3">
        <f t="shared" ref="D21:E21" si="8">MEDIAN(D4:D17)</f>
        <v>3.3258818371299362E-2</v>
      </c>
      <c r="E21" s="1">
        <f t="shared" si="8"/>
        <v>0.11820741505997753</v>
      </c>
      <c r="H21" s="1">
        <f>MEDIAN(H4:H17)</f>
        <v>24.9</v>
      </c>
      <c r="I21" s="3">
        <f t="shared" ref="I21:J21" si="9">MEDIAN(I4:I17)</f>
        <v>0.1621532332768357</v>
      </c>
      <c r="J21" s="1">
        <f t="shared" si="9"/>
        <v>2.3137618858842891E-2</v>
      </c>
      <c r="K21" s="3">
        <f>MEDIAN(K4:K17)</f>
        <v>5.8058634501014332E-3</v>
      </c>
      <c r="N21" s="1" t="s">
        <v>9</v>
      </c>
      <c r="P21" s="1">
        <f>MEDIAN(P4:P17)</f>
        <v>8.1999999999999993</v>
      </c>
      <c r="Q21" s="3">
        <f t="shared" ref="Q21:R21" si="10">MEDIAN(Q4:Q17)</f>
        <v>-0.52149598555922461</v>
      </c>
      <c r="R21" s="1">
        <f t="shared" si="10"/>
        <v>5.4415380019636292E-2</v>
      </c>
      <c r="U21" s="1">
        <f>MEDIAN(U4:U17)</f>
        <v>20.8</v>
      </c>
      <c r="V21" s="12">
        <f t="shared" ref="V21:W21" si="11">MEDIAN(V4:V17)</f>
        <v>0.38365929384211156</v>
      </c>
      <c r="W21" s="1">
        <f t="shared" si="11"/>
        <v>5.066632562219746E-4</v>
      </c>
      <c r="X21" s="3">
        <f>MEDIAN(X4:X17)</f>
        <v>0.91267790344003119</v>
      </c>
    </row>
    <row r="22" spans="1:24" x14ac:dyDescent="0.3">
      <c r="A22" s="1" t="s">
        <v>10</v>
      </c>
      <c r="C22" s="1">
        <f>C20/SQRT(COUNT(C4:C17))</f>
        <v>1.9835231804093825</v>
      </c>
      <c r="D22" s="3">
        <f t="shared" ref="D22:E22" si="12">D20/SQRT(COUNT(D4:D17))</f>
        <v>9.1654084831603255E-2</v>
      </c>
      <c r="E22" s="1">
        <f t="shared" si="12"/>
        <v>8.6860601022607939E-2</v>
      </c>
      <c r="H22" s="1">
        <f>H20/SQRT(COUNT(H4:H17))</f>
        <v>3.7581439563779715</v>
      </c>
      <c r="I22" s="3">
        <f t="shared" ref="I22:J22" si="13">I20/SQRT(COUNT(I4:I17))</f>
        <v>5.031670302003672E-2</v>
      </c>
      <c r="J22" s="1">
        <f t="shared" si="13"/>
        <v>9.4699591914649703E-2</v>
      </c>
      <c r="K22" s="3">
        <f>K20/SQRT(COUNT(K4:K17))</f>
        <v>9.5693376243358122E-2</v>
      </c>
      <c r="N22" s="1" t="s">
        <v>10</v>
      </c>
      <c r="P22" s="1">
        <f>P20/SQRT(COUNT(P4:P17))</f>
        <v>2.2073597816512582</v>
      </c>
      <c r="Q22" s="3">
        <f t="shared" ref="Q22:R22" si="14">Q20/SQRT(COUNT(Q4:Q17))</f>
        <v>9.7275296674994405E-2</v>
      </c>
      <c r="R22" s="1">
        <f t="shared" si="14"/>
        <v>6.129806479564992E-2</v>
      </c>
      <c r="U22" s="1">
        <f>U20/SQRT(COUNT(U4:U17))</f>
        <v>4.6041360833258773</v>
      </c>
      <c r="V22" s="12">
        <f t="shared" ref="V22:W22" si="15">V20/SQRT(COUNT(V4:V17))</f>
        <v>6.6962397804562493E-2</v>
      </c>
      <c r="W22" s="1">
        <f t="shared" si="15"/>
        <v>4.8327973650812974E-3</v>
      </c>
      <c r="X22" s="3">
        <f>X20/SQRT(COUNT(X4:X17))</f>
        <v>0.10737931368535471</v>
      </c>
    </row>
    <row r="23" spans="1:24" x14ac:dyDescent="0.3">
      <c r="A23" s="1"/>
    </row>
    <row r="25" spans="1:24" ht="28.8" x14ac:dyDescent="0.55000000000000004">
      <c r="A25" s="13" t="s">
        <v>127</v>
      </c>
      <c r="N25" s="13" t="s">
        <v>129</v>
      </c>
    </row>
    <row r="26" spans="1:24" x14ac:dyDescent="0.3">
      <c r="A26" s="1" t="s">
        <v>131</v>
      </c>
      <c r="K26" s="2" t="s">
        <v>166</v>
      </c>
      <c r="N26" s="1" t="s">
        <v>131</v>
      </c>
      <c r="X26" s="2" t="s">
        <v>166</v>
      </c>
    </row>
    <row r="27" spans="1:24" x14ac:dyDescent="0.3">
      <c r="A27" t="s">
        <v>39</v>
      </c>
      <c r="B27" t="s">
        <v>40</v>
      </c>
      <c r="C27" t="s">
        <v>41</v>
      </c>
      <c r="D27" s="2" t="s">
        <v>42</v>
      </c>
      <c r="E27" t="s">
        <v>43</v>
      </c>
      <c r="F27" t="s">
        <v>44</v>
      </c>
      <c r="G27" t="s">
        <v>45</v>
      </c>
      <c r="H27" t="s">
        <v>46</v>
      </c>
      <c r="I27" s="2" t="s">
        <v>47</v>
      </c>
      <c r="J27" t="s">
        <v>48</v>
      </c>
      <c r="K27" s="2" t="s">
        <v>49</v>
      </c>
      <c r="N27" t="s">
        <v>83</v>
      </c>
      <c r="O27" t="s">
        <v>84</v>
      </c>
      <c r="P27" t="s">
        <v>85</v>
      </c>
      <c r="Q27" s="2" t="s">
        <v>86</v>
      </c>
      <c r="R27" t="s">
        <v>87</v>
      </c>
      <c r="S27" t="s">
        <v>88</v>
      </c>
      <c r="T27" t="s">
        <v>89</v>
      </c>
      <c r="U27" t="s">
        <v>90</v>
      </c>
      <c r="V27" s="10" t="s">
        <v>91</v>
      </c>
      <c r="W27" t="s">
        <v>92</v>
      </c>
      <c r="X27" s="2" t="s">
        <v>93</v>
      </c>
    </row>
    <row r="28" spans="1:24" x14ac:dyDescent="0.3">
      <c r="A28" s="2" t="s">
        <v>11</v>
      </c>
      <c r="B28" s="2" t="s">
        <v>7</v>
      </c>
      <c r="C28" s="2">
        <v>4.5</v>
      </c>
      <c r="D28" s="4">
        <v>-0.74728769705866471</v>
      </c>
      <c r="E28" s="2">
        <v>7.0458874387187898E-2</v>
      </c>
      <c r="F28" s="2" t="s">
        <v>12</v>
      </c>
      <c r="G28" s="2" t="s">
        <v>6</v>
      </c>
      <c r="H28" s="2">
        <v>12.1</v>
      </c>
      <c r="I28" s="2">
        <v>0.66941724212162246</v>
      </c>
      <c r="J28" s="2">
        <v>1.9002783327516523E-4</v>
      </c>
      <c r="K28" s="2">
        <v>1.4167049391802871</v>
      </c>
      <c r="N28" s="2" t="s">
        <v>11</v>
      </c>
      <c r="O28" s="2" t="s">
        <v>7</v>
      </c>
      <c r="P28" s="2">
        <v>6.3</v>
      </c>
      <c r="Q28" s="2">
        <v>-0.86407311656451447</v>
      </c>
      <c r="R28" s="2">
        <v>3.4211025485371967E-3</v>
      </c>
      <c r="S28" s="2" t="s">
        <v>12</v>
      </c>
      <c r="T28" s="2" t="s">
        <v>6</v>
      </c>
      <c r="U28" s="2">
        <v>12.6</v>
      </c>
      <c r="V28" s="10">
        <v>0.71491668297830269</v>
      </c>
      <c r="W28" s="2">
        <v>3.2108415406598773E-5</v>
      </c>
      <c r="X28" s="2">
        <v>1.5789897995428173</v>
      </c>
    </row>
    <row r="29" spans="1:24" x14ac:dyDescent="0.3">
      <c r="A29" s="2" t="s">
        <v>13</v>
      </c>
      <c r="B29" s="2" t="s">
        <v>7</v>
      </c>
      <c r="C29" s="2">
        <v>5.4</v>
      </c>
      <c r="D29" s="2">
        <v>-1</v>
      </c>
      <c r="E29" s="2">
        <v>7.0401832415175499E-7</v>
      </c>
      <c r="F29" s="2" t="s">
        <v>14</v>
      </c>
      <c r="G29" s="2" t="s">
        <v>6</v>
      </c>
      <c r="H29" s="2">
        <v>13.3</v>
      </c>
      <c r="I29" s="2">
        <v>0.72452106253844517</v>
      </c>
      <c r="J29" s="2">
        <v>3.3349853196278429E-6</v>
      </c>
      <c r="K29" s="2">
        <v>1.7245210625384453</v>
      </c>
      <c r="N29" s="2" t="s">
        <v>13</v>
      </c>
      <c r="O29" s="2" t="s">
        <v>7</v>
      </c>
      <c r="P29" s="2">
        <v>5</v>
      </c>
      <c r="Q29" s="2">
        <v>-1</v>
      </c>
      <c r="R29" s="2">
        <v>4.5816064910749496E-4</v>
      </c>
      <c r="S29" s="2" t="s">
        <v>14</v>
      </c>
      <c r="T29" s="2" t="s">
        <v>6</v>
      </c>
      <c r="U29" s="2">
        <v>14.7</v>
      </c>
      <c r="V29" s="10">
        <v>0.76793512724539492</v>
      </c>
      <c r="W29" s="2">
        <v>7.4585760234857353E-6</v>
      </c>
      <c r="X29" s="2">
        <v>1.7679351272453949</v>
      </c>
    </row>
    <row r="30" spans="1:24" x14ac:dyDescent="0.3">
      <c r="A30" s="2" t="s">
        <v>15</v>
      </c>
      <c r="B30" s="2" t="s">
        <v>7</v>
      </c>
      <c r="C30" s="2">
        <v>9.1999999999999993</v>
      </c>
      <c r="D30" s="2">
        <v>-0.85943312496757085</v>
      </c>
      <c r="E30" s="2">
        <v>1.581008164305075E-3</v>
      </c>
      <c r="F30" s="2" t="s">
        <v>16</v>
      </c>
      <c r="G30" s="2" t="s">
        <v>6</v>
      </c>
      <c r="H30" s="2">
        <v>23.3</v>
      </c>
      <c r="I30" s="2">
        <v>0.52362730378420563</v>
      </c>
      <c r="J30" s="2">
        <v>1.4696834500698352E-4</v>
      </c>
      <c r="K30" s="2">
        <v>1.3830604287517765</v>
      </c>
      <c r="N30" s="2" t="s">
        <v>15</v>
      </c>
      <c r="O30" s="2" t="s">
        <v>7</v>
      </c>
      <c r="P30" s="2">
        <v>14.3</v>
      </c>
      <c r="Q30" s="2">
        <v>-1</v>
      </c>
      <c r="R30" s="2">
        <v>4.5796245443649821E-4</v>
      </c>
      <c r="S30" s="2" t="s">
        <v>16</v>
      </c>
      <c r="T30" s="2" t="s">
        <v>6</v>
      </c>
      <c r="U30" s="2">
        <v>28</v>
      </c>
      <c r="V30" s="10">
        <v>0.72423012112063623</v>
      </c>
      <c r="W30" s="2">
        <v>2.8980050861098931E-9</v>
      </c>
      <c r="X30" s="2">
        <v>1.7242301211206361</v>
      </c>
    </row>
    <row r="31" spans="1:24" x14ac:dyDescent="0.3">
      <c r="A31" s="2" t="s">
        <v>17</v>
      </c>
      <c r="B31" s="2" t="s">
        <v>7</v>
      </c>
      <c r="C31" s="2">
        <v>5.4</v>
      </c>
      <c r="D31" s="2">
        <v>0.25180026061268584</v>
      </c>
      <c r="E31" s="2">
        <v>1.3277807126647334E-2</v>
      </c>
      <c r="F31" s="2" t="s">
        <v>18</v>
      </c>
      <c r="G31" s="2" t="s">
        <v>6</v>
      </c>
      <c r="H31" s="2">
        <v>19.3</v>
      </c>
      <c r="I31" s="4">
        <v>5.0487222894360362E-2</v>
      </c>
      <c r="J31" s="2">
        <v>0.4301843367638265</v>
      </c>
      <c r="K31" s="2">
        <v>-0.20131303771832548</v>
      </c>
      <c r="N31" s="2" t="s">
        <v>17</v>
      </c>
      <c r="O31" s="2" t="s">
        <v>7</v>
      </c>
      <c r="P31" s="2">
        <v>4.0999999999999996</v>
      </c>
      <c r="Q31" s="2">
        <v>-1</v>
      </c>
      <c r="R31" s="2">
        <v>1.4837256507423257E-4</v>
      </c>
      <c r="S31" s="2" t="s">
        <v>18</v>
      </c>
      <c r="T31" s="2" t="s">
        <v>6</v>
      </c>
      <c r="U31" s="2">
        <v>16.7</v>
      </c>
      <c r="V31" s="10">
        <v>0.53731827659123144</v>
      </c>
      <c r="W31" s="2">
        <v>2.4061079899791473E-5</v>
      </c>
      <c r="X31" s="2">
        <v>1.5373182765912314</v>
      </c>
    </row>
    <row r="32" spans="1:24" x14ac:dyDescent="0.3">
      <c r="A32" s="2" t="s">
        <v>19</v>
      </c>
      <c r="B32" s="2" t="s">
        <v>7</v>
      </c>
      <c r="C32" s="2">
        <v>7.1</v>
      </c>
      <c r="D32" s="4">
        <v>0.11520527130289049</v>
      </c>
      <c r="E32" s="2">
        <v>9.846735242319106E-2</v>
      </c>
      <c r="F32" s="2" t="s">
        <v>20</v>
      </c>
      <c r="G32" s="2" t="s">
        <v>6</v>
      </c>
      <c r="H32" s="2">
        <v>43.7</v>
      </c>
      <c r="I32" s="4">
        <v>-0.1270704463345898</v>
      </c>
      <c r="J32" s="2">
        <v>0.1218252446891803</v>
      </c>
      <c r="K32" s="2">
        <v>-0.24227571763748029</v>
      </c>
      <c r="N32" s="2" t="s">
        <v>19</v>
      </c>
      <c r="O32" s="2" t="s">
        <v>7</v>
      </c>
      <c r="P32" s="2">
        <v>6.7</v>
      </c>
      <c r="Q32" s="2">
        <v>-1</v>
      </c>
      <c r="R32" s="2">
        <v>1.2459425024489167E-5</v>
      </c>
      <c r="S32" s="2" t="s">
        <v>20</v>
      </c>
      <c r="T32" s="2" t="s">
        <v>6</v>
      </c>
      <c r="U32" s="2">
        <v>41.7</v>
      </c>
      <c r="V32" s="11">
        <v>2.9324751031915341E-2</v>
      </c>
      <c r="W32" s="2">
        <v>0.11965205759966589</v>
      </c>
      <c r="X32" s="2">
        <v>1.0293247510319152</v>
      </c>
    </row>
    <row r="33" spans="1:24" x14ac:dyDescent="0.3">
      <c r="A33" s="2" t="s">
        <v>22</v>
      </c>
      <c r="B33" s="2" t="s">
        <v>7</v>
      </c>
      <c r="C33" s="2">
        <v>4.7</v>
      </c>
      <c r="D33" s="4">
        <v>0.27014515271212841</v>
      </c>
      <c r="E33" s="2">
        <v>0.11879091489330507</v>
      </c>
      <c r="F33" s="2" t="s">
        <v>21</v>
      </c>
      <c r="G33" s="2" t="s">
        <v>6</v>
      </c>
      <c r="H33" s="2">
        <v>13.2</v>
      </c>
      <c r="I33" s="4">
        <v>3.425624496716867E-2</v>
      </c>
      <c r="J33" s="2">
        <v>0.51269086512875461</v>
      </c>
      <c r="K33" s="2">
        <v>-0.23588890774495974</v>
      </c>
      <c r="N33" s="2" t="s">
        <v>22</v>
      </c>
      <c r="O33" s="2" t="s">
        <v>7</v>
      </c>
      <c r="P33" s="2">
        <v>3.8</v>
      </c>
      <c r="Q33" s="2">
        <v>-1</v>
      </c>
      <c r="R33" s="2">
        <v>4.5202131079409674E-5</v>
      </c>
      <c r="S33" s="2" t="s">
        <v>21</v>
      </c>
      <c r="T33" s="2" t="s">
        <v>6</v>
      </c>
      <c r="U33" s="2">
        <v>15.6</v>
      </c>
      <c r="V33" s="10">
        <v>0.6953440483155251</v>
      </c>
      <c r="W33" s="2">
        <v>8.3070890737705819E-5</v>
      </c>
      <c r="X33" s="2">
        <v>1.6953440483155251</v>
      </c>
    </row>
    <row r="34" spans="1:24" x14ac:dyDescent="0.3">
      <c r="A34" s="2" t="s">
        <v>23</v>
      </c>
      <c r="B34" s="2" t="s">
        <v>7</v>
      </c>
      <c r="C34" s="2">
        <v>17.5</v>
      </c>
      <c r="D34" s="4">
        <v>3.3125656763878221E-2</v>
      </c>
      <c r="E34" s="2">
        <v>0.48535772576242675</v>
      </c>
      <c r="F34" s="2" t="s">
        <v>24</v>
      </c>
      <c r="G34" s="2" t="s">
        <v>6</v>
      </c>
      <c r="H34" s="2">
        <v>10.3</v>
      </c>
      <c r="I34" s="4">
        <v>1.6586339359547658E-2</v>
      </c>
      <c r="J34" s="2">
        <v>0.6593966303201948</v>
      </c>
      <c r="K34" s="2">
        <v>-1.6539317404330563E-2</v>
      </c>
      <c r="N34" s="2" t="s">
        <v>23</v>
      </c>
      <c r="O34" s="2" t="s">
        <v>7</v>
      </c>
      <c r="P34" s="2">
        <v>15.2</v>
      </c>
      <c r="Q34" s="2">
        <v>-0.32954993388302428</v>
      </c>
      <c r="R34" s="2">
        <v>2.6572646606712866E-2</v>
      </c>
      <c r="S34" s="2" t="s">
        <v>24</v>
      </c>
      <c r="T34" s="2" t="s">
        <v>6</v>
      </c>
      <c r="U34" s="2">
        <v>10.8</v>
      </c>
      <c r="V34" s="10">
        <v>0.61475557587713736</v>
      </c>
      <c r="W34" s="2">
        <v>2.4274605255252809E-5</v>
      </c>
      <c r="X34" s="2">
        <v>0.94430550976016159</v>
      </c>
    </row>
    <row r="35" spans="1:24" x14ac:dyDescent="0.3">
      <c r="A35" s="2" t="s">
        <v>25</v>
      </c>
      <c r="B35" s="2" t="s">
        <v>7</v>
      </c>
      <c r="C35" s="2">
        <v>16.2</v>
      </c>
      <c r="D35" s="2">
        <v>-0.32053092095563696</v>
      </c>
      <c r="E35" s="2">
        <v>5.2381196370540218E-3</v>
      </c>
      <c r="F35" s="2" t="s">
        <v>26</v>
      </c>
      <c r="G35" s="2" t="s">
        <v>6</v>
      </c>
      <c r="H35" s="2">
        <v>72.900000000000006</v>
      </c>
      <c r="I35" s="2">
        <v>0.21311292117052361</v>
      </c>
      <c r="J35" s="2">
        <v>2.2944230714800281E-2</v>
      </c>
      <c r="K35" s="2">
        <v>0.53364384212616056</v>
      </c>
      <c r="N35" s="2" t="s">
        <v>25</v>
      </c>
      <c r="O35" s="2" t="s">
        <v>7</v>
      </c>
      <c r="P35" s="2">
        <v>18.100000000000001</v>
      </c>
      <c r="Q35" s="2">
        <v>-1</v>
      </c>
      <c r="R35" s="2">
        <v>1.1570407755600124E-4</v>
      </c>
      <c r="S35" s="2" t="s">
        <v>26</v>
      </c>
      <c r="T35" s="2" t="s">
        <v>6</v>
      </c>
      <c r="U35" s="2">
        <v>61.1</v>
      </c>
      <c r="V35" s="11">
        <v>-0.21089844681500999</v>
      </c>
      <c r="W35" s="2">
        <v>5.2073878952800405E-2</v>
      </c>
      <c r="X35" s="2">
        <v>0.78910155318498998</v>
      </c>
    </row>
    <row r="36" spans="1:24" x14ac:dyDescent="0.3">
      <c r="A36" s="2" t="s">
        <v>27</v>
      </c>
      <c r="B36" s="2" t="s">
        <v>7</v>
      </c>
      <c r="C36" s="2">
        <v>42.3</v>
      </c>
      <c r="D36" s="2">
        <v>-0.10058231636795392</v>
      </c>
      <c r="E36" s="2">
        <v>2.1839117298725452E-2</v>
      </c>
      <c r="F36" s="2" t="s">
        <v>28</v>
      </c>
      <c r="G36" s="2" t="s">
        <v>6</v>
      </c>
      <c r="H36" s="2">
        <v>36.299999999999997</v>
      </c>
      <c r="I36" s="4">
        <v>-4.5243778765851322E-3</v>
      </c>
      <c r="J36" s="2">
        <v>0.7025714965466936</v>
      </c>
      <c r="K36" s="2">
        <v>9.6057938491368788E-2</v>
      </c>
      <c r="N36" s="2" t="s">
        <v>27</v>
      </c>
      <c r="O36" s="2" t="s">
        <v>7</v>
      </c>
      <c r="P36" s="2">
        <v>24.7</v>
      </c>
      <c r="Q36" s="2">
        <v>-1</v>
      </c>
      <c r="R36" s="2">
        <v>4.485167455878852E-3</v>
      </c>
      <c r="S36" s="2" t="s">
        <v>28</v>
      </c>
      <c r="T36" s="2" t="s">
        <v>6</v>
      </c>
      <c r="U36" s="2">
        <v>32.1</v>
      </c>
      <c r="V36" s="10">
        <v>0.23931718296598925</v>
      </c>
      <c r="W36" s="2">
        <v>5.4201197665888388E-4</v>
      </c>
      <c r="X36" s="2">
        <v>1.2393171829659893</v>
      </c>
    </row>
    <row r="37" spans="1:24" x14ac:dyDescent="0.3">
      <c r="A37" s="2" t="s">
        <v>29</v>
      </c>
      <c r="B37" s="2" t="s">
        <v>7</v>
      </c>
      <c r="C37" s="2">
        <v>18.600000000000001</v>
      </c>
      <c r="D37" s="4">
        <v>-4.551485048797712E-2</v>
      </c>
      <c r="E37" s="2">
        <v>0.6271205618088328</v>
      </c>
      <c r="F37" s="2" t="s">
        <v>30</v>
      </c>
      <c r="G37" s="2" t="s">
        <v>6</v>
      </c>
      <c r="H37" s="2">
        <v>18.3</v>
      </c>
      <c r="I37" s="2">
        <v>0.75916166490847092</v>
      </c>
      <c r="J37" s="2">
        <v>1.1804646237470562E-6</v>
      </c>
      <c r="K37" s="2">
        <v>0.80467651539644802</v>
      </c>
      <c r="N37" s="2" t="s">
        <v>29</v>
      </c>
      <c r="O37" s="2" t="s">
        <v>7</v>
      </c>
      <c r="P37" s="2">
        <v>17.899999999999999</v>
      </c>
      <c r="Q37" s="2">
        <v>-0.39910447308014074</v>
      </c>
      <c r="R37" s="2">
        <v>1.3172761434425778E-2</v>
      </c>
      <c r="S37" s="2" t="s">
        <v>30</v>
      </c>
      <c r="T37" s="2" t="s">
        <v>6</v>
      </c>
      <c r="U37" s="2">
        <v>16.2</v>
      </c>
      <c r="V37" s="10">
        <v>0.72969411227594139</v>
      </c>
      <c r="W37" s="2">
        <v>9.9039844099025196E-6</v>
      </c>
      <c r="X37" s="2">
        <v>1.128798585356082</v>
      </c>
    </row>
    <row r="38" spans="1:24" x14ac:dyDescent="0.3">
      <c r="A38" s="2" t="s">
        <v>32</v>
      </c>
      <c r="B38" s="2" t="s">
        <v>7</v>
      </c>
      <c r="C38" s="2">
        <v>7</v>
      </c>
      <c r="D38" s="2">
        <v>0.45791975598601448</v>
      </c>
      <c r="E38" s="2">
        <v>5.0092959395052212E-4</v>
      </c>
      <c r="F38" s="2" t="s">
        <v>31</v>
      </c>
      <c r="G38" s="2" t="s">
        <v>6</v>
      </c>
      <c r="H38" s="2">
        <v>28.6</v>
      </c>
      <c r="I38" s="2">
        <v>0.35125098698867324</v>
      </c>
      <c r="J38" s="2">
        <v>9.7610651163680589E-5</v>
      </c>
      <c r="K38" s="2">
        <v>-0.10666876899734123</v>
      </c>
      <c r="N38" s="2" t="s">
        <v>32</v>
      </c>
      <c r="O38" s="2" t="s">
        <v>7</v>
      </c>
      <c r="P38" s="2">
        <v>8.9</v>
      </c>
      <c r="Q38" s="2">
        <v>-1</v>
      </c>
      <c r="R38" s="2">
        <v>2.160487101887156E-4</v>
      </c>
      <c r="S38" s="2" t="s">
        <v>31</v>
      </c>
      <c r="T38" s="2" t="s">
        <v>6</v>
      </c>
      <c r="U38" s="2">
        <v>28.8</v>
      </c>
      <c r="V38" s="10">
        <v>0.33256758828702598</v>
      </c>
      <c r="W38" s="2">
        <v>1.4630194404407698E-4</v>
      </c>
      <c r="X38" s="2">
        <v>1.332567588287026</v>
      </c>
    </row>
    <row r="39" spans="1:24" x14ac:dyDescent="0.3">
      <c r="A39" s="2" t="s">
        <v>33</v>
      </c>
      <c r="B39" s="2" t="s">
        <v>7</v>
      </c>
      <c r="C39" s="2">
        <v>10.8</v>
      </c>
      <c r="D39" s="4">
        <v>-1</v>
      </c>
      <c r="E39" s="2">
        <v>0.12414649144683258</v>
      </c>
      <c r="F39" s="2" t="s">
        <v>34</v>
      </c>
      <c r="G39" s="2" t="s">
        <v>6</v>
      </c>
      <c r="H39" s="2">
        <v>8.6</v>
      </c>
      <c r="I39" s="2">
        <v>0.50503934938093775</v>
      </c>
      <c r="J39" s="2">
        <v>2.5359076763492773E-4</v>
      </c>
      <c r="K39" s="2">
        <v>1.5050393493809378</v>
      </c>
      <c r="N39" s="2" t="s">
        <v>33</v>
      </c>
      <c r="O39" s="2" t="s">
        <v>7</v>
      </c>
      <c r="P39" s="2">
        <v>19.899999999999999</v>
      </c>
      <c r="Q39" s="2">
        <v>-1</v>
      </c>
      <c r="R39" s="2">
        <v>4.0280071415382174E-5</v>
      </c>
      <c r="S39" s="2" t="s">
        <v>34</v>
      </c>
      <c r="T39" s="2" t="s">
        <v>6</v>
      </c>
      <c r="U39" s="2">
        <v>12.7</v>
      </c>
      <c r="V39" s="10">
        <v>0.73073793164733369</v>
      </c>
      <c r="W39" s="2">
        <v>8.200150352194246E-6</v>
      </c>
      <c r="X39" s="2">
        <v>1.7307379316473337</v>
      </c>
    </row>
    <row r="40" spans="1:24" x14ac:dyDescent="0.3">
      <c r="A40" s="2" t="s">
        <v>35</v>
      </c>
      <c r="B40" s="2" t="s">
        <v>7</v>
      </c>
      <c r="C40" s="2">
        <v>6.4</v>
      </c>
      <c r="D40" s="2">
        <v>0.57658769966515</v>
      </c>
      <c r="E40" s="2">
        <v>3.3958555140718239E-4</v>
      </c>
      <c r="F40" s="2" t="s">
        <v>36</v>
      </c>
      <c r="G40" s="2" t="s">
        <v>6</v>
      </c>
      <c r="H40" s="2">
        <v>37.799999999999997</v>
      </c>
      <c r="I40" s="2">
        <v>0.48589030056596683</v>
      </c>
      <c r="J40" s="2">
        <v>8.1394574752759709E-5</v>
      </c>
      <c r="K40" s="2">
        <v>-9.0697399099183174E-2</v>
      </c>
      <c r="N40" s="2" t="s">
        <v>35</v>
      </c>
      <c r="O40" s="2" t="s">
        <v>7</v>
      </c>
      <c r="P40" s="2">
        <v>6.2</v>
      </c>
      <c r="Q40" s="4">
        <v>-7.4205120868435046E-2</v>
      </c>
      <c r="R40" s="2">
        <v>0.61790772780750947</v>
      </c>
      <c r="S40" s="2" t="s">
        <v>36</v>
      </c>
      <c r="T40" s="2" t="s">
        <v>6</v>
      </c>
      <c r="U40" s="2">
        <v>55.9</v>
      </c>
      <c r="V40" s="10">
        <v>0.46575514852523564</v>
      </c>
      <c r="W40" s="2">
        <v>1.6814184302308292E-4</v>
      </c>
      <c r="X40" s="2">
        <v>0.5399602693936707</v>
      </c>
    </row>
    <row r="41" spans="1:24" x14ac:dyDescent="0.3">
      <c r="A41" s="2" t="s">
        <v>38</v>
      </c>
      <c r="B41" s="2" t="s">
        <v>7</v>
      </c>
      <c r="C41" s="2">
        <v>2.7</v>
      </c>
      <c r="D41" s="2">
        <v>0.80000911671995456</v>
      </c>
      <c r="E41" s="2">
        <v>3.927328833638291E-4</v>
      </c>
      <c r="F41" s="2" t="s">
        <v>37</v>
      </c>
      <c r="G41" s="2" t="s">
        <v>6</v>
      </c>
      <c r="H41" s="2">
        <v>6.1</v>
      </c>
      <c r="I41" s="2">
        <v>0.54853910612768941</v>
      </c>
      <c r="J41" s="2">
        <v>2.2007064451758118E-3</v>
      </c>
      <c r="K41" s="2">
        <v>-0.25147001059226515</v>
      </c>
      <c r="N41" s="2" t="s">
        <v>38</v>
      </c>
      <c r="O41" s="2" t="s">
        <v>7</v>
      </c>
      <c r="P41" s="2">
        <v>6.7</v>
      </c>
      <c r="Q41" s="4">
        <v>-0.43225637218180663</v>
      </c>
      <c r="R41" s="2">
        <v>0.14126510724931904</v>
      </c>
      <c r="S41" s="2" t="s">
        <v>37</v>
      </c>
      <c r="T41" s="2" t="s">
        <v>6</v>
      </c>
      <c r="U41" s="2">
        <v>7.1</v>
      </c>
      <c r="V41" s="10">
        <v>0.72270500218469036</v>
      </c>
      <c r="W41" s="2">
        <v>1.3876427919869023E-5</v>
      </c>
      <c r="X41" s="2">
        <v>1.154961374366497</v>
      </c>
    </row>
    <row r="42" spans="1:24" s="1" customFormat="1" x14ac:dyDescent="0.3">
      <c r="D42" s="3"/>
      <c r="I42" s="3"/>
      <c r="K42" s="3"/>
      <c r="Q42" s="3"/>
      <c r="V42" s="12"/>
      <c r="X42" s="3"/>
    </row>
    <row r="43" spans="1:24" s="1" customFormat="1" x14ac:dyDescent="0.3">
      <c r="A43" s="1" t="s">
        <v>130</v>
      </c>
      <c r="C43" s="1">
        <f>AVERAGE(C28:C41)</f>
        <v>11.271428571428572</v>
      </c>
      <c r="D43" s="3">
        <f t="shared" ref="D43:E43" si="16">AVERAGE(D28:D41)</f>
        <v>-0.1120397140053644</v>
      </c>
      <c r="E43" s="1">
        <f t="shared" si="16"/>
        <v>0.11196513749968241</v>
      </c>
      <c r="H43" s="1">
        <f>AVERAGE(H28:H41)</f>
        <v>24.557142857142868</v>
      </c>
      <c r="I43" s="3">
        <f t="shared" ref="I43:J43" si="17">AVERAGE(I28:I41)</f>
        <v>0.33930678004260267</v>
      </c>
      <c r="J43" s="1">
        <f t="shared" si="17"/>
        <v>0.17518482987360021</v>
      </c>
      <c r="K43" s="3">
        <f>AVERAGE(K28:K41)</f>
        <v>0.45134649404796701</v>
      </c>
      <c r="N43" s="1" t="s">
        <v>130</v>
      </c>
      <c r="P43" s="1">
        <f>AVERAGE(P28:P41)</f>
        <v>11.27142857142857</v>
      </c>
      <c r="Q43" s="3">
        <f t="shared" ref="Q43:R43" si="18">AVERAGE(Q28:Q41)</f>
        <v>-0.79279921546985133</v>
      </c>
      <c r="R43" s="1">
        <f t="shared" si="18"/>
        <v>5.7737050227590389E-2</v>
      </c>
      <c r="U43" s="1">
        <f>AVERAGE(U28:U41)</f>
        <v>25.285714285714285</v>
      </c>
      <c r="V43" s="12">
        <f t="shared" ref="V43" si="19">AVERAGE(V28:V41)</f>
        <v>0.50669307873081071</v>
      </c>
      <c r="W43" s="1">
        <f t="shared" ref="W43" si="20">AVERAGE(W28:W41)</f>
        <v>1.2341810667443014E-2</v>
      </c>
      <c r="X43" s="3">
        <f>AVERAGE(X28:X41)</f>
        <v>1.2994922942006621</v>
      </c>
    </row>
    <row r="44" spans="1:24" s="1" customFormat="1" x14ac:dyDescent="0.3">
      <c r="A44" s="1" t="s">
        <v>8</v>
      </c>
      <c r="C44" s="1">
        <f>STDEV(C28:C41)</f>
        <v>10.284074960938282</v>
      </c>
      <c r="D44" s="3">
        <f t="shared" ref="D44:E44" si="21">STDEV(D28:D41)</f>
        <v>0.59285242113204351</v>
      </c>
      <c r="E44" s="1">
        <f t="shared" si="21"/>
        <v>0.19576540969666045</v>
      </c>
      <c r="H44" s="1">
        <f>STDEV(H28:H41)</f>
        <v>18.210128808132872</v>
      </c>
      <c r="I44" s="3">
        <f t="shared" ref="I44:J44" si="22">STDEV(I28:I41)</f>
        <v>0.30290433938661182</v>
      </c>
      <c r="J44" s="1">
        <f t="shared" si="22"/>
        <v>0.27203475106495156</v>
      </c>
      <c r="K44" s="3">
        <f>STDEV(K28:K41)</f>
        <v>0.75887185176446414</v>
      </c>
      <c r="N44" s="1" t="s">
        <v>8</v>
      </c>
      <c r="P44" s="1">
        <f>STDEV(P28:P41)</f>
        <v>6.8746388516531791</v>
      </c>
      <c r="Q44" s="3">
        <f t="shared" ref="Q44:R44" si="23">STDEV(Q28:Q41)</f>
        <v>0.32903512983882793</v>
      </c>
      <c r="R44" s="1">
        <f t="shared" si="23"/>
        <v>0.16548479048088333</v>
      </c>
      <c r="U44" s="1">
        <f>STDEV(U28:U41)</f>
        <v>17.046310547936859</v>
      </c>
      <c r="V44" s="12">
        <f t="shared" ref="V44:W44" si="24">STDEV(V28:V41)</f>
        <v>0.30382456129714813</v>
      </c>
      <c r="W44" s="1">
        <f t="shared" si="24"/>
        <v>3.3850545565043161E-2</v>
      </c>
      <c r="X44" s="3">
        <f>STDEV(X28:X41)</f>
        <v>0.38912808653113728</v>
      </c>
    </row>
    <row r="45" spans="1:24" s="1" customFormat="1" x14ac:dyDescent="0.3">
      <c r="A45" s="1" t="s">
        <v>9</v>
      </c>
      <c r="C45" s="1">
        <f>MEDIAN(C28:C41)</f>
        <v>7.05</v>
      </c>
      <c r="D45" s="3">
        <f t="shared" ref="D45:E45" si="25">MEDIAN(D28:D41)</f>
        <v>-6.1945968620494493E-3</v>
      </c>
      <c r="E45" s="1">
        <f t="shared" si="25"/>
        <v>1.7558462212686393E-2</v>
      </c>
      <c r="H45" s="1">
        <f>MEDIAN(H28:H41)</f>
        <v>18.8</v>
      </c>
      <c r="I45" s="3">
        <f t="shared" ref="I45:J45" si="26">MEDIAN(I28:I41)</f>
        <v>0.41857064377732001</v>
      </c>
      <c r="J45" s="1">
        <f t="shared" si="26"/>
        <v>1.2271486064053697E-3</v>
      </c>
      <c r="K45" s="3">
        <f>MEDIAN(K28:K41)</f>
        <v>3.9759310543519111E-2</v>
      </c>
      <c r="N45" s="1" t="s">
        <v>9</v>
      </c>
      <c r="P45" s="1">
        <f>MEDIAN(P28:P41)</f>
        <v>7.8000000000000007</v>
      </c>
      <c r="Q45" s="3">
        <f t="shared" ref="Q45:R45" si="27">MEDIAN(Q28:Q41)</f>
        <v>-1</v>
      </c>
      <c r="R45" s="1">
        <f t="shared" si="27"/>
        <v>4.5806155177199659E-4</v>
      </c>
      <c r="U45" s="1">
        <f>MEDIAN(U28:U41)</f>
        <v>16.45</v>
      </c>
      <c r="V45" s="12">
        <f t="shared" ref="V45:W45" si="28">MEDIAN(V28:V41)</f>
        <v>0.65504981209633129</v>
      </c>
      <c r="W45" s="1">
        <f t="shared" si="28"/>
        <v>2.8191510330925791E-5</v>
      </c>
      <c r="X45" s="3">
        <f>MEDIAN(X28:X41)</f>
        <v>1.2859423856265075</v>
      </c>
    </row>
    <row r="46" spans="1:24" x14ac:dyDescent="0.3">
      <c r="A46" s="1" t="s">
        <v>10</v>
      </c>
      <c r="C46" s="1">
        <f>C44/SQRT(COUNT(C28:C41))</f>
        <v>2.7485346459808326</v>
      </c>
      <c r="D46" s="3">
        <f t="shared" ref="D46:E46" si="29">D44/SQRT(COUNT(D28:D41))</f>
        <v>0.15844647434253759</v>
      </c>
      <c r="E46" s="1">
        <f t="shared" si="29"/>
        <v>5.2320506519024042E-2</v>
      </c>
      <c r="H46" s="1">
        <f>H44/SQRT(COUNT(H28:H41))</f>
        <v>4.8668616406468077</v>
      </c>
      <c r="I46" s="3">
        <f t="shared" ref="I46:J46" si="30">I44/SQRT(COUNT(I28:I41))</f>
        <v>8.0954589925128356E-2</v>
      </c>
      <c r="J46" s="1">
        <f t="shared" si="30"/>
        <v>7.2704345412956173E-2</v>
      </c>
      <c r="K46" s="3">
        <f>K44/SQRT(COUNT(K28:K41))</f>
        <v>0.20281703355495193</v>
      </c>
      <c r="N46" s="1" t="s">
        <v>10</v>
      </c>
      <c r="P46" s="1">
        <f>P44/SQRT(COUNT(P28:P41))</f>
        <v>1.8373245171922317</v>
      </c>
      <c r="Q46" s="3">
        <f t="shared" ref="Q46:R46" si="31">Q44/SQRT(COUNT(Q28:Q41))</f>
        <v>8.7938337433540958E-2</v>
      </c>
      <c r="R46" s="1">
        <f t="shared" si="31"/>
        <v>4.422767062153822E-2</v>
      </c>
      <c r="U46" s="1">
        <f>U44/SQRT(COUNT(U28:U41))</f>
        <v>4.5558181270664644</v>
      </c>
      <c r="V46" s="12">
        <f t="shared" ref="V46:W46" si="32">V44/SQRT(COUNT(V28:V41))</f>
        <v>8.1200529575773325E-2</v>
      </c>
      <c r="W46" s="1">
        <f t="shared" si="32"/>
        <v>9.0469388471265452E-3</v>
      </c>
      <c r="X46" s="3">
        <f>X44/SQRT(COUNT(X28:X41))</f>
        <v>0.10399885566931709</v>
      </c>
    </row>
    <row r="49" spans="1:24" ht="28.8" x14ac:dyDescent="0.55000000000000004">
      <c r="A49" s="13" t="s">
        <v>127</v>
      </c>
      <c r="N49" s="13" t="s">
        <v>129</v>
      </c>
    </row>
    <row r="50" spans="1:24" x14ac:dyDescent="0.3">
      <c r="A50" s="1" t="s">
        <v>132</v>
      </c>
      <c r="K50" s="2" t="s">
        <v>166</v>
      </c>
      <c r="N50" s="1" t="s">
        <v>132</v>
      </c>
      <c r="X50" s="2" t="s">
        <v>166</v>
      </c>
    </row>
    <row r="51" spans="1:24" x14ac:dyDescent="0.3">
      <c r="A51" t="s">
        <v>50</v>
      </c>
      <c r="B51" t="s">
        <v>51</v>
      </c>
      <c r="C51" t="s">
        <v>52</v>
      </c>
      <c r="D51" s="2" t="s">
        <v>53</v>
      </c>
      <c r="E51" t="s">
        <v>54</v>
      </c>
      <c r="F51" t="s">
        <v>55</v>
      </c>
      <c r="G51" t="s">
        <v>56</v>
      </c>
      <c r="H51" t="s">
        <v>57</v>
      </c>
      <c r="I51" s="2" t="s">
        <v>58</v>
      </c>
      <c r="J51" t="s">
        <v>59</v>
      </c>
      <c r="K51" s="2" t="s">
        <v>60</v>
      </c>
      <c r="N51" t="s">
        <v>94</v>
      </c>
      <c r="O51" t="s">
        <v>95</v>
      </c>
      <c r="P51" t="s">
        <v>96</v>
      </c>
      <c r="Q51" s="2" t="s">
        <v>97</v>
      </c>
      <c r="R51" t="s">
        <v>98</v>
      </c>
      <c r="S51" t="s">
        <v>99</v>
      </c>
      <c r="T51" t="s">
        <v>100</v>
      </c>
      <c r="U51" t="s">
        <v>101</v>
      </c>
      <c r="V51" s="10" t="s">
        <v>102</v>
      </c>
      <c r="W51" t="s">
        <v>103</v>
      </c>
      <c r="X51" s="2" t="s">
        <v>104</v>
      </c>
    </row>
    <row r="52" spans="1:24" x14ac:dyDescent="0.3">
      <c r="A52" s="2" t="s">
        <v>11</v>
      </c>
      <c r="B52" s="2" t="s">
        <v>7</v>
      </c>
      <c r="C52" s="2">
        <v>5.5</v>
      </c>
      <c r="D52" s="4">
        <v>-0.43154799391331977</v>
      </c>
      <c r="E52" s="2">
        <v>0.80121381104734324</v>
      </c>
      <c r="F52" s="2" t="s">
        <v>12</v>
      </c>
      <c r="G52" s="2" t="s">
        <v>6</v>
      </c>
      <c r="H52" s="2">
        <v>12.1</v>
      </c>
      <c r="I52" s="2">
        <v>0.704804035017353</v>
      </c>
      <c r="J52" s="2">
        <v>3.9020478007064934E-7</v>
      </c>
      <c r="K52" s="2">
        <v>1.1363520289306728</v>
      </c>
      <c r="N52" s="2" t="s">
        <v>11</v>
      </c>
      <c r="O52" s="2" t="s">
        <v>7</v>
      </c>
      <c r="P52" s="2">
        <v>7.8</v>
      </c>
      <c r="Q52" s="2">
        <v>-1</v>
      </c>
      <c r="R52" s="2">
        <v>1.7109011241689061E-2</v>
      </c>
      <c r="S52" s="2" t="s">
        <v>12</v>
      </c>
      <c r="T52" s="2" t="s">
        <v>6</v>
      </c>
      <c r="U52" s="2">
        <v>13.4</v>
      </c>
      <c r="V52" s="10">
        <v>0.72652926047658806</v>
      </c>
      <c r="W52" s="2">
        <v>5.653514478484752E-7</v>
      </c>
      <c r="X52" s="2">
        <v>1.7265292604765881</v>
      </c>
    </row>
    <row r="53" spans="1:24" x14ac:dyDescent="0.3">
      <c r="A53" s="2" t="s">
        <v>13</v>
      </c>
      <c r="B53" s="2" t="s">
        <v>7</v>
      </c>
      <c r="C53" s="2">
        <v>2.8</v>
      </c>
      <c r="D53" s="2">
        <v>-0.60324214628193651</v>
      </c>
      <c r="E53" s="2">
        <v>3.1748838501832771E-2</v>
      </c>
      <c r="F53" s="2" t="s">
        <v>14</v>
      </c>
      <c r="G53" s="2" t="s">
        <v>6</v>
      </c>
      <c r="H53" s="2">
        <v>15.4</v>
      </c>
      <c r="I53" s="2">
        <v>0.70017526849336087</v>
      </c>
      <c r="J53" s="2">
        <v>5.7387265762003942E-10</v>
      </c>
      <c r="K53" s="2">
        <v>1.3034174147752973</v>
      </c>
      <c r="N53" s="2" t="s">
        <v>13</v>
      </c>
      <c r="O53" s="2" t="s">
        <v>7</v>
      </c>
      <c r="P53" s="2">
        <v>4.2</v>
      </c>
      <c r="Q53" s="2">
        <v>-1</v>
      </c>
      <c r="R53" s="2">
        <v>5.8634075602058992E-3</v>
      </c>
      <c r="S53" s="2" t="s">
        <v>14</v>
      </c>
      <c r="T53" s="2" t="s">
        <v>6</v>
      </c>
      <c r="U53" s="2">
        <v>17.3</v>
      </c>
      <c r="V53" s="10">
        <v>0.70810376224078087</v>
      </c>
      <c r="W53" s="2">
        <v>1.8534679039690039E-8</v>
      </c>
      <c r="X53" s="2">
        <v>1.7081037622407809</v>
      </c>
    </row>
    <row r="54" spans="1:24" x14ac:dyDescent="0.3">
      <c r="A54" s="2" t="s">
        <v>15</v>
      </c>
      <c r="B54" s="2" t="s">
        <v>7</v>
      </c>
      <c r="C54" s="2">
        <v>19</v>
      </c>
      <c r="D54" s="2">
        <v>-0.50004314002531836</v>
      </c>
      <c r="E54" s="2">
        <v>2.5550768870430912E-3</v>
      </c>
      <c r="F54" s="2" t="s">
        <v>16</v>
      </c>
      <c r="G54" s="2" t="s">
        <v>6</v>
      </c>
      <c r="H54" s="2">
        <v>26.8</v>
      </c>
      <c r="I54" s="2">
        <v>0.45507584940396473</v>
      </c>
      <c r="J54" s="2">
        <v>2.1115959850540382E-5</v>
      </c>
      <c r="K54" s="2">
        <v>0.95511898942928308</v>
      </c>
      <c r="N54" s="2" t="s">
        <v>15</v>
      </c>
      <c r="O54" s="2" t="s">
        <v>7</v>
      </c>
      <c r="P54" s="2">
        <v>22.5</v>
      </c>
      <c r="Q54" s="2">
        <v>-0.79237657970439568</v>
      </c>
      <c r="R54" s="2">
        <v>4.1476863430019503E-4</v>
      </c>
      <c r="S54" s="2" t="s">
        <v>16</v>
      </c>
      <c r="T54" s="2" t="s">
        <v>6</v>
      </c>
      <c r="U54" s="2">
        <v>0</v>
      </c>
      <c r="V54" s="10">
        <v>0.45507584940396473</v>
      </c>
      <c r="W54" s="2">
        <v>2.1115959850540382E-5</v>
      </c>
      <c r="X54" s="2">
        <v>1.2474524291083604</v>
      </c>
    </row>
    <row r="55" spans="1:24" x14ac:dyDescent="0.3">
      <c r="A55" s="2" t="s">
        <v>17</v>
      </c>
      <c r="B55" s="2" t="s">
        <v>7</v>
      </c>
      <c r="C55" s="2">
        <v>2.8</v>
      </c>
      <c r="D55" s="4">
        <v>1.1287641841222173E-2</v>
      </c>
      <c r="E55" s="2">
        <v>0.74760294044207487</v>
      </c>
      <c r="F55" s="2" t="s">
        <v>18</v>
      </c>
      <c r="G55" s="2" t="s">
        <v>6</v>
      </c>
      <c r="H55" s="2">
        <v>14.2</v>
      </c>
      <c r="I55" s="2">
        <v>8.7966995382194935E-2</v>
      </c>
      <c r="J55" s="2">
        <v>3.6016039928296585E-2</v>
      </c>
      <c r="K55" s="2">
        <v>7.6679353540972758E-2</v>
      </c>
      <c r="N55" s="2" t="s">
        <v>17</v>
      </c>
      <c r="O55" s="2" t="s">
        <v>7</v>
      </c>
      <c r="P55" s="2">
        <v>2</v>
      </c>
      <c r="Q55" s="4">
        <v>2.0206285755829695E-2</v>
      </c>
      <c r="R55" s="2">
        <v>0.282097204691446</v>
      </c>
      <c r="S55" s="2" t="s">
        <v>18</v>
      </c>
      <c r="T55" s="2" t="s">
        <v>6</v>
      </c>
      <c r="U55" s="2">
        <v>12.9</v>
      </c>
      <c r="V55" s="10">
        <v>0.49113529576802534</v>
      </c>
      <c r="W55" s="2">
        <v>7.8173145663008231E-6</v>
      </c>
      <c r="X55" s="2">
        <v>0.47092901001219567</v>
      </c>
    </row>
    <row r="56" spans="1:24" x14ac:dyDescent="0.3">
      <c r="A56" s="2" t="s">
        <v>19</v>
      </c>
      <c r="B56" s="2" t="s">
        <v>7</v>
      </c>
      <c r="C56" s="2">
        <v>5.6</v>
      </c>
      <c r="D56" s="2">
        <v>0.1412875508705369</v>
      </c>
      <c r="E56" s="2">
        <v>1.5981558371792343E-2</v>
      </c>
      <c r="F56" s="2" t="s">
        <v>20</v>
      </c>
      <c r="G56" s="2" t="s">
        <v>6</v>
      </c>
      <c r="H56" s="2">
        <v>36.6</v>
      </c>
      <c r="I56" s="4">
        <v>-3.462119922233399E-2</v>
      </c>
      <c r="J56" s="2">
        <v>0.30773807480989473</v>
      </c>
      <c r="K56" s="2">
        <v>-0.17590875009287088</v>
      </c>
      <c r="N56" s="2" t="s">
        <v>19</v>
      </c>
      <c r="O56" s="2" t="s">
        <v>7</v>
      </c>
      <c r="P56" s="2">
        <v>6.9</v>
      </c>
      <c r="Q56" s="4">
        <v>-7.4389279342412643E-2</v>
      </c>
      <c r="R56" s="2">
        <v>0.89578604688821561</v>
      </c>
      <c r="S56" s="2" t="s">
        <v>20</v>
      </c>
      <c r="T56" s="2" t="s">
        <v>6</v>
      </c>
      <c r="U56" s="2">
        <v>33.299999999999997</v>
      </c>
      <c r="V56" s="10">
        <v>7.5081439127311994E-2</v>
      </c>
      <c r="W56" s="2">
        <v>2.5143518053172675E-2</v>
      </c>
      <c r="X56" s="2">
        <v>0.14947071846972465</v>
      </c>
    </row>
    <row r="57" spans="1:24" x14ac:dyDescent="0.3">
      <c r="A57" s="2" t="s">
        <v>22</v>
      </c>
      <c r="B57" s="2" t="s">
        <v>7</v>
      </c>
      <c r="C57" s="2">
        <v>2.2999999999999998</v>
      </c>
      <c r="D57" s="2">
        <v>0.41402155012977282</v>
      </c>
      <c r="E57" s="2">
        <v>8.1180778468505303E-3</v>
      </c>
      <c r="F57" s="2" t="s">
        <v>21</v>
      </c>
      <c r="G57" s="2" t="s">
        <v>6</v>
      </c>
      <c r="H57" s="2">
        <v>17.899999999999999</v>
      </c>
      <c r="I57" s="4">
        <v>-3.5122873536455095E-2</v>
      </c>
      <c r="J57" s="2">
        <v>0.15763193289149272</v>
      </c>
      <c r="K57" s="2">
        <v>-0.44914442366622792</v>
      </c>
      <c r="N57" s="2" t="s">
        <v>22</v>
      </c>
      <c r="O57" s="2" t="s">
        <v>7</v>
      </c>
      <c r="P57" s="2">
        <v>2.8</v>
      </c>
      <c r="Q57" s="4">
        <v>3.0040170967982543E-2</v>
      </c>
      <c r="R57" s="2">
        <v>0.14100172981711287</v>
      </c>
      <c r="S57" s="2" t="s">
        <v>21</v>
      </c>
      <c r="T57" s="2" t="s">
        <v>6</v>
      </c>
      <c r="U57" s="2">
        <v>18.7</v>
      </c>
      <c r="V57" s="10">
        <v>0.51867301035131574</v>
      </c>
      <c r="W57" s="2">
        <v>8.3097510980642384E-7</v>
      </c>
      <c r="X57" s="2">
        <v>0.48863283938333318</v>
      </c>
    </row>
    <row r="58" spans="1:24" x14ac:dyDescent="0.3">
      <c r="A58" s="2" t="s">
        <v>23</v>
      </c>
      <c r="B58" s="2" t="s">
        <v>7</v>
      </c>
      <c r="C58" s="2">
        <v>9.6</v>
      </c>
      <c r="D58" s="2">
        <v>9.4356263468983598E-2</v>
      </c>
      <c r="E58" s="2">
        <v>1.4366570863993542E-2</v>
      </c>
      <c r="F58" s="2" t="s">
        <v>24</v>
      </c>
      <c r="G58" s="2" t="s">
        <v>6</v>
      </c>
      <c r="H58" s="2">
        <v>25.7</v>
      </c>
      <c r="I58" s="4">
        <v>-6.3993728882340825E-2</v>
      </c>
      <c r="J58" s="2">
        <v>9.2202913198872638E-2</v>
      </c>
      <c r="K58" s="2">
        <v>-0.15834999235132441</v>
      </c>
      <c r="N58" s="2" t="s">
        <v>23</v>
      </c>
      <c r="O58" s="2" t="s">
        <v>7</v>
      </c>
      <c r="P58" s="2">
        <v>12.9</v>
      </c>
      <c r="Q58" s="2">
        <v>-0.51168168183160201</v>
      </c>
      <c r="R58" s="2">
        <v>2.3358874872166408E-3</v>
      </c>
      <c r="S58" s="2" t="s">
        <v>24</v>
      </c>
      <c r="T58" s="2" t="s">
        <v>6</v>
      </c>
      <c r="U58" s="2">
        <v>23.5</v>
      </c>
      <c r="V58" s="10">
        <v>0.34186476628988549</v>
      </c>
      <c r="W58" s="2">
        <v>2.6511667036996676E-4</v>
      </c>
      <c r="X58" s="2">
        <v>0.8535464481214875</v>
      </c>
    </row>
    <row r="59" spans="1:24" x14ac:dyDescent="0.3">
      <c r="A59" s="2" t="s">
        <v>25</v>
      </c>
      <c r="B59" s="2" t="s">
        <v>7</v>
      </c>
      <c r="C59" s="2">
        <v>9.1999999999999993</v>
      </c>
      <c r="D59" s="4">
        <v>-6.6743182361937395E-2</v>
      </c>
      <c r="E59" s="2">
        <v>8.5939521785713555E-2</v>
      </c>
      <c r="F59" s="2" t="s">
        <v>26</v>
      </c>
      <c r="G59" s="2" t="s">
        <v>6</v>
      </c>
      <c r="H59" s="2">
        <v>62.1</v>
      </c>
      <c r="I59" s="4">
        <v>0.12290173564328773</v>
      </c>
      <c r="J59" s="2">
        <v>0.12827372717588204</v>
      </c>
      <c r="K59" s="2">
        <v>0.18964491800522512</v>
      </c>
      <c r="N59" s="2" t="s">
        <v>25</v>
      </c>
      <c r="O59" s="2" t="s">
        <v>7</v>
      </c>
      <c r="P59" s="2">
        <v>14.3</v>
      </c>
      <c r="Q59" s="2">
        <v>-0.97215456819732471</v>
      </c>
      <c r="R59" s="2">
        <v>9.1554742562897413E-5</v>
      </c>
      <c r="S59" s="2" t="s">
        <v>26</v>
      </c>
      <c r="T59" s="2" t="s">
        <v>6</v>
      </c>
      <c r="U59" s="2">
        <v>68.7</v>
      </c>
      <c r="V59" s="11">
        <v>-3.0931024396584571E-3</v>
      </c>
      <c r="W59" s="2">
        <v>0.93901079289458689</v>
      </c>
      <c r="X59" s="2">
        <v>0.96906146575766627</v>
      </c>
    </row>
    <row r="60" spans="1:24" x14ac:dyDescent="0.3">
      <c r="A60" s="2" t="s">
        <v>27</v>
      </c>
      <c r="B60" s="2" t="s">
        <v>7</v>
      </c>
      <c r="C60" s="2">
        <v>28.7</v>
      </c>
      <c r="D60" s="4">
        <v>-0.12633758689669053</v>
      </c>
      <c r="E60" s="2">
        <v>6.9264961571861128E-2</v>
      </c>
      <c r="F60" s="2" t="s">
        <v>28</v>
      </c>
      <c r="G60" s="2" t="s">
        <v>6</v>
      </c>
      <c r="H60" s="2">
        <v>17.5</v>
      </c>
      <c r="I60" s="4">
        <v>-1.7366325327950061E-2</v>
      </c>
      <c r="J60" s="2">
        <v>0.42009676833896104</v>
      </c>
      <c r="K60" s="2">
        <v>0.10897126156874047</v>
      </c>
      <c r="N60" s="2" t="s">
        <v>27</v>
      </c>
      <c r="O60" s="2" t="s">
        <v>7</v>
      </c>
      <c r="P60" s="2">
        <v>25.5</v>
      </c>
      <c r="Q60" s="2">
        <v>-0.90758925303225746</v>
      </c>
      <c r="R60" s="2">
        <v>1.0686556153913898E-5</v>
      </c>
      <c r="S60" s="2" t="s">
        <v>28</v>
      </c>
      <c r="T60" s="2" t="s">
        <v>6</v>
      </c>
      <c r="U60" s="2">
        <v>17.399999999999999</v>
      </c>
      <c r="V60" s="10">
        <v>0.29799291654235632</v>
      </c>
      <c r="W60" s="2">
        <v>1.3527177941621456E-5</v>
      </c>
      <c r="X60" s="2">
        <v>1.2055821695746138</v>
      </c>
    </row>
    <row r="61" spans="1:24" x14ac:dyDescent="0.3">
      <c r="A61" s="2" t="s">
        <v>29</v>
      </c>
      <c r="B61" s="2" t="s">
        <v>7</v>
      </c>
      <c r="C61" s="2">
        <v>15.1</v>
      </c>
      <c r="D61" s="2">
        <v>0.20133205027278223</v>
      </c>
      <c r="E61" s="2">
        <v>6.2350749753134179E-3</v>
      </c>
      <c r="F61" s="2" t="s">
        <v>30</v>
      </c>
      <c r="G61" s="2" t="s">
        <v>6</v>
      </c>
      <c r="H61" s="2">
        <v>13.2</v>
      </c>
      <c r="I61" s="2">
        <v>0.75973713130835097</v>
      </c>
      <c r="J61" s="2">
        <v>1.1711020552065867E-6</v>
      </c>
      <c r="K61" s="2">
        <v>0.55840508103556874</v>
      </c>
      <c r="N61" s="2" t="s">
        <v>29</v>
      </c>
      <c r="O61" s="2" t="s">
        <v>7</v>
      </c>
      <c r="P61" s="2">
        <v>17.8</v>
      </c>
      <c r="Q61" s="2">
        <v>0.11650322096889265</v>
      </c>
      <c r="R61" s="2">
        <v>5.8401868008157772E-3</v>
      </c>
      <c r="S61" s="2" t="s">
        <v>30</v>
      </c>
      <c r="T61" s="2" t="s">
        <v>6</v>
      </c>
      <c r="U61" s="2">
        <v>13.3</v>
      </c>
      <c r="V61" s="10">
        <v>0.71502421090433121</v>
      </c>
      <c r="W61" s="2">
        <v>3.9723010653200302E-6</v>
      </c>
      <c r="X61" s="2">
        <v>0.59852098993543856</v>
      </c>
    </row>
    <row r="62" spans="1:24" x14ac:dyDescent="0.3">
      <c r="A62" s="2" t="s">
        <v>32</v>
      </c>
      <c r="B62" s="2" t="s">
        <v>7</v>
      </c>
      <c r="C62" s="2">
        <v>7.625</v>
      </c>
      <c r="D62" s="2">
        <v>0.59399197264715509</v>
      </c>
      <c r="E62" s="2">
        <v>1.0685914423702377E-3</v>
      </c>
      <c r="F62" s="2" t="s">
        <v>31</v>
      </c>
      <c r="G62" s="2" t="s">
        <v>6</v>
      </c>
      <c r="H62" s="2">
        <v>25.2</v>
      </c>
      <c r="I62" s="2">
        <v>0.29663650473988801</v>
      </c>
      <c r="J62" s="2">
        <v>5.8941531634126387E-6</v>
      </c>
      <c r="K62" s="2">
        <v>-0.29735546790726708</v>
      </c>
      <c r="N62" s="2" t="s">
        <v>32</v>
      </c>
      <c r="O62" s="2" t="s">
        <v>7</v>
      </c>
      <c r="P62" s="2">
        <v>15.8</v>
      </c>
      <c r="Q62" s="4">
        <v>-0.11972026559929523</v>
      </c>
      <c r="R62" s="2">
        <v>0.28356764232540488</v>
      </c>
      <c r="S62" s="2" t="s">
        <v>31</v>
      </c>
      <c r="T62" s="2" t="s">
        <v>6</v>
      </c>
      <c r="U62" s="2">
        <v>25.3</v>
      </c>
      <c r="V62" s="10">
        <v>0.46816509033964504</v>
      </c>
      <c r="W62" s="2">
        <v>5.7330622757073125E-5</v>
      </c>
      <c r="X62" s="2">
        <v>0.58788535593894031</v>
      </c>
    </row>
    <row r="63" spans="1:24" x14ac:dyDescent="0.3">
      <c r="A63" s="2" t="s">
        <v>33</v>
      </c>
      <c r="B63" s="2" t="s">
        <v>7</v>
      </c>
      <c r="C63" s="2">
        <v>8.9</v>
      </c>
      <c r="D63" s="4">
        <v>-0.5314366350334756</v>
      </c>
      <c r="E63" s="2">
        <v>0.32944344546371046</v>
      </c>
      <c r="F63" s="2" t="s">
        <v>34</v>
      </c>
      <c r="G63" s="2" t="s">
        <v>6</v>
      </c>
      <c r="H63" s="2">
        <v>13.9</v>
      </c>
      <c r="I63" s="2">
        <v>0.46099408006405718</v>
      </c>
      <c r="J63" s="2">
        <v>3.2839667366519615E-6</v>
      </c>
      <c r="K63" s="2">
        <v>0.99243071509753278</v>
      </c>
      <c r="N63" s="2" t="s">
        <v>33</v>
      </c>
      <c r="O63" s="2" t="s">
        <v>7</v>
      </c>
      <c r="P63" s="2">
        <v>18.2</v>
      </c>
      <c r="Q63" s="2">
        <v>-1</v>
      </c>
      <c r="R63" s="2">
        <v>2.2340147578642024E-2</v>
      </c>
      <c r="S63" s="2" t="s">
        <v>34</v>
      </c>
      <c r="T63" s="2" t="s">
        <v>6</v>
      </c>
      <c r="U63" s="2">
        <v>15.1</v>
      </c>
      <c r="V63" s="10">
        <v>0.65743761801637557</v>
      </c>
      <c r="W63" s="2">
        <v>8.54164610707359E-8</v>
      </c>
      <c r="X63" s="2">
        <v>1.6574376180163757</v>
      </c>
    </row>
    <row r="64" spans="1:24" x14ac:dyDescent="0.3">
      <c r="A64" s="2" t="s">
        <v>35</v>
      </c>
      <c r="B64" s="2" t="s">
        <v>7</v>
      </c>
      <c r="C64" s="2">
        <v>6.9</v>
      </c>
      <c r="D64" s="2">
        <v>0.5667008277659622</v>
      </c>
      <c r="E64" s="2">
        <v>7.2571489750956946E-5</v>
      </c>
      <c r="F64" s="2" t="s">
        <v>36</v>
      </c>
      <c r="G64" s="2" t="s">
        <v>6</v>
      </c>
      <c r="H64" s="2">
        <v>44.6</v>
      </c>
      <c r="I64" s="2">
        <v>0.35322776931323902</v>
      </c>
      <c r="J64" s="2">
        <v>1.2536815473774269E-6</v>
      </c>
      <c r="K64" s="2">
        <v>-0.21347305845272319</v>
      </c>
      <c r="N64" s="2" t="s">
        <v>35</v>
      </c>
      <c r="O64" s="2" t="s">
        <v>7</v>
      </c>
      <c r="P64" s="2">
        <v>7</v>
      </c>
      <c r="Q64" s="4">
        <v>4.2713098583834083E-2</v>
      </c>
      <c r="R64" s="2">
        <v>0.29382415695232661</v>
      </c>
      <c r="S64" s="2" t="s">
        <v>36</v>
      </c>
      <c r="T64" s="2" t="s">
        <v>6</v>
      </c>
      <c r="U64" s="2">
        <v>47.833333333333336</v>
      </c>
      <c r="V64" s="10">
        <v>0.40185679189835805</v>
      </c>
      <c r="W64" s="2">
        <v>7.4374686395598574E-4</v>
      </c>
      <c r="X64" s="2">
        <v>0.35914369331452395</v>
      </c>
    </row>
    <row r="65" spans="1:24" x14ac:dyDescent="0.3">
      <c r="A65" s="2" t="s">
        <v>38</v>
      </c>
      <c r="B65" s="2" t="s">
        <v>7</v>
      </c>
      <c r="C65" s="2">
        <v>2.75</v>
      </c>
      <c r="D65" s="2">
        <v>0.81519252729951075</v>
      </c>
      <c r="E65" s="2">
        <v>1.1552974508768946E-4</v>
      </c>
      <c r="F65" s="2" t="s">
        <v>37</v>
      </c>
      <c r="G65" s="2" t="s">
        <v>6</v>
      </c>
      <c r="H65" s="2">
        <v>9.1</v>
      </c>
      <c r="I65" s="2">
        <v>0.34877168657812785</v>
      </c>
      <c r="J65" s="2">
        <v>3.1552910037899602E-4</v>
      </c>
      <c r="K65" s="2">
        <v>-0.4664208407213829</v>
      </c>
      <c r="N65" s="2" t="s">
        <v>38</v>
      </c>
      <c r="O65" s="2" t="s">
        <v>7</v>
      </c>
      <c r="P65" s="2">
        <v>24.75</v>
      </c>
      <c r="Q65" s="2">
        <v>-0.9399714907548925</v>
      </c>
      <c r="R65" s="2">
        <v>4.0602522034171717E-4</v>
      </c>
      <c r="S65" s="2" t="s">
        <v>37</v>
      </c>
      <c r="T65" s="2" t="s">
        <v>6</v>
      </c>
      <c r="U65" s="2">
        <v>7.8</v>
      </c>
      <c r="V65" s="10">
        <v>0.55612206013513688</v>
      </c>
      <c r="W65" s="2">
        <v>4.1021999009792011E-5</v>
      </c>
      <c r="X65" s="2">
        <v>1.4960935508900293</v>
      </c>
    </row>
    <row r="66" spans="1:24" s="1" customFormat="1" x14ac:dyDescent="0.3">
      <c r="D66" s="3"/>
      <c r="I66" s="3"/>
      <c r="K66" s="3"/>
      <c r="Q66" s="3"/>
      <c r="V66" s="12"/>
      <c r="X66" s="3"/>
    </row>
    <row r="67" spans="1:24" s="1" customFormat="1" x14ac:dyDescent="0.3">
      <c r="A67" s="1" t="s">
        <v>130</v>
      </c>
      <c r="C67" s="1">
        <f>AVERAGE(C52:C65)</f>
        <v>9.0553571428571438</v>
      </c>
      <c r="D67" s="3">
        <f t="shared" ref="D67:E67" si="33">AVERAGE(D52:D65)</f>
        <v>4.1344264270231967E-2</v>
      </c>
      <c r="E67" s="1">
        <f t="shared" si="33"/>
        <v>0.15098046931676704</v>
      </c>
      <c r="H67" s="1">
        <f>AVERAGE(H52:H65)</f>
        <v>23.87857142857143</v>
      </c>
      <c r="I67" s="3">
        <f t="shared" ref="I67:J67" si="34">AVERAGE(I52:I65)</f>
        <v>0.2956562092124817</v>
      </c>
      <c r="J67" s="1">
        <f t="shared" si="34"/>
        <v>8.1593435363270309E-2</v>
      </c>
      <c r="K67" s="3">
        <f>AVERAGE(K52:K65)</f>
        <v>0.25431194494224968</v>
      </c>
      <c r="N67" s="1" t="s">
        <v>130</v>
      </c>
      <c r="P67" s="1">
        <f>AVERAGE(P52:P65)</f>
        <v>13.032142857142857</v>
      </c>
      <c r="Q67" s="3">
        <f t="shared" ref="Q67:R67" si="35">AVERAGE(Q52:Q65)</f>
        <v>-0.50774431015611721</v>
      </c>
      <c r="R67" s="1">
        <f t="shared" si="35"/>
        <v>0.13933488974974528</v>
      </c>
      <c r="U67" s="1">
        <f>AVERAGE(U52:U65)</f>
        <v>22.466666666666669</v>
      </c>
      <c r="V67" s="12">
        <f t="shared" ref="V67:W67" si="36">AVERAGE(V52:V65)</f>
        <v>0.45785492636102981</v>
      </c>
      <c r="W67" s="1">
        <f t="shared" si="36"/>
        <v>6.8950675723926699E-2</v>
      </c>
      <c r="X67" s="3">
        <f>AVERAGE(X52:X65)</f>
        <v>0.96559923651714707</v>
      </c>
    </row>
    <row r="68" spans="1:24" s="1" customFormat="1" x14ac:dyDescent="0.3">
      <c r="A68" s="1" t="s">
        <v>8</v>
      </c>
      <c r="C68" s="1">
        <f>STDEV(C52:C65)</f>
        <v>7.424544654332399</v>
      </c>
      <c r="D68" s="3">
        <f t="shared" ref="D68:E68" si="37">STDEV(D52:D65)</f>
        <v>0.45222050737482417</v>
      </c>
      <c r="E68" s="1">
        <f t="shared" si="37"/>
        <v>0.27790712112062255</v>
      </c>
      <c r="H68" s="1">
        <f>STDEV(H52:H65)</f>
        <v>14.880094011873632</v>
      </c>
      <c r="I68" s="3">
        <f t="shared" ref="I68:J68" si="38">STDEV(I52:I65)</f>
        <v>0.29405712664348949</v>
      </c>
      <c r="J68" s="1">
        <f t="shared" si="38"/>
        <v>0.13274608018941528</v>
      </c>
      <c r="K68" s="3">
        <f>STDEV(K52:K65)</f>
        <v>0.61748526087750377</v>
      </c>
      <c r="N68" s="1" t="s">
        <v>8</v>
      </c>
      <c r="P68" s="1">
        <f>STDEV(P52:P65)</f>
        <v>8.0713073753421618</v>
      </c>
      <c r="Q68" s="3">
        <f t="shared" ref="Q68:R68" si="39">STDEV(Q52:Q65)</f>
        <v>0.47792361690809382</v>
      </c>
      <c r="R68" s="1">
        <f t="shared" si="39"/>
        <v>0.24771313030202746</v>
      </c>
      <c r="U68" s="1">
        <f>STDEV(U52:U65)</f>
        <v>17.554053273383509</v>
      </c>
      <c r="V68" s="12">
        <f t="shared" ref="V68:W68" si="40">STDEV(V52:V65)</f>
        <v>0.22472043183869492</v>
      </c>
      <c r="W68" s="1">
        <f t="shared" si="40"/>
        <v>0.25050953539908222</v>
      </c>
      <c r="X68" s="3">
        <f>STDEV(X52:X65)</f>
        <v>0.54232099181086701</v>
      </c>
    </row>
    <row r="69" spans="1:24" s="1" customFormat="1" x14ac:dyDescent="0.3">
      <c r="A69" s="1" t="s">
        <v>9</v>
      </c>
      <c r="C69" s="1">
        <f>MEDIAN(C52:C65)</f>
        <v>7.2625000000000002</v>
      </c>
      <c r="D69" s="3">
        <f t="shared" ref="D69:E69" si="41">MEDIAN(D52:D65)</f>
        <v>5.282195265510288E-2</v>
      </c>
      <c r="E69" s="1">
        <f t="shared" si="41"/>
        <v>1.5174064617892943E-2</v>
      </c>
      <c r="H69" s="1">
        <f>MEDIAN(H52:H65)</f>
        <v>17.7</v>
      </c>
      <c r="I69" s="3">
        <f t="shared" ref="I69:J69" si="42">MEDIAN(I52:I65)</f>
        <v>0.32270409565900793</v>
      </c>
      <c r="J69" s="1">
        <f t="shared" si="42"/>
        <v>1.6832253011476818E-4</v>
      </c>
      <c r="K69" s="3">
        <f>MEDIAN(K52:K65)</f>
        <v>9.2825307554856615E-2</v>
      </c>
      <c r="N69" s="1" t="s">
        <v>9</v>
      </c>
      <c r="P69" s="1">
        <f>MEDIAN(P52:P65)</f>
        <v>13.600000000000001</v>
      </c>
      <c r="Q69" s="3">
        <f t="shared" ref="Q69:R69" si="43">MEDIAN(Q52:Q65)</f>
        <v>-0.65202913076799884</v>
      </c>
      <c r="R69" s="1">
        <f t="shared" si="43"/>
        <v>1.1486209400947481E-2</v>
      </c>
      <c r="U69" s="1">
        <f>MEDIAN(U52:U65)</f>
        <v>17.350000000000001</v>
      </c>
      <c r="V69" s="12">
        <f t="shared" ref="V69:W69" si="44">MEDIAN(V52:V65)</f>
        <v>0.47965019305383516</v>
      </c>
      <c r="W69" s="1">
        <f t="shared" si="44"/>
        <v>1.7321568896080918E-5</v>
      </c>
      <c r="X69" s="3">
        <f>MEDIAN(X52:X65)</f>
        <v>0.91130395693957689</v>
      </c>
    </row>
    <row r="70" spans="1:24" x14ac:dyDescent="0.3">
      <c r="A70" s="1" t="s">
        <v>10</v>
      </c>
      <c r="C70" s="1">
        <f>C68/SQRT(COUNT(C52:C65))</f>
        <v>1.9842930249511286</v>
      </c>
      <c r="D70" s="3">
        <f t="shared" ref="D70:E70" si="45">D68/SQRT(COUNT(D52:D65))</f>
        <v>0.12086101441926218</v>
      </c>
      <c r="E70" s="1">
        <f t="shared" si="45"/>
        <v>7.4273802327004132E-2</v>
      </c>
      <c r="H70" s="1">
        <f>H68/SQRT(COUNT(H52:H65))</f>
        <v>3.9768724053869766</v>
      </c>
      <c r="I70" s="3">
        <f t="shared" ref="I70:J70" si="46">I68/SQRT(COUNT(I52:I65))</f>
        <v>7.8590072859938062E-2</v>
      </c>
      <c r="J70" s="1">
        <f t="shared" si="46"/>
        <v>3.5477882250429402E-2</v>
      </c>
      <c r="K70" s="3">
        <f>K68/SQRT(COUNT(K52:K65))</f>
        <v>0.16502987768473901</v>
      </c>
      <c r="N70" s="1" t="s">
        <v>10</v>
      </c>
      <c r="P70" s="1">
        <f>P68/SQRT(COUNT(P52:P65))</f>
        <v>2.1571476329908568</v>
      </c>
      <c r="Q70" s="3">
        <f t="shared" ref="Q70:R70" si="47">Q68/SQRT(COUNT(Q52:Q65))</f>
        <v>0.12773045939413491</v>
      </c>
      <c r="R70" s="1">
        <f t="shared" si="47"/>
        <v>6.6204118842534063E-2</v>
      </c>
      <c r="U70" s="1">
        <f>U68/SQRT(COUNT(U52:U65))</f>
        <v>4.6915180784413355</v>
      </c>
      <c r="V70" s="12">
        <f t="shared" ref="V70:W70" si="48">V68/SQRT(COUNT(V52:V65))</f>
        <v>6.005906169630592E-2</v>
      </c>
      <c r="W70" s="1">
        <f t="shared" si="48"/>
        <v>6.6951489541663148E-2</v>
      </c>
      <c r="X70" s="3">
        <f>X68/SQRT(COUNT(X52:X65))</f>
        <v>0.14494138178655006</v>
      </c>
    </row>
    <row r="73" spans="1:24" ht="28.8" x14ac:dyDescent="0.55000000000000004">
      <c r="A73" s="13" t="s">
        <v>127</v>
      </c>
      <c r="N73" s="13" t="s">
        <v>129</v>
      </c>
    </row>
    <row r="74" spans="1:24" x14ac:dyDescent="0.3">
      <c r="A74" s="1" t="s">
        <v>133</v>
      </c>
      <c r="K74" s="2" t="s">
        <v>166</v>
      </c>
      <c r="N74" s="1" t="s">
        <v>133</v>
      </c>
      <c r="X74" s="2" t="s">
        <v>166</v>
      </c>
    </row>
    <row r="75" spans="1:24" x14ac:dyDescent="0.3">
      <c r="A75" t="s">
        <v>72</v>
      </c>
      <c r="B75" t="s">
        <v>73</v>
      </c>
      <c r="C75" t="s">
        <v>74</v>
      </c>
      <c r="D75" s="2" t="s">
        <v>75</v>
      </c>
      <c r="E75" t="s">
        <v>76</v>
      </c>
      <c r="F75" t="s">
        <v>77</v>
      </c>
      <c r="G75" t="s">
        <v>78</v>
      </c>
      <c r="H75" t="s">
        <v>79</v>
      </c>
      <c r="I75" s="2" t="s">
        <v>80</v>
      </c>
      <c r="J75" t="s">
        <v>81</v>
      </c>
      <c r="K75" s="2" t="s">
        <v>82</v>
      </c>
      <c r="N75" s="2" t="s">
        <v>116</v>
      </c>
      <c r="O75" s="2" t="s">
        <v>117</v>
      </c>
      <c r="P75" s="2" t="s">
        <v>118</v>
      </c>
      <c r="Q75" s="2" t="s">
        <v>119</v>
      </c>
      <c r="R75" s="2" t="s">
        <v>120</v>
      </c>
      <c r="S75" s="2" t="s">
        <v>121</v>
      </c>
      <c r="T75" s="2" t="s">
        <v>122</v>
      </c>
      <c r="U75" s="2" t="s">
        <v>123</v>
      </c>
      <c r="V75" s="10" t="s">
        <v>124</v>
      </c>
      <c r="W75" s="2" t="s">
        <v>125</v>
      </c>
      <c r="X75" s="2" t="s">
        <v>126</v>
      </c>
    </row>
    <row r="76" spans="1:24" x14ac:dyDescent="0.3">
      <c r="A76" s="2" t="s">
        <v>11</v>
      </c>
      <c r="B76" s="2" t="s">
        <v>7</v>
      </c>
      <c r="C76" s="2">
        <v>5.9</v>
      </c>
      <c r="D76" s="4">
        <v>0.34889392061569796</v>
      </c>
      <c r="E76" s="2">
        <v>0.48892944907638219</v>
      </c>
      <c r="F76" s="2" t="s">
        <v>12</v>
      </c>
      <c r="G76" s="2" t="s">
        <v>6</v>
      </c>
      <c r="H76" s="2">
        <v>13.4</v>
      </c>
      <c r="I76" s="2">
        <v>0.2005951745171155</v>
      </c>
      <c r="J76" s="2">
        <v>4.861326391626338E-4</v>
      </c>
      <c r="K76" s="2">
        <v>-0.14829874609858246</v>
      </c>
      <c r="N76" s="2" t="s">
        <v>11</v>
      </c>
      <c r="O76" s="2" t="s">
        <v>7</v>
      </c>
      <c r="P76" s="2">
        <v>3.4</v>
      </c>
      <c r="Q76" s="4">
        <v>0.32152038695008195</v>
      </c>
      <c r="R76" s="2">
        <v>0.33338273040556954</v>
      </c>
      <c r="S76" s="2" t="s">
        <v>12</v>
      </c>
      <c r="T76" s="2" t="s">
        <v>6</v>
      </c>
      <c r="U76" s="2">
        <v>11.2</v>
      </c>
      <c r="V76" s="10">
        <v>0.31078886755008933</v>
      </c>
      <c r="W76" s="2">
        <v>8.4969218659921794E-4</v>
      </c>
      <c r="X76" s="2">
        <v>-1.0731519399992617E-2</v>
      </c>
    </row>
    <row r="77" spans="1:24" x14ac:dyDescent="0.3">
      <c r="A77" s="2" t="s">
        <v>13</v>
      </c>
      <c r="B77" s="2" t="s">
        <v>7</v>
      </c>
      <c r="C77" s="2">
        <v>2.7</v>
      </c>
      <c r="D77" s="4">
        <v>2.6750150554813411E-2</v>
      </c>
      <c r="E77" s="2">
        <v>0.65920402782813881</v>
      </c>
      <c r="F77" s="2" t="s">
        <v>14</v>
      </c>
      <c r="G77" s="2" t="s">
        <v>6</v>
      </c>
      <c r="H77" s="2">
        <v>22.8</v>
      </c>
      <c r="I77" s="2">
        <v>0.37739517975188003</v>
      </c>
      <c r="J77" s="2">
        <v>4.4326091671686996E-4</v>
      </c>
      <c r="K77" s="2">
        <v>0.35064502919706664</v>
      </c>
      <c r="N77" s="2" t="s">
        <v>13</v>
      </c>
      <c r="O77" s="2" t="s">
        <v>7</v>
      </c>
      <c r="P77" s="2">
        <v>2.8</v>
      </c>
      <c r="Q77" s="4">
        <v>-0.22275639944650077</v>
      </c>
      <c r="R77" s="2">
        <v>0.16785762765497034</v>
      </c>
      <c r="S77" s="2" t="s">
        <v>14</v>
      </c>
      <c r="T77" s="2" t="s">
        <v>6</v>
      </c>
      <c r="U77" s="2">
        <v>17.100000000000001</v>
      </c>
      <c r="V77" s="10">
        <v>0.48854766193102234</v>
      </c>
      <c r="W77" s="2">
        <v>1.2623429256992746E-4</v>
      </c>
      <c r="X77" s="2">
        <v>0.71130406137752311</v>
      </c>
    </row>
    <row r="78" spans="1:24" x14ac:dyDescent="0.3">
      <c r="A78" s="2" t="s">
        <v>15</v>
      </c>
      <c r="B78" s="2" t="s">
        <v>7</v>
      </c>
      <c r="C78" s="2">
        <v>25.7</v>
      </c>
      <c r="D78" s="4">
        <v>-7.2997407844806281E-2</v>
      </c>
      <c r="E78" s="2">
        <v>0.15073519280537753</v>
      </c>
      <c r="F78" s="2" t="s">
        <v>16</v>
      </c>
      <c r="G78" s="2" t="s">
        <v>6</v>
      </c>
      <c r="H78" s="2">
        <v>38</v>
      </c>
      <c r="I78" s="2">
        <v>-8.3958905034873271E-2</v>
      </c>
      <c r="J78" s="2">
        <v>2.0952536275179014E-3</v>
      </c>
      <c r="K78" s="2">
        <v>-1.0961497190066991E-2</v>
      </c>
      <c r="N78" s="2" t="s">
        <v>15</v>
      </c>
      <c r="O78" s="2" t="s">
        <v>7</v>
      </c>
      <c r="P78" s="2">
        <v>32.299999999999997</v>
      </c>
      <c r="Q78" s="4">
        <v>-6.933772813002699E-2</v>
      </c>
      <c r="R78" s="2">
        <v>0.18660328814104135</v>
      </c>
      <c r="S78" s="2" t="s">
        <v>16</v>
      </c>
      <c r="T78" s="2" t="s">
        <v>6</v>
      </c>
      <c r="U78" s="2">
        <v>35.5</v>
      </c>
      <c r="V78" s="11">
        <v>0.47123350577112549</v>
      </c>
      <c r="W78" s="2">
        <v>9.1136248814312482E-2</v>
      </c>
      <c r="X78" s="2">
        <v>0.54057123390115247</v>
      </c>
    </row>
    <row r="79" spans="1:24" x14ac:dyDescent="0.3">
      <c r="A79" s="2" t="s">
        <v>17</v>
      </c>
      <c r="B79" s="2" t="s">
        <v>7</v>
      </c>
      <c r="C79" s="2">
        <v>1.6</v>
      </c>
      <c r="D79" s="4">
        <v>0.10105804750190861</v>
      </c>
      <c r="E79" s="2">
        <v>0.12434628802395609</v>
      </c>
      <c r="F79" s="2" t="s">
        <v>18</v>
      </c>
      <c r="G79" s="2" t="s">
        <v>6</v>
      </c>
      <c r="H79" s="2">
        <v>13</v>
      </c>
      <c r="I79" s="2">
        <v>6.1100278082207027E-2</v>
      </c>
      <c r="J79" s="2">
        <v>3.0633291739004979E-2</v>
      </c>
      <c r="K79" s="2">
        <v>-3.9957769419701583E-2</v>
      </c>
      <c r="N79" s="2" t="s">
        <v>17</v>
      </c>
      <c r="O79" s="2" t="s">
        <v>7</v>
      </c>
      <c r="P79" s="2">
        <v>1.6</v>
      </c>
      <c r="Q79" s="2">
        <v>0.3596525925351674</v>
      </c>
      <c r="R79" s="2">
        <v>7.4076721470588544E-3</v>
      </c>
      <c r="S79" s="2" t="s">
        <v>18</v>
      </c>
      <c r="T79" s="2" t="s">
        <v>6</v>
      </c>
      <c r="U79" s="2">
        <v>15.5</v>
      </c>
      <c r="V79" s="10">
        <v>0.13812329152851982</v>
      </c>
      <c r="W79" s="2">
        <v>1.2243763604407487E-2</v>
      </c>
      <c r="X79" s="2">
        <v>-0.22152930100664758</v>
      </c>
    </row>
    <row r="80" spans="1:24" x14ac:dyDescent="0.3">
      <c r="A80" s="2" t="s">
        <v>19</v>
      </c>
      <c r="B80" s="2" t="s">
        <v>7</v>
      </c>
      <c r="C80" s="2">
        <v>5.6</v>
      </c>
      <c r="D80" s="4">
        <v>1.2881369778838647E-2</v>
      </c>
      <c r="E80" s="2">
        <v>0.67606186084080822</v>
      </c>
      <c r="F80" s="2" t="s">
        <v>20</v>
      </c>
      <c r="G80" s="2" t="s">
        <v>6</v>
      </c>
      <c r="H80" s="2">
        <v>35.5</v>
      </c>
      <c r="I80" s="4">
        <v>9.9752248224163724E-3</v>
      </c>
      <c r="J80" s="2">
        <v>0.6969471715965736</v>
      </c>
      <c r="K80" s="2">
        <v>-2.9061449564222741E-3</v>
      </c>
      <c r="N80" s="2" t="s">
        <v>19</v>
      </c>
      <c r="O80" s="2" t="s">
        <v>7</v>
      </c>
      <c r="P80" s="2">
        <v>5.4</v>
      </c>
      <c r="Q80" s="2">
        <v>0.11621674892839833</v>
      </c>
      <c r="R80" s="2">
        <v>1.3961461347009893E-2</v>
      </c>
      <c r="S80" s="2" t="s">
        <v>20</v>
      </c>
      <c r="T80" s="2" t="s">
        <v>6</v>
      </c>
      <c r="U80" s="2">
        <v>39.5</v>
      </c>
      <c r="V80" s="10">
        <v>-5.0981670245886658E-2</v>
      </c>
      <c r="W80" s="2">
        <v>1.9276450813689797E-2</v>
      </c>
      <c r="X80" s="2">
        <v>-0.16719841917428499</v>
      </c>
    </row>
    <row r="81" spans="1:24" x14ac:dyDescent="0.3">
      <c r="A81" s="2" t="s">
        <v>22</v>
      </c>
      <c r="B81" s="2" t="s">
        <v>7</v>
      </c>
      <c r="C81" s="2">
        <v>2.7</v>
      </c>
      <c r="D81" s="4">
        <v>-8.330154278708141E-3</v>
      </c>
      <c r="E81" s="2">
        <v>0.93088751823778959</v>
      </c>
      <c r="F81" s="2" t="s">
        <v>21</v>
      </c>
      <c r="G81" s="2" t="s">
        <v>6</v>
      </c>
      <c r="H81" s="2">
        <v>23.5</v>
      </c>
      <c r="I81" s="2">
        <v>-8.0962417865190164E-2</v>
      </c>
      <c r="J81" s="2">
        <v>8.0102106292913346E-3</v>
      </c>
      <c r="K81" s="2">
        <v>-7.2632263586482018E-2</v>
      </c>
      <c r="N81" s="2" t="s">
        <v>22</v>
      </c>
      <c r="O81" s="2" t="s">
        <v>7</v>
      </c>
      <c r="P81" s="2">
        <v>3.5</v>
      </c>
      <c r="Q81" s="4">
        <v>7.9474721043762214E-2</v>
      </c>
      <c r="R81" s="2">
        <v>0.70341621180854519</v>
      </c>
      <c r="S81" s="2" t="s">
        <v>21</v>
      </c>
      <c r="T81" s="2" t="s">
        <v>6</v>
      </c>
      <c r="U81" s="2">
        <v>30.1</v>
      </c>
      <c r="V81" s="10">
        <v>0.26376806044038426</v>
      </c>
      <c r="W81" s="2">
        <v>6.685332688707541E-5</v>
      </c>
      <c r="X81" s="2">
        <v>0.18429333939662204</v>
      </c>
    </row>
    <row r="82" spans="1:24" x14ac:dyDescent="0.3">
      <c r="A82" s="2" t="s">
        <v>23</v>
      </c>
      <c r="B82" s="2" t="s">
        <v>7</v>
      </c>
      <c r="C82" s="2">
        <v>10.7</v>
      </c>
      <c r="D82" s="4">
        <v>5.1488407248424871E-2</v>
      </c>
      <c r="E82" s="2">
        <v>0.85391473810821683</v>
      </c>
      <c r="F82" s="2" t="s">
        <v>24</v>
      </c>
      <c r="G82" s="2" t="s">
        <v>6</v>
      </c>
      <c r="H82" s="2">
        <v>30.2</v>
      </c>
      <c r="I82" s="4">
        <v>-7.6821454786277221E-2</v>
      </c>
      <c r="J82" s="2">
        <v>5.0321258764190753E-2</v>
      </c>
      <c r="K82" s="2">
        <v>-0.1283098620347021</v>
      </c>
      <c r="N82" s="2" t="s">
        <v>23</v>
      </c>
      <c r="O82" s="2" t="s">
        <v>7</v>
      </c>
      <c r="P82" s="2">
        <v>13.2</v>
      </c>
      <c r="Q82" s="2">
        <v>-0.24480815287405125</v>
      </c>
      <c r="R82" s="2">
        <v>4.5020077501794514E-2</v>
      </c>
      <c r="S82" s="2" t="s">
        <v>24</v>
      </c>
      <c r="T82" s="2" t="s">
        <v>6</v>
      </c>
      <c r="U82" s="2">
        <v>48.1</v>
      </c>
      <c r="V82" s="10">
        <v>0.11250319962357411</v>
      </c>
      <c r="W82" s="2">
        <v>1.0317932370186307E-2</v>
      </c>
      <c r="X82" s="2">
        <v>0.35731135249762536</v>
      </c>
    </row>
    <row r="83" spans="1:24" x14ac:dyDescent="0.3">
      <c r="A83" s="2" t="s">
        <v>25</v>
      </c>
      <c r="B83" s="2" t="s">
        <v>7</v>
      </c>
      <c r="C83" s="2">
        <v>12</v>
      </c>
      <c r="D83" s="4">
        <v>-0.10449933767220296</v>
      </c>
      <c r="E83" s="2">
        <v>0.1105431689903951</v>
      </c>
      <c r="F83" s="2" t="s">
        <v>26</v>
      </c>
      <c r="G83" s="2" t="s">
        <v>6</v>
      </c>
      <c r="H83" s="2">
        <v>76.8</v>
      </c>
      <c r="I83" s="4">
        <v>4.0217146861645049E-2</v>
      </c>
      <c r="J83" s="2">
        <v>0.4391694080875414</v>
      </c>
      <c r="K83" s="2">
        <v>0.144716484533848</v>
      </c>
      <c r="N83" s="2" t="s">
        <v>25</v>
      </c>
      <c r="O83" s="2" t="s">
        <v>7</v>
      </c>
      <c r="P83" s="2">
        <v>8.6999999999999993</v>
      </c>
      <c r="Q83" s="2">
        <v>-0.25184128018448543</v>
      </c>
      <c r="R83" s="2">
        <v>1.6842748767786155E-2</v>
      </c>
      <c r="S83" s="2" t="s">
        <v>26</v>
      </c>
      <c r="T83" s="2" t="s">
        <v>6</v>
      </c>
      <c r="U83" s="2">
        <v>80.099999999999994</v>
      </c>
      <c r="V83" s="11">
        <v>4.1521185941786068E-2</v>
      </c>
      <c r="W83" s="2">
        <v>0.39654763372270396</v>
      </c>
      <c r="X83" s="2">
        <v>0.29336246612627148</v>
      </c>
    </row>
    <row r="84" spans="1:24" x14ac:dyDescent="0.3">
      <c r="A84" s="2" t="s">
        <v>27</v>
      </c>
      <c r="B84" s="2" t="s">
        <v>7</v>
      </c>
      <c r="C84" s="2">
        <v>24</v>
      </c>
      <c r="D84" s="4">
        <v>-8.7814594788410083E-2</v>
      </c>
      <c r="E84" s="2">
        <v>0.13550872087795324</v>
      </c>
      <c r="F84" s="2" t="s">
        <v>28</v>
      </c>
      <c r="G84" s="2" t="s">
        <v>6</v>
      </c>
      <c r="H84" s="2">
        <v>18.600000000000001</v>
      </c>
      <c r="I84" s="4">
        <v>-1.2319198960017506E-2</v>
      </c>
      <c r="J84" s="2">
        <v>0.66867464083116057</v>
      </c>
      <c r="K84" s="2">
        <v>7.549539582839257E-2</v>
      </c>
      <c r="N84" s="2" t="s">
        <v>27</v>
      </c>
      <c r="O84" s="2" t="s">
        <v>7</v>
      </c>
      <c r="P84" s="2">
        <v>36</v>
      </c>
      <c r="Q84" s="2">
        <v>-0.14322557548271203</v>
      </c>
      <c r="R84" s="2">
        <v>1.3455266006599291E-2</v>
      </c>
      <c r="S84" s="2" t="s">
        <v>28</v>
      </c>
      <c r="T84" s="2" t="s">
        <v>6</v>
      </c>
      <c r="U84" s="2">
        <v>21.8</v>
      </c>
      <c r="V84" s="11">
        <v>1.0780448169292581E-2</v>
      </c>
      <c r="W84" s="2">
        <v>0.63672284229427478</v>
      </c>
      <c r="X84" s="2">
        <v>0.15400602365200461</v>
      </c>
    </row>
    <row r="85" spans="1:24" x14ac:dyDescent="0.3">
      <c r="A85" s="2" t="s">
        <v>29</v>
      </c>
      <c r="B85" s="2" t="s">
        <v>7</v>
      </c>
      <c r="C85" s="2">
        <v>16.2</v>
      </c>
      <c r="D85" s="2">
        <v>0.10675866495339066</v>
      </c>
      <c r="E85" s="2">
        <v>1.8239981191370349E-3</v>
      </c>
      <c r="F85" s="2" t="s">
        <v>30</v>
      </c>
      <c r="G85" s="2" t="s">
        <v>6</v>
      </c>
      <c r="H85" s="2">
        <v>9.1999999999999993</v>
      </c>
      <c r="I85" s="2">
        <v>0.42604901949871471</v>
      </c>
      <c r="J85" s="2">
        <v>6.4326715038243669E-5</v>
      </c>
      <c r="K85" s="2">
        <v>0.31929035454532406</v>
      </c>
      <c r="N85" s="2" t="s">
        <v>29</v>
      </c>
      <c r="O85" s="2" t="s">
        <v>7</v>
      </c>
      <c r="P85" s="2">
        <v>16.600000000000001</v>
      </c>
      <c r="Q85" s="2">
        <v>0.13171412795156723</v>
      </c>
      <c r="R85" s="2">
        <v>9.2277843032360777E-4</v>
      </c>
      <c r="S85" s="2" t="s">
        <v>30</v>
      </c>
      <c r="T85" s="2" t="s">
        <v>6</v>
      </c>
      <c r="U85" s="2">
        <v>11.4</v>
      </c>
      <c r="V85" s="11">
        <v>0.38646849774303027</v>
      </c>
      <c r="W85" s="2">
        <v>9.9802829569533763E-2</v>
      </c>
      <c r="X85" s="2">
        <v>0.25475436979146304</v>
      </c>
    </row>
    <row r="86" spans="1:24" x14ac:dyDescent="0.3">
      <c r="A86" s="2" t="s">
        <v>32</v>
      </c>
      <c r="B86" s="2" t="s">
        <v>7</v>
      </c>
      <c r="C86" s="2">
        <v>10.6</v>
      </c>
      <c r="D86" s="4">
        <v>0.17850992026298287</v>
      </c>
      <c r="E86" s="2">
        <v>0.6757502430192257</v>
      </c>
      <c r="F86" s="2" t="s">
        <v>31</v>
      </c>
      <c r="G86" s="2" t="s">
        <v>6</v>
      </c>
      <c r="H86" s="2">
        <v>22.3</v>
      </c>
      <c r="I86" s="2">
        <v>6.80860394350217E-2</v>
      </c>
      <c r="J86" s="2">
        <v>2.2186761508917693E-3</v>
      </c>
      <c r="K86" s="2">
        <v>-0.11042388082796117</v>
      </c>
      <c r="N86" s="2" t="s">
        <v>32</v>
      </c>
      <c r="O86" s="2" t="s">
        <v>7</v>
      </c>
      <c r="P86" s="2">
        <v>10.5</v>
      </c>
      <c r="Q86" s="2">
        <v>0.36727322397826812</v>
      </c>
      <c r="R86" s="2">
        <v>1.59935700738336E-4</v>
      </c>
      <c r="S86" s="2" t="s">
        <v>31</v>
      </c>
      <c r="T86" s="2" t="s">
        <v>6</v>
      </c>
      <c r="U86" s="2">
        <v>22.6</v>
      </c>
      <c r="V86" s="10">
        <v>0.21773137645042925</v>
      </c>
      <c r="W86" s="2">
        <v>5.1525319633996427E-4</v>
      </c>
      <c r="X86" s="2">
        <v>-0.14954184752783886</v>
      </c>
    </row>
    <row r="87" spans="1:24" x14ac:dyDescent="0.3">
      <c r="A87" s="2" t="s">
        <v>33</v>
      </c>
      <c r="B87" s="2" t="s">
        <v>7</v>
      </c>
      <c r="C87" s="2">
        <v>14.375</v>
      </c>
      <c r="D87" s="4">
        <v>0.38783102965443095</v>
      </c>
      <c r="E87" s="2">
        <v>0.73164342292499751</v>
      </c>
      <c r="F87" s="2" t="s">
        <v>34</v>
      </c>
      <c r="G87" s="2" t="s">
        <v>6</v>
      </c>
      <c r="H87" s="2">
        <v>15</v>
      </c>
      <c r="I87" s="2">
        <v>0.1202711367196891</v>
      </c>
      <c r="J87" s="2">
        <v>4.1941497762122193E-2</v>
      </c>
      <c r="K87" s="2">
        <v>-0.26755989293474186</v>
      </c>
      <c r="N87" s="2" t="s">
        <v>33</v>
      </c>
      <c r="O87" s="2" t="s">
        <v>7</v>
      </c>
      <c r="P87" s="2">
        <v>9.875</v>
      </c>
      <c r="Q87" s="4">
        <v>-6.71150716334908E-2</v>
      </c>
      <c r="R87" s="2">
        <v>0.31288826349814569</v>
      </c>
      <c r="S87" s="2" t="s">
        <v>34</v>
      </c>
      <c r="T87" s="2" t="s">
        <v>6</v>
      </c>
      <c r="U87" s="2">
        <v>16.100000000000001</v>
      </c>
      <c r="V87" s="11">
        <v>-0.14344349788357791</v>
      </c>
      <c r="W87" s="2">
        <v>0.69959625270923731</v>
      </c>
      <c r="X87" s="2">
        <v>-7.6328426250087109E-2</v>
      </c>
    </row>
    <row r="88" spans="1:24" x14ac:dyDescent="0.3">
      <c r="A88" s="2" t="s">
        <v>35</v>
      </c>
      <c r="B88" s="2" t="s">
        <v>7</v>
      </c>
      <c r="C88" s="2">
        <v>7.6</v>
      </c>
      <c r="D88" s="4">
        <v>9.6265883874943864E-2</v>
      </c>
      <c r="E88" s="2">
        <v>0.10698354174614738</v>
      </c>
      <c r="F88" s="2" t="s">
        <v>36</v>
      </c>
      <c r="G88" s="2" t="s">
        <v>6</v>
      </c>
      <c r="H88" s="2">
        <v>38.299999999999997</v>
      </c>
      <c r="I88" s="4">
        <v>-2.5578617534172749E-2</v>
      </c>
      <c r="J88" s="2">
        <v>0.52321477748567657</v>
      </c>
      <c r="K88" s="2">
        <v>-0.12184450140911661</v>
      </c>
      <c r="N88" s="2" t="s">
        <v>35</v>
      </c>
      <c r="O88" s="2" t="s">
        <v>7</v>
      </c>
      <c r="P88" s="2">
        <v>7.7</v>
      </c>
      <c r="Q88" s="4">
        <v>0.24193798910972339</v>
      </c>
      <c r="R88" s="2">
        <v>0.36558311980688302</v>
      </c>
      <c r="S88" s="2" t="s">
        <v>36</v>
      </c>
      <c r="T88" s="2" t="s">
        <v>6</v>
      </c>
      <c r="U88" s="2">
        <v>60.125</v>
      </c>
      <c r="V88" s="10">
        <v>6.8148896747987006E-2</v>
      </c>
      <c r="W88" s="2">
        <v>1.7604252562919458E-2</v>
      </c>
      <c r="X88" s="2">
        <v>-0.1737890923617364</v>
      </c>
    </row>
    <row r="89" spans="1:24" x14ac:dyDescent="0.3">
      <c r="A89" s="2" t="s">
        <v>38</v>
      </c>
      <c r="B89" s="2" t="s">
        <v>7</v>
      </c>
      <c r="C89" s="2">
        <v>11.375</v>
      </c>
      <c r="D89" s="2">
        <v>0.23800450294345288</v>
      </c>
      <c r="E89" s="2">
        <v>2.1019891542025163E-2</v>
      </c>
      <c r="F89" s="2" t="s">
        <v>37</v>
      </c>
      <c r="G89" s="2" t="s">
        <v>6</v>
      </c>
      <c r="H89" s="2">
        <v>6.4</v>
      </c>
      <c r="I89" s="2">
        <v>7.63346082857215E-2</v>
      </c>
      <c r="J89" s="2">
        <v>1.6860425253406527E-2</v>
      </c>
      <c r="K89" s="2">
        <v>-0.16166989465773138</v>
      </c>
      <c r="N89" s="2" t="s">
        <v>38</v>
      </c>
      <c r="O89" s="2" t="s">
        <v>7</v>
      </c>
      <c r="P89" s="2">
        <v>18.3</v>
      </c>
      <c r="Q89" s="4">
        <v>5.2982102283309906E-3</v>
      </c>
      <c r="R89" s="2">
        <v>0.91858241633196802</v>
      </c>
      <c r="S89" s="2" t="s">
        <v>37</v>
      </c>
      <c r="T89" s="2" t="s">
        <v>6</v>
      </c>
      <c r="U89" s="2">
        <v>11.9</v>
      </c>
      <c r="V89" s="10">
        <v>0.21406587175141928</v>
      </c>
      <c r="W89" s="2">
        <v>2.7130895351932436E-3</v>
      </c>
      <c r="X89" s="2">
        <v>0.20876766152308829</v>
      </c>
    </row>
    <row r="90" spans="1:24" s="1" customFormat="1" x14ac:dyDescent="0.3">
      <c r="D90" s="3"/>
      <c r="I90" s="3"/>
      <c r="K90" s="3"/>
      <c r="Q90" s="3"/>
      <c r="V90" s="12"/>
      <c r="X90" s="3"/>
    </row>
    <row r="91" spans="1:24" s="1" customFormat="1" x14ac:dyDescent="0.3">
      <c r="A91" s="1" t="s">
        <v>130</v>
      </c>
      <c r="C91" s="1">
        <f>AVERAGE(C76:C89)</f>
        <v>10.789285714285713</v>
      </c>
      <c r="D91" s="3">
        <f t="shared" ref="D91:E91" si="49">AVERAGE(D76:D89)</f>
        <v>9.1057171628911221E-2</v>
      </c>
      <c r="E91" s="1">
        <f t="shared" si="49"/>
        <v>0.4048108615814679</v>
      </c>
      <c r="H91" s="1">
        <f>AVERAGE(H76:H89)</f>
        <v>25.928571428571427</v>
      </c>
      <c r="I91" s="3">
        <f t="shared" ref="I91:J91" si="50">AVERAGE(I76:I89)</f>
        <v>7.8598800985277148E-2</v>
      </c>
      <c r="J91" s="1">
        <f t="shared" si="50"/>
        <v>0.17722002372844967</v>
      </c>
      <c r="K91" s="3">
        <f>AVERAGE(K76:K89)</f>
        <v>-1.2458370643634083E-2</v>
      </c>
      <c r="N91" s="1" t="s">
        <v>130</v>
      </c>
      <c r="P91" s="1">
        <f>AVERAGE(P76:P89)</f>
        <v>12.133928571428571</v>
      </c>
      <c r="Q91" s="3">
        <f t="shared" ref="Q91:R91" si="51">AVERAGE(Q76:Q89)</f>
        <v>4.4571699498145163E-2</v>
      </c>
      <c r="R91" s="1">
        <f t="shared" si="51"/>
        <v>0.22043454268203103</v>
      </c>
      <c r="U91" s="1">
        <f>AVERAGE(U76:U89)</f>
        <v>30.07321428571429</v>
      </c>
      <c r="V91" s="12">
        <f t="shared" ref="V91:W91" si="52">AVERAGE(V76:V89)</f>
        <v>0.1806611211085139</v>
      </c>
      <c r="W91" s="1">
        <f t="shared" si="52"/>
        <v>0.14196566635706107</v>
      </c>
      <c r="X91" s="3">
        <f>AVERAGE(X76:X89)</f>
        <v>0.13608942161036872</v>
      </c>
    </row>
    <row r="92" spans="1:24" s="1" customFormat="1" x14ac:dyDescent="0.3">
      <c r="A92" s="1" t="s">
        <v>8</v>
      </c>
      <c r="C92" s="1">
        <f>STDEV(C76:C89)</f>
        <v>7.4273902801472893</v>
      </c>
      <c r="D92" s="3">
        <f t="shared" ref="D92:E92" si="53">STDEV(D76:D89)</f>
        <v>0.15267145148254546</v>
      </c>
      <c r="E92" s="1">
        <f t="shared" si="53"/>
        <v>0.34022328755992992</v>
      </c>
      <c r="H92" s="1">
        <f>STDEV(H76:H89)</f>
        <v>17.939746528156558</v>
      </c>
      <c r="I92" s="3">
        <f t="shared" ref="I92:J92" si="54">STDEV(I76:I89)</f>
        <v>0.15893493640506956</v>
      </c>
      <c r="J92" s="1">
        <f t="shared" si="54"/>
        <v>0.27250623086338888</v>
      </c>
      <c r="K92" s="3">
        <f>STDEV(K76:K89)</f>
        <v>0.17965550448060644</v>
      </c>
      <c r="N92" s="1" t="s">
        <v>8</v>
      </c>
      <c r="P92" s="1">
        <f>STDEV(P76:P89)</f>
        <v>10.629583206709079</v>
      </c>
      <c r="Q92" s="3">
        <f t="shared" ref="Q92:R92" si="55">STDEV(Q76:Q89)</f>
        <v>0.22159153164177658</v>
      </c>
      <c r="R92" s="1">
        <f t="shared" si="55"/>
        <v>0.28645605074966396</v>
      </c>
      <c r="U92" s="1">
        <f>STDEV(U76:U89)</f>
        <v>20.726145844462586</v>
      </c>
      <c r="V92" s="12">
        <f t="shared" ref="V92:W92" si="56">STDEV(V76:V89)</f>
        <v>0.19093871454415801</v>
      </c>
      <c r="W92" s="1">
        <f t="shared" si="56"/>
        <v>0.24638213981789428</v>
      </c>
      <c r="X92" s="3">
        <f>STDEV(X76:X89)</f>
        <v>0.28478356175409358</v>
      </c>
    </row>
    <row r="93" spans="1:24" s="1" customFormat="1" x14ac:dyDescent="0.3">
      <c r="A93" s="1" t="s">
        <v>9</v>
      </c>
      <c r="C93" s="1">
        <f>MEDIAN(C76:C89)</f>
        <v>10.649999999999999</v>
      </c>
      <c r="D93" s="3">
        <f t="shared" ref="D93:E93" si="57">MEDIAN(D76:D89)</f>
        <v>7.3877145561684371E-2</v>
      </c>
      <c r="E93" s="1">
        <f t="shared" si="57"/>
        <v>0.31983232094087988</v>
      </c>
      <c r="H93" s="1">
        <f>MEDIAN(H76:H89)</f>
        <v>22.55</v>
      </c>
      <c r="I93" s="3">
        <f t="shared" ref="I93:J93" si="58">MEDIAN(I76:I89)</f>
        <v>5.0658712471926035E-2</v>
      </c>
      <c r="J93" s="1">
        <f t="shared" si="58"/>
        <v>2.3746858496205753E-2</v>
      </c>
      <c r="K93" s="3">
        <f>MEDIAN(K76:K89)</f>
        <v>-5.6295016503091801E-2</v>
      </c>
      <c r="N93" s="1" t="s">
        <v>9</v>
      </c>
      <c r="P93" s="1">
        <f>MEDIAN(P76:P89)</f>
        <v>9.2874999999999996</v>
      </c>
      <c r="Q93" s="3">
        <f t="shared" ref="Q93:R93" si="59">MEDIAN(Q76:Q89)</f>
        <v>4.2386465636046602E-2</v>
      </c>
      <c r="R93" s="1">
        <f t="shared" si="59"/>
        <v>0.10643885257838243</v>
      </c>
      <c r="U93" s="1">
        <f>MEDIAN(U76:U89)</f>
        <v>22.200000000000003</v>
      </c>
      <c r="V93" s="12">
        <f t="shared" ref="V93:W93" si="60">MEDIAN(V76:V89)</f>
        <v>0.17609458163996955</v>
      </c>
      <c r="W93" s="1">
        <f t="shared" si="60"/>
        <v>1.4924008083663473E-2</v>
      </c>
      <c r="X93" s="3">
        <f>MEDIAN(X76:X89)</f>
        <v>0.16914968152431331</v>
      </c>
    </row>
    <row r="94" spans="1:24" x14ac:dyDescent="0.3">
      <c r="A94" s="1" t="s">
        <v>10</v>
      </c>
      <c r="C94" s="1">
        <f>C92/SQRT(COUNT(C76:C89))</f>
        <v>1.9850535504404343</v>
      </c>
      <c r="D94" s="3">
        <f t="shared" ref="D94:E94" si="61">D92/SQRT(COUNT(D76:D89))</f>
        <v>4.0803161727797549E-2</v>
      </c>
      <c r="E94" s="1">
        <f t="shared" si="61"/>
        <v>9.0928498360794752E-2</v>
      </c>
      <c r="H94" s="1">
        <f>H92/SQRT(COUNT(H76:H89))</f>
        <v>4.7945989367092254</v>
      </c>
      <c r="I94" s="3">
        <f t="shared" ref="I94:J94" si="62">I92/SQRT(COUNT(I76:I89))</f>
        <v>4.2477148486891082E-2</v>
      </c>
      <c r="J94" s="1">
        <f t="shared" si="62"/>
        <v>7.2830353689423144E-2</v>
      </c>
      <c r="K94" s="3">
        <f>K92/SQRT(COUNT(K76:K89))</f>
        <v>4.8014953243889998E-2</v>
      </c>
      <c r="N94" s="1" t="s">
        <v>10</v>
      </c>
      <c r="P94" s="1">
        <f>P92/SQRT(COUNT(P76:P89))</f>
        <v>2.840875608836519</v>
      </c>
      <c r="Q94" s="3">
        <f t="shared" ref="Q94:R94" si="63">Q92/SQRT(COUNT(Q76:Q89))</f>
        <v>5.9222827943857498E-2</v>
      </c>
      <c r="R94" s="1">
        <f t="shared" si="63"/>
        <v>7.6558599876683661E-2</v>
      </c>
      <c r="U94" s="1">
        <f>U92/SQRT(COUNT(U76:U89))</f>
        <v>5.5392954784491044</v>
      </c>
      <c r="V94" s="12">
        <f t="shared" ref="V94:W94" si="64">V92/SQRT(COUNT(V76:V89))</f>
        <v>5.1030517978233561E-2</v>
      </c>
      <c r="W94" s="1">
        <f t="shared" si="64"/>
        <v>6.5848396672771009E-2</v>
      </c>
      <c r="X94" s="3">
        <f>X92/SQRT(COUNT(X76:X89))</f>
        <v>7.6111608390642654E-2</v>
      </c>
    </row>
  </sheetData>
  <conditionalFormatting sqref="E1:E17 E23:E24 E47:E48 E71:E72 E95:E1048576">
    <cfRule type="cellIs" dxfId="16" priority="12" operator="greaterThan">
      <formula>0.05</formula>
    </cfRule>
    <cfRule type="cellIs" priority="13" operator="greaterThan">
      <formula>0.05</formula>
    </cfRule>
  </conditionalFormatting>
  <conditionalFormatting sqref="J23:J24 J47:J48 J71:J72 J95:J1048576 J2:J17 I1">
    <cfRule type="cellIs" dxfId="15" priority="11" operator="greaterThan">
      <formula>0.05</formula>
    </cfRule>
  </conditionalFormatting>
  <conditionalFormatting sqref="E25:E41">
    <cfRule type="cellIs" dxfId="14" priority="9" operator="greaterThan">
      <formula>0.05</formula>
    </cfRule>
    <cfRule type="cellIs" priority="10" operator="greaterThan">
      <formula>0.05</formula>
    </cfRule>
  </conditionalFormatting>
  <conditionalFormatting sqref="J25:J41">
    <cfRule type="cellIs" dxfId="13" priority="8" operator="greaterThan">
      <formula>0.05</formula>
    </cfRule>
  </conditionalFormatting>
  <conditionalFormatting sqref="E49:E65">
    <cfRule type="cellIs" dxfId="12" priority="6" operator="greaterThan">
      <formula>0.05</formula>
    </cfRule>
    <cfRule type="cellIs" priority="7" operator="greaterThan">
      <formula>0.05</formula>
    </cfRule>
  </conditionalFormatting>
  <conditionalFormatting sqref="J49:J65">
    <cfRule type="cellIs" dxfId="11" priority="5" operator="greaterThan">
      <formula>0.05</formula>
    </cfRule>
  </conditionalFormatting>
  <conditionalFormatting sqref="E73:E89">
    <cfRule type="cellIs" dxfId="10" priority="3" operator="greaterThan">
      <formula>0.05</formula>
    </cfRule>
    <cfRule type="cellIs" priority="4" operator="greaterThan">
      <formula>0.05</formula>
    </cfRule>
  </conditionalFormatting>
  <conditionalFormatting sqref="J73:J89">
    <cfRule type="cellIs" dxfId="9" priority="2" operator="greaterThan">
      <formula>0.05</formula>
    </cfRule>
  </conditionalFormatting>
  <conditionalFormatting sqref="E3:E17 W3:W17 J3:J17 R3:R17 E27:E41 J27:J41 R27:R41 W27:W41 E51:E65 J51:J65 R51:R65 W51:W65 E75:E89 J75:J89 R75:R89 W75:W89">
    <cfRule type="cellIs" dxfId="8" priority="1" operator="greaterThan">
      <formula>0.05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ECF-4508-4DBF-BAA6-C32B0D2FDEE7}">
  <dimension ref="A1:Y67"/>
  <sheetViews>
    <sheetView workbookViewId="0">
      <selection activeCell="J46" sqref="J46"/>
    </sheetView>
  </sheetViews>
  <sheetFormatPr defaultRowHeight="14.4" x14ac:dyDescent="0.3"/>
  <sheetData>
    <row r="1" spans="1:22" x14ac:dyDescent="0.3">
      <c r="A1" s="5"/>
      <c r="B1" s="5"/>
      <c r="C1" s="5"/>
      <c r="D1" s="5"/>
      <c r="E1" s="5"/>
      <c r="F1" s="5"/>
      <c r="G1" s="5"/>
      <c r="H1" s="5"/>
      <c r="I1" s="5" t="s">
        <v>135</v>
      </c>
      <c r="J1" s="5"/>
      <c r="K1" s="5" t="s">
        <v>136</v>
      </c>
      <c r="L1" s="5"/>
      <c r="M1" s="5"/>
      <c r="N1" s="5" t="s">
        <v>137</v>
      </c>
      <c r="O1" s="5"/>
      <c r="P1" s="5" t="s">
        <v>138</v>
      </c>
      <c r="Q1" s="5"/>
      <c r="R1" s="5"/>
      <c r="S1" s="5" t="s">
        <v>139</v>
      </c>
      <c r="T1" s="5" t="s">
        <v>140</v>
      </c>
      <c r="U1" s="5"/>
      <c r="V1" s="5" t="s">
        <v>141</v>
      </c>
    </row>
    <row r="2" spans="1:22" x14ac:dyDescent="0.3">
      <c r="A2" s="6" t="s">
        <v>142</v>
      </c>
      <c r="B2" s="6" t="s">
        <v>134</v>
      </c>
      <c r="C2" s="6" t="s">
        <v>143</v>
      </c>
      <c r="D2" s="5" t="s">
        <v>144</v>
      </c>
      <c r="E2" s="5" t="s">
        <v>145</v>
      </c>
      <c r="F2" s="5" t="s">
        <v>146</v>
      </c>
      <c r="G2" s="5"/>
      <c r="H2" s="5"/>
      <c r="I2" s="5" t="s">
        <v>147</v>
      </c>
      <c r="J2" s="5" t="s">
        <v>130</v>
      </c>
      <c r="K2" s="5" t="s">
        <v>148</v>
      </c>
      <c r="L2" s="5" t="s">
        <v>130</v>
      </c>
      <c r="M2" s="5"/>
      <c r="N2" s="5" t="s">
        <v>147</v>
      </c>
      <c r="O2" s="5" t="s">
        <v>130</v>
      </c>
      <c r="P2" s="5" t="s">
        <v>148</v>
      </c>
      <c r="Q2" s="5" t="s">
        <v>130</v>
      </c>
      <c r="R2" s="5"/>
      <c r="S2" s="5"/>
      <c r="T2" s="5"/>
      <c r="U2" s="5"/>
      <c r="V2" s="5"/>
    </row>
    <row r="3" spans="1:22" x14ac:dyDescent="0.3">
      <c r="A3" s="6">
        <v>1</v>
      </c>
      <c r="B3" s="6">
        <v>175</v>
      </c>
      <c r="C3" s="6">
        <v>0.2</v>
      </c>
      <c r="D3" s="7">
        <v>0.33930678004260267</v>
      </c>
      <c r="E3" s="8">
        <v>-0.1120397140053644</v>
      </c>
      <c r="F3" s="5">
        <v>0.45134649404796701</v>
      </c>
      <c r="G3" s="5"/>
      <c r="H3" s="5"/>
      <c r="I3" s="5">
        <v>9</v>
      </c>
      <c r="J3" s="7">
        <v>0.53117332639850401</v>
      </c>
      <c r="K3" s="5">
        <v>8</v>
      </c>
      <c r="L3" s="8">
        <v>-2.4278691163419602E-2</v>
      </c>
      <c r="M3" s="5"/>
      <c r="N3" s="5">
        <v>5</v>
      </c>
      <c r="O3" s="7">
        <v>-6.0530033980196489E-3</v>
      </c>
      <c r="P3" s="5">
        <v>6</v>
      </c>
      <c r="Q3" s="8">
        <v>-0.22905441112795744</v>
      </c>
      <c r="R3" s="5"/>
      <c r="S3" s="5">
        <v>0.6428571428571429</v>
      </c>
      <c r="T3" s="5">
        <v>0.5714285714285714</v>
      </c>
      <c r="U3" s="5"/>
      <c r="V3" s="5">
        <v>0.6071428571428571</v>
      </c>
    </row>
    <row r="4" spans="1:22" x14ac:dyDescent="0.3">
      <c r="A4" s="6">
        <v>1</v>
      </c>
      <c r="B4" s="6">
        <v>175</v>
      </c>
      <c r="C4" s="6">
        <v>10</v>
      </c>
      <c r="D4" s="7">
        <v>7.8598800985277148E-2</v>
      </c>
      <c r="E4" s="8">
        <v>9.1057171628911221E-2</v>
      </c>
      <c r="F4" s="5">
        <v>-1.2458370643634083E-2</v>
      </c>
      <c r="G4" s="5"/>
      <c r="H4" s="5"/>
      <c r="I4" s="5">
        <v>9</v>
      </c>
      <c r="J4" s="7">
        <v>0.12943445704336509</v>
      </c>
      <c r="K4" s="5">
        <v>2</v>
      </c>
      <c r="L4" s="8">
        <v>0.17238158394842176</v>
      </c>
      <c r="M4" s="5"/>
      <c r="N4" s="5">
        <v>5</v>
      </c>
      <c r="O4" s="7">
        <v>-1.290537991928121E-2</v>
      </c>
      <c r="P4" s="5">
        <v>12</v>
      </c>
      <c r="Q4" s="8">
        <v>7.7503102908992802E-2</v>
      </c>
      <c r="R4" s="5"/>
      <c r="S4" s="5">
        <v>0.6428571428571429</v>
      </c>
      <c r="T4" s="5">
        <v>0.14285714285714285</v>
      </c>
      <c r="U4" s="5"/>
      <c r="V4" s="5">
        <v>0.39285714285714285</v>
      </c>
    </row>
    <row r="5" spans="1:22" x14ac:dyDescent="0.3">
      <c r="A5" s="6">
        <v>1</v>
      </c>
      <c r="B5" s="6">
        <v>50</v>
      </c>
      <c r="C5" s="6">
        <v>0.2</v>
      </c>
      <c r="D5" s="7">
        <v>0.18874437670332772</v>
      </c>
      <c r="E5" s="8">
        <v>5.2733935366190032E-2</v>
      </c>
      <c r="F5" s="5">
        <v>0.13601044133713769</v>
      </c>
      <c r="G5" s="5"/>
      <c r="H5" s="5"/>
      <c r="I5" s="5">
        <v>8</v>
      </c>
      <c r="J5" s="7">
        <v>0.31201237202789822</v>
      </c>
      <c r="K5" s="5">
        <v>6</v>
      </c>
      <c r="L5" s="8">
        <v>7.9869258774358867E-2</v>
      </c>
      <c r="M5" s="5"/>
      <c r="N5" s="5">
        <v>6</v>
      </c>
      <c r="O5" s="7">
        <v>2.438704960390041E-2</v>
      </c>
      <c r="P5" s="5">
        <v>8</v>
      </c>
      <c r="Q5" s="8">
        <v>3.2382442810063389E-2</v>
      </c>
      <c r="R5" s="5"/>
      <c r="S5" s="5">
        <v>0.5714285714285714</v>
      </c>
      <c r="T5" s="5">
        <v>0.42857142857142855</v>
      </c>
      <c r="U5" s="5"/>
      <c r="V5" s="5">
        <v>0.5</v>
      </c>
    </row>
    <row r="6" spans="1:22" x14ac:dyDescent="0.3">
      <c r="A6" s="6">
        <v>1</v>
      </c>
      <c r="B6" s="6">
        <v>100</v>
      </c>
      <c r="C6" s="6">
        <v>1</v>
      </c>
      <c r="D6" s="7">
        <v>0.2956562092124817</v>
      </c>
      <c r="E6" s="8">
        <v>4.1344264270231967E-2</v>
      </c>
      <c r="F6" s="5">
        <v>0.25431194494224968</v>
      </c>
      <c r="G6" s="5"/>
      <c r="H6" s="5"/>
      <c r="I6" s="5">
        <v>9</v>
      </c>
      <c r="J6" s="7">
        <v>0.46304325781117073</v>
      </c>
      <c r="K6" s="5">
        <v>9</v>
      </c>
      <c r="L6" s="8">
        <v>0.19151082846082765</v>
      </c>
      <c r="M6" s="5"/>
      <c r="N6" s="5">
        <v>5</v>
      </c>
      <c r="O6" s="7">
        <v>-5.6404782651584499E-3</v>
      </c>
      <c r="P6" s="5">
        <v>5</v>
      </c>
      <c r="Q6" s="8">
        <v>-0.2289555512728402</v>
      </c>
      <c r="R6" s="5"/>
      <c r="S6" s="5">
        <v>0.6428571428571429</v>
      </c>
      <c r="T6" s="5">
        <v>0.6428571428571429</v>
      </c>
      <c r="U6" s="5"/>
      <c r="V6" s="5">
        <v>0.6428571428571429</v>
      </c>
    </row>
    <row r="7" spans="1:22" x14ac:dyDescent="0.3">
      <c r="A7" s="6"/>
      <c r="B7" s="6"/>
      <c r="C7" s="6"/>
      <c r="D7" s="7"/>
      <c r="E7" s="8"/>
      <c r="F7" s="5"/>
      <c r="G7" s="5"/>
      <c r="H7" s="5"/>
      <c r="I7" s="5"/>
      <c r="J7" s="7"/>
      <c r="K7" s="5"/>
      <c r="L7" s="8"/>
      <c r="M7" s="5"/>
      <c r="N7" s="5"/>
      <c r="O7" s="7"/>
      <c r="P7" s="5"/>
      <c r="Q7" s="8"/>
      <c r="R7" s="5"/>
      <c r="S7" s="5"/>
      <c r="T7" s="5"/>
      <c r="U7" s="5"/>
      <c r="V7" s="5"/>
    </row>
    <row r="8" spans="1:22" x14ac:dyDescent="0.3">
      <c r="A8" s="6">
        <v>2.5</v>
      </c>
      <c r="B8" s="6">
        <v>175</v>
      </c>
      <c r="C8" s="6">
        <v>0.2</v>
      </c>
      <c r="D8" s="7">
        <v>0.50669307873081071</v>
      </c>
      <c r="E8" s="8">
        <v>-0.79279921546985133</v>
      </c>
      <c r="F8" s="5">
        <v>1.2994922942006621</v>
      </c>
      <c r="G8" s="5"/>
      <c r="H8" s="5"/>
      <c r="I8" s="5">
        <v>12</v>
      </c>
      <c r="J8" s="7">
        <v>0.60627306650120383</v>
      </c>
      <c r="K8" s="5">
        <v>12</v>
      </c>
      <c r="L8" s="8">
        <v>-0.88272729362730651</v>
      </c>
      <c r="M8" s="5"/>
      <c r="N8" s="5">
        <v>2</v>
      </c>
      <c r="O8" s="7">
        <v>-9.0786847891547326E-2</v>
      </c>
      <c r="P8" s="5">
        <v>2</v>
      </c>
      <c r="Q8" s="8">
        <v>-0.25323074652512084</v>
      </c>
      <c r="R8" s="5"/>
      <c r="S8" s="5">
        <v>0.8571428571428571</v>
      </c>
      <c r="T8" s="5">
        <v>0.8571428571428571</v>
      </c>
      <c r="U8" s="5"/>
      <c r="V8" s="5">
        <v>0.8571428571428571</v>
      </c>
    </row>
    <row r="9" spans="1:22" x14ac:dyDescent="0.3">
      <c r="A9" s="6">
        <v>2.5</v>
      </c>
      <c r="B9" s="6">
        <v>175</v>
      </c>
      <c r="C9" s="6">
        <v>10</v>
      </c>
      <c r="D9" s="7">
        <v>0.1806611211085139</v>
      </c>
      <c r="E9" s="8">
        <v>4.4571699498145163E-2</v>
      </c>
      <c r="F9" s="5">
        <v>0.13608942161036872</v>
      </c>
      <c r="G9" s="5"/>
      <c r="H9" s="5"/>
      <c r="I9" s="5">
        <v>9</v>
      </c>
      <c r="J9" s="7">
        <v>0.19585506175305983</v>
      </c>
      <c r="K9" s="5">
        <v>7</v>
      </c>
      <c r="L9" s="8">
        <v>4.7854526407450346E-2</v>
      </c>
      <c r="M9" s="5"/>
      <c r="N9" s="5">
        <v>5</v>
      </c>
      <c r="O9" s="7">
        <v>0.15331202794833129</v>
      </c>
      <c r="P9" s="5">
        <v>7</v>
      </c>
      <c r="Q9" s="8">
        <v>4.1288872588840002E-2</v>
      </c>
      <c r="R9" s="5"/>
      <c r="S9" s="5">
        <v>0.6428571428571429</v>
      </c>
      <c r="T9" s="5">
        <v>0.5</v>
      </c>
      <c r="U9" s="5"/>
      <c r="V9" s="5">
        <v>0.5714285714285714</v>
      </c>
    </row>
    <row r="10" spans="1:22" x14ac:dyDescent="0.3">
      <c r="A10" s="6">
        <v>2.5</v>
      </c>
      <c r="B10" s="6">
        <v>50</v>
      </c>
      <c r="C10" s="6">
        <v>0.2</v>
      </c>
      <c r="D10" s="7">
        <v>0.35560800024175565</v>
      </c>
      <c r="E10" s="8">
        <v>-0.56698123110475218</v>
      </c>
      <c r="F10" s="5">
        <v>0.92258923134650783</v>
      </c>
      <c r="G10" s="5"/>
      <c r="H10" s="5"/>
      <c r="I10" s="5">
        <v>13</v>
      </c>
      <c r="J10" s="7">
        <v>0.37892079237073428</v>
      </c>
      <c r="K10" s="5">
        <v>7</v>
      </c>
      <c r="L10" s="8">
        <v>-0.82178940119244015</v>
      </c>
      <c r="M10" s="5"/>
      <c r="N10" s="5">
        <v>1</v>
      </c>
      <c r="O10" s="7">
        <v>5.2541702565033335E-2</v>
      </c>
      <c r="P10" s="5">
        <v>7</v>
      </c>
      <c r="Q10" s="8">
        <v>-0.31217306101706427</v>
      </c>
      <c r="R10" s="5"/>
      <c r="S10" s="5">
        <v>0.9285714285714286</v>
      </c>
      <c r="T10" s="5">
        <v>0.5</v>
      </c>
      <c r="U10" s="5"/>
      <c r="V10" s="5">
        <v>0.7142857142857143</v>
      </c>
    </row>
    <row r="11" spans="1:22" x14ac:dyDescent="0.3">
      <c r="A11" s="6">
        <v>2.5</v>
      </c>
      <c r="B11" s="6">
        <v>100</v>
      </c>
      <c r="C11" s="6">
        <v>1</v>
      </c>
      <c r="D11" s="7">
        <v>0.45785492636102981</v>
      </c>
      <c r="E11" s="8">
        <v>-0.50774431015611721</v>
      </c>
      <c r="F11" s="5">
        <v>0.96559923651714707</v>
      </c>
      <c r="G11" s="5"/>
      <c r="H11" s="5"/>
      <c r="I11" s="5">
        <v>13</v>
      </c>
      <c r="J11" s="7">
        <v>0.4933124670380058</v>
      </c>
      <c r="K11" s="5">
        <v>9</v>
      </c>
      <c r="L11" s="8">
        <v>-0.77858559472795319</v>
      </c>
      <c r="M11" s="5"/>
      <c r="N11" s="5">
        <v>1</v>
      </c>
      <c r="O11" s="7">
        <v>-3.0931024396584571E-3</v>
      </c>
      <c r="P11" s="5">
        <v>5</v>
      </c>
      <c r="Q11" s="8">
        <v>-2.0229997926812314E-2</v>
      </c>
      <c r="R11" s="5"/>
      <c r="S11" s="5">
        <v>0.9285714285714286</v>
      </c>
      <c r="T11" s="5">
        <v>0.6428571428571429</v>
      </c>
      <c r="U11" s="5"/>
      <c r="V11" s="5">
        <v>0.7857142857142857</v>
      </c>
    </row>
    <row r="18" spans="1:23" x14ac:dyDescent="0.3">
      <c r="A18" s="5"/>
      <c r="B18" s="5"/>
      <c r="C18" s="5"/>
      <c r="D18" s="5" t="s">
        <v>6</v>
      </c>
      <c r="E18" s="5" t="s">
        <v>6</v>
      </c>
      <c r="F18" s="5" t="s">
        <v>6</v>
      </c>
      <c r="G18" s="5" t="s">
        <v>7</v>
      </c>
      <c r="H18" s="5" t="s">
        <v>7</v>
      </c>
      <c r="I18" s="5" t="s">
        <v>7</v>
      </c>
      <c r="J18" s="5"/>
      <c r="K18" s="5"/>
      <c r="L18" s="5"/>
      <c r="M18" s="5"/>
      <c r="N18" s="5"/>
      <c r="O18" s="5"/>
      <c r="P18" s="5"/>
      <c r="Q18" s="5"/>
      <c r="R18" s="5"/>
      <c r="S18" s="5" t="s">
        <v>149</v>
      </c>
      <c r="T18" s="5"/>
      <c r="U18" s="5"/>
      <c r="V18" s="5"/>
      <c r="W18" s="5"/>
    </row>
    <row r="19" spans="1:23" x14ac:dyDescent="0.3">
      <c r="A19" s="6" t="s">
        <v>142</v>
      </c>
      <c r="B19" s="6" t="s">
        <v>134</v>
      </c>
      <c r="C19" s="6" t="s">
        <v>143</v>
      </c>
      <c r="D19" s="6" t="s">
        <v>150</v>
      </c>
      <c r="E19" s="6" t="s">
        <v>151</v>
      </c>
      <c r="F19" s="6" t="s">
        <v>152</v>
      </c>
      <c r="G19" s="6" t="s">
        <v>153</v>
      </c>
      <c r="H19" s="6" t="s">
        <v>154</v>
      </c>
      <c r="I19" s="6" t="s">
        <v>155</v>
      </c>
      <c r="J19" s="5"/>
      <c r="K19" s="5"/>
      <c r="L19" s="5"/>
      <c r="M19" s="5"/>
      <c r="N19" s="5"/>
      <c r="O19" s="5"/>
      <c r="P19" s="5"/>
      <c r="Q19" s="5"/>
      <c r="R19" s="5"/>
      <c r="S19" s="5" t="s">
        <v>156</v>
      </c>
      <c r="T19" s="5"/>
      <c r="U19" s="5"/>
      <c r="V19" s="5"/>
      <c r="W19" s="5"/>
    </row>
    <row r="20" spans="1:23" x14ac:dyDescent="0.3">
      <c r="A20" s="6">
        <v>1</v>
      </c>
      <c r="B20" s="6">
        <v>175</v>
      </c>
      <c r="C20" s="6">
        <v>0.2</v>
      </c>
      <c r="D20" s="9">
        <v>9</v>
      </c>
      <c r="E20" s="9">
        <v>0</v>
      </c>
      <c r="F20" s="5">
        <v>5</v>
      </c>
      <c r="G20" s="5">
        <v>4</v>
      </c>
      <c r="H20" s="5">
        <v>4</v>
      </c>
      <c r="I20" s="5">
        <v>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6">
        <v>1</v>
      </c>
      <c r="B21" s="6">
        <v>175</v>
      </c>
      <c r="C21" s="6">
        <v>10</v>
      </c>
      <c r="D21" s="9">
        <v>7</v>
      </c>
      <c r="E21" s="9">
        <v>2</v>
      </c>
      <c r="F21" s="5">
        <v>5</v>
      </c>
      <c r="G21" s="5">
        <v>2</v>
      </c>
      <c r="H21" s="5">
        <v>0</v>
      </c>
      <c r="I21" s="5">
        <v>12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6">
        <v>1</v>
      </c>
      <c r="B22" s="6">
        <v>50</v>
      </c>
      <c r="C22" s="6">
        <v>0.2</v>
      </c>
      <c r="D22" s="6">
        <v>8</v>
      </c>
      <c r="E22" s="6">
        <v>0</v>
      </c>
      <c r="F22" s="5">
        <v>6</v>
      </c>
      <c r="G22" s="5">
        <v>4</v>
      </c>
      <c r="H22" s="5">
        <v>2</v>
      </c>
      <c r="I22" s="5">
        <v>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6">
        <v>1</v>
      </c>
      <c r="B23" s="6">
        <v>100</v>
      </c>
      <c r="C23" s="6">
        <v>1</v>
      </c>
      <c r="D23" s="6">
        <v>9</v>
      </c>
      <c r="E23" s="6">
        <v>0</v>
      </c>
      <c r="F23" s="5">
        <v>5</v>
      </c>
      <c r="G23" s="5">
        <v>7</v>
      </c>
      <c r="H23" s="5">
        <v>2</v>
      </c>
      <c r="I23" s="5">
        <v>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6"/>
      <c r="B24" s="6"/>
      <c r="C24" s="6"/>
      <c r="D24" s="9"/>
      <c r="E24" s="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6">
        <v>2.5</v>
      </c>
      <c r="B25" s="6">
        <v>175</v>
      </c>
      <c r="C25" s="6">
        <v>0.2</v>
      </c>
      <c r="D25" s="6">
        <v>12</v>
      </c>
      <c r="E25" s="6">
        <v>0</v>
      </c>
      <c r="F25" s="5">
        <v>2</v>
      </c>
      <c r="G25" s="5">
        <v>0</v>
      </c>
      <c r="H25" s="5">
        <v>12</v>
      </c>
      <c r="I25" s="5">
        <v>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6">
        <v>2.5</v>
      </c>
      <c r="B26" s="6">
        <v>175</v>
      </c>
      <c r="C26" s="6">
        <v>10</v>
      </c>
      <c r="D26" s="6">
        <v>8</v>
      </c>
      <c r="E26" s="6">
        <v>1</v>
      </c>
      <c r="F26" s="5">
        <v>5</v>
      </c>
      <c r="G26" s="5">
        <v>4</v>
      </c>
      <c r="H26" s="5">
        <v>3</v>
      </c>
      <c r="I26" s="5">
        <v>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6">
        <v>2.5</v>
      </c>
      <c r="B27" s="6">
        <v>50</v>
      </c>
      <c r="C27" s="6">
        <v>0.2</v>
      </c>
      <c r="D27" s="6">
        <v>12</v>
      </c>
      <c r="E27" s="6">
        <v>1</v>
      </c>
      <c r="F27" s="5">
        <v>1</v>
      </c>
      <c r="G27" s="5">
        <v>0</v>
      </c>
      <c r="H27" s="5">
        <v>7</v>
      </c>
      <c r="I27" s="5">
        <v>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6">
        <v>2.5</v>
      </c>
      <c r="B28" s="6">
        <v>100</v>
      </c>
      <c r="C28" s="6">
        <v>1</v>
      </c>
      <c r="D28" s="6">
        <v>13</v>
      </c>
      <c r="E28" s="6">
        <v>0</v>
      </c>
      <c r="F28" s="5">
        <v>1</v>
      </c>
      <c r="G28" s="5">
        <v>1</v>
      </c>
      <c r="H28" s="5">
        <v>8</v>
      </c>
      <c r="I28" s="5">
        <v>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31" spans="1:23" x14ac:dyDescent="0.3">
      <c r="A31" s="5" t="s">
        <v>157</v>
      </c>
      <c r="B31" s="6" t="s">
        <v>150</v>
      </c>
      <c r="C31" s="6" t="s">
        <v>151</v>
      </c>
      <c r="D31" s="6" t="s">
        <v>152</v>
      </c>
      <c r="E31" s="6" t="s">
        <v>153</v>
      </c>
      <c r="F31" s="6" t="s">
        <v>154</v>
      </c>
      <c r="G31" s="6" t="s">
        <v>155</v>
      </c>
      <c r="I31" s="6" t="s">
        <v>150</v>
      </c>
      <c r="J31" s="6" t="s">
        <v>151</v>
      </c>
      <c r="K31" s="6" t="s">
        <v>152</v>
      </c>
      <c r="L31" s="6" t="s">
        <v>153</v>
      </c>
      <c r="M31" s="6" t="s">
        <v>154</v>
      </c>
      <c r="N31" s="6" t="s">
        <v>155</v>
      </c>
    </row>
    <row r="32" spans="1:23" x14ac:dyDescent="0.3">
      <c r="A32" s="5" t="s">
        <v>158</v>
      </c>
      <c r="B32" s="9">
        <v>9</v>
      </c>
      <c r="C32" s="9">
        <v>0</v>
      </c>
      <c r="D32" s="5">
        <v>5</v>
      </c>
      <c r="E32" s="5">
        <v>4</v>
      </c>
      <c r="F32" s="5">
        <v>4</v>
      </c>
      <c r="G32" s="5">
        <v>6</v>
      </c>
      <c r="I32">
        <f>B32/14</f>
        <v>0.6428571428571429</v>
      </c>
      <c r="J32" s="5">
        <f t="shared" ref="J32:N32" si="0">C32/14</f>
        <v>0</v>
      </c>
      <c r="K32" s="5">
        <f t="shared" si="0"/>
        <v>0.35714285714285715</v>
      </c>
      <c r="L32" s="5">
        <f t="shared" si="0"/>
        <v>0.2857142857142857</v>
      </c>
      <c r="M32" s="5">
        <f t="shared" si="0"/>
        <v>0.2857142857142857</v>
      </c>
      <c r="N32" s="5">
        <f t="shared" si="0"/>
        <v>0.42857142857142855</v>
      </c>
      <c r="O32" s="5"/>
      <c r="P32" s="5"/>
      <c r="Q32" s="5"/>
      <c r="R32" s="5"/>
      <c r="S32" s="5"/>
      <c r="T32" s="5"/>
      <c r="U32" s="5"/>
      <c r="V32" s="5"/>
      <c r="W32" s="5"/>
    </row>
    <row r="33" spans="1:24" x14ac:dyDescent="0.3">
      <c r="A33" s="5" t="s">
        <v>159</v>
      </c>
      <c r="B33" s="9">
        <v>7</v>
      </c>
      <c r="C33" s="9">
        <v>2</v>
      </c>
      <c r="D33" s="5">
        <v>5</v>
      </c>
      <c r="E33" s="5">
        <v>2</v>
      </c>
      <c r="F33" s="5">
        <v>0</v>
      </c>
      <c r="G33" s="5">
        <v>12</v>
      </c>
      <c r="I33" s="5">
        <f t="shared" ref="I33:I39" si="1">B33/14</f>
        <v>0.5</v>
      </c>
      <c r="J33" s="5">
        <f t="shared" ref="J33:J39" si="2">C33/14</f>
        <v>0.14285714285714285</v>
      </c>
      <c r="K33" s="5">
        <f t="shared" ref="K33:K39" si="3">D33/14</f>
        <v>0.35714285714285715</v>
      </c>
      <c r="L33" s="5">
        <f t="shared" ref="L33:L39" si="4">E33/14</f>
        <v>0.14285714285714285</v>
      </c>
      <c r="M33" s="5">
        <f t="shared" ref="M33:M39" si="5">F33/14</f>
        <v>0</v>
      </c>
      <c r="N33" s="5">
        <f t="shared" ref="N33:N39" si="6">G33/14</f>
        <v>0.8571428571428571</v>
      </c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 t="s">
        <v>160</v>
      </c>
      <c r="B34" s="6">
        <v>8</v>
      </c>
      <c r="C34" s="6">
        <v>0</v>
      </c>
      <c r="D34" s="5">
        <v>6</v>
      </c>
      <c r="E34" s="5">
        <v>4</v>
      </c>
      <c r="F34" s="5">
        <v>2</v>
      </c>
      <c r="G34" s="5">
        <v>8</v>
      </c>
      <c r="I34" s="5">
        <f t="shared" si="1"/>
        <v>0.5714285714285714</v>
      </c>
      <c r="J34" s="5">
        <f t="shared" si="2"/>
        <v>0</v>
      </c>
      <c r="K34" s="5">
        <f t="shared" si="3"/>
        <v>0.42857142857142855</v>
      </c>
      <c r="L34" s="5">
        <f t="shared" si="4"/>
        <v>0.2857142857142857</v>
      </c>
      <c r="M34" s="5">
        <f t="shared" si="5"/>
        <v>0.14285714285714285</v>
      </c>
      <c r="N34" s="5">
        <f t="shared" si="6"/>
        <v>0.5714285714285714</v>
      </c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 t="s">
        <v>161</v>
      </c>
      <c r="B35" s="6">
        <v>9</v>
      </c>
      <c r="C35" s="6">
        <v>0</v>
      </c>
      <c r="D35" s="5">
        <v>5</v>
      </c>
      <c r="E35" s="5">
        <v>7</v>
      </c>
      <c r="F35" s="5">
        <v>2</v>
      </c>
      <c r="G35" s="5">
        <v>5</v>
      </c>
      <c r="I35" s="5">
        <f t="shared" si="1"/>
        <v>0.6428571428571429</v>
      </c>
      <c r="J35" s="5">
        <f t="shared" si="2"/>
        <v>0</v>
      </c>
      <c r="K35" s="5">
        <f t="shared" si="3"/>
        <v>0.35714285714285715</v>
      </c>
      <c r="L35" s="5">
        <f t="shared" si="4"/>
        <v>0.5</v>
      </c>
      <c r="M35" s="5">
        <f t="shared" si="5"/>
        <v>0.14285714285714285</v>
      </c>
      <c r="N35" s="5">
        <f t="shared" si="6"/>
        <v>0.35714285714285715</v>
      </c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 t="s">
        <v>162</v>
      </c>
      <c r="B36" s="6">
        <v>12</v>
      </c>
      <c r="C36" s="6">
        <v>0</v>
      </c>
      <c r="D36" s="5">
        <v>2</v>
      </c>
      <c r="E36" s="5">
        <v>0</v>
      </c>
      <c r="F36" s="5">
        <v>12</v>
      </c>
      <c r="G36" s="5">
        <v>2</v>
      </c>
      <c r="I36" s="5">
        <f t="shared" si="1"/>
        <v>0.8571428571428571</v>
      </c>
      <c r="J36" s="5">
        <f t="shared" si="2"/>
        <v>0</v>
      </c>
      <c r="K36" s="5">
        <f t="shared" si="3"/>
        <v>0.14285714285714285</v>
      </c>
      <c r="L36" s="5">
        <f t="shared" si="4"/>
        <v>0</v>
      </c>
      <c r="M36" s="5">
        <f t="shared" si="5"/>
        <v>0.8571428571428571</v>
      </c>
      <c r="N36" s="5">
        <f t="shared" si="6"/>
        <v>0.14285714285714285</v>
      </c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 t="s">
        <v>163</v>
      </c>
      <c r="B37" s="6">
        <v>8</v>
      </c>
      <c r="C37" s="6">
        <v>1</v>
      </c>
      <c r="D37" s="5">
        <v>5</v>
      </c>
      <c r="E37" s="5">
        <v>4</v>
      </c>
      <c r="F37" s="5">
        <v>3</v>
      </c>
      <c r="G37" s="5">
        <v>7</v>
      </c>
      <c r="I37" s="5">
        <f t="shared" si="1"/>
        <v>0.5714285714285714</v>
      </c>
      <c r="J37" s="5">
        <f t="shared" si="2"/>
        <v>7.1428571428571425E-2</v>
      </c>
      <c r="K37" s="5">
        <f t="shared" si="3"/>
        <v>0.35714285714285715</v>
      </c>
      <c r="L37" s="5">
        <f t="shared" si="4"/>
        <v>0.2857142857142857</v>
      </c>
      <c r="M37" s="5">
        <f t="shared" si="5"/>
        <v>0.21428571428571427</v>
      </c>
      <c r="N37" s="5">
        <f t="shared" si="6"/>
        <v>0.5</v>
      </c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5" t="s">
        <v>164</v>
      </c>
      <c r="B38" s="6">
        <v>12</v>
      </c>
      <c r="C38" s="6">
        <v>1</v>
      </c>
      <c r="D38" s="5">
        <v>1</v>
      </c>
      <c r="E38" s="5">
        <v>0</v>
      </c>
      <c r="F38" s="5">
        <v>7</v>
      </c>
      <c r="G38" s="5">
        <v>7</v>
      </c>
      <c r="I38" s="5">
        <f t="shared" si="1"/>
        <v>0.8571428571428571</v>
      </c>
      <c r="J38" s="5">
        <f t="shared" si="2"/>
        <v>7.1428571428571425E-2</v>
      </c>
      <c r="K38" s="5">
        <f t="shared" si="3"/>
        <v>7.1428571428571425E-2</v>
      </c>
      <c r="L38" s="5">
        <f t="shared" si="4"/>
        <v>0</v>
      </c>
      <c r="M38" s="5">
        <f t="shared" si="5"/>
        <v>0.5</v>
      </c>
      <c r="N38" s="5">
        <f t="shared" si="6"/>
        <v>0.5</v>
      </c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5" t="s">
        <v>165</v>
      </c>
      <c r="B39" s="6">
        <v>13</v>
      </c>
      <c r="C39" s="6">
        <v>0</v>
      </c>
      <c r="D39" s="5">
        <v>1</v>
      </c>
      <c r="E39" s="5">
        <v>1</v>
      </c>
      <c r="F39" s="5">
        <v>8</v>
      </c>
      <c r="G39" s="5">
        <v>5</v>
      </c>
      <c r="I39" s="5">
        <f t="shared" si="1"/>
        <v>0.9285714285714286</v>
      </c>
      <c r="J39" s="5">
        <f t="shared" si="2"/>
        <v>0</v>
      </c>
      <c r="K39" s="5">
        <f t="shared" si="3"/>
        <v>7.1428571428571425E-2</v>
      </c>
      <c r="L39" s="5">
        <f t="shared" si="4"/>
        <v>7.1428571428571425E-2</v>
      </c>
      <c r="M39" s="5">
        <f t="shared" si="5"/>
        <v>0.5714285714285714</v>
      </c>
      <c r="N39" s="5">
        <f t="shared" si="6"/>
        <v>0.35714285714285715</v>
      </c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O40" s="5"/>
      <c r="P40" s="5"/>
      <c r="Q40" s="5"/>
      <c r="R40" s="5"/>
      <c r="S40" s="5"/>
      <c r="T40" s="5"/>
      <c r="U40" s="5"/>
      <c r="V40" s="5"/>
      <c r="W40" s="5"/>
      <c r="X40" s="5"/>
    </row>
    <row r="46" spans="1:24" x14ac:dyDescent="0.3"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0:25" x14ac:dyDescent="0.3"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0:25" x14ac:dyDescent="0.3"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0:25" x14ac:dyDescent="0.3"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0:25" x14ac:dyDescent="0.3"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0:25" x14ac:dyDescent="0.3"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0:25" x14ac:dyDescent="0.3"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7" spans="10:25" x14ac:dyDescent="0.3"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9" spans="10:25" x14ac:dyDescent="0.3"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0:25" x14ac:dyDescent="0.3"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0:25" x14ac:dyDescent="0.3"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0:25" x14ac:dyDescent="0.3"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0:25" x14ac:dyDescent="0.3"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0:25" x14ac:dyDescent="0.3"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9:17" x14ac:dyDescent="0.3">
      <c r="I65" s="5"/>
      <c r="J65" s="5"/>
      <c r="K65" s="5"/>
      <c r="L65" s="5"/>
      <c r="M65" s="5"/>
      <c r="N65" s="5"/>
      <c r="O65" s="5"/>
      <c r="P65" s="5"/>
      <c r="Q65" s="5"/>
    </row>
    <row r="66" spans="9:17" x14ac:dyDescent="0.3">
      <c r="I66" s="5"/>
      <c r="J66" s="5"/>
      <c r="K66" s="5"/>
      <c r="L66" s="5"/>
      <c r="M66" s="5"/>
      <c r="N66" s="5"/>
      <c r="O66" s="5"/>
      <c r="P66" s="5"/>
      <c r="Q66" s="5"/>
    </row>
    <row r="67" spans="9:17" x14ac:dyDescent="0.3">
      <c r="I67" s="5"/>
      <c r="J67" s="5"/>
      <c r="K67" s="5"/>
      <c r="L67" s="5"/>
      <c r="M67" s="5"/>
      <c r="N67" s="5"/>
      <c r="O67" s="5"/>
      <c r="P67" s="5"/>
      <c r="Q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C4DF-0739-40FA-ADDE-263724814A67}">
  <dimension ref="A1:AJ280"/>
  <sheetViews>
    <sheetView topLeftCell="A61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</row>
    <row r="2" spans="1:36" s="2" customFormat="1" x14ac:dyDescent="0.3">
      <c r="A2" s="2" t="s">
        <v>11</v>
      </c>
      <c r="B2" s="2">
        <v>8</v>
      </c>
      <c r="C2" s="2">
        <v>0</v>
      </c>
      <c r="D2" s="2">
        <f>(C2-B2)/(C2+B2)</f>
        <v>-1</v>
      </c>
      <c r="G2" s="2" t="s">
        <v>12</v>
      </c>
      <c r="H2" s="2">
        <v>13</v>
      </c>
      <c r="I2" s="2">
        <v>85.858599999999996</v>
      </c>
      <c r="J2" s="2">
        <f>(I2-H2)/(I2+H2)</f>
        <v>0.73699809627083535</v>
      </c>
      <c r="M2" s="2" t="str">
        <f>A2</f>
        <v>TS022520b</v>
      </c>
      <c r="N2" s="2" t="str">
        <f>A4</f>
        <v>Lhx6</v>
      </c>
      <c r="O2" s="2">
        <f>B7</f>
        <v>7.8</v>
      </c>
      <c r="P2" s="2">
        <f>D7</f>
        <v>-1</v>
      </c>
      <c r="Q2" s="2">
        <f>E7</f>
        <v>1.7109011241689061E-2</v>
      </c>
      <c r="R2" s="2" t="str">
        <f>G2</f>
        <v>TS022520a</v>
      </c>
      <c r="S2" s="2" t="str">
        <f>G4</f>
        <v>PV</v>
      </c>
      <c r="T2" s="2">
        <f>H7</f>
        <v>13.4</v>
      </c>
      <c r="U2" s="2">
        <f>J7</f>
        <v>0.72652926047658806</v>
      </c>
      <c r="V2" s="2">
        <f>K7</f>
        <v>5.653514478484752E-7</v>
      </c>
      <c r="W2" s="2">
        <f>U2-P2</f>
        <v>1.7265292604765881</v>
      </c>
      <c r="Z2" s="2" t="s">
        <v>11</v>
      </c>
      <c r="AA2" s="2" t="s">
        <v>7</v>
      </c>
      <c r="AB2" s="2">
        <v>7.8</v>
      </c>
      <c r="AC2" s="2">
        <v>-1</v>
      </c>
      <c r="AD2" s="2">
        <v>1.7109011241689061E-2</v>
      </c>
      <c r="AE2" s="2" t="s">
        <v>12</v>
      </c>
      <c r="AF2" s="2" t="s">
        <v>6</v>
      </c>
      <c r="AG2" s="2">
        <v>13.4</v>
      </c>
      <c r="AH2" s="2">
        <v>0.72652926047658806</v>
      </c>
      <c r="AI2" s="2">
        <v>5.653514478484752E-7</v>
      </c>
      <c r="AJ2" s="2">
        <v>1.7265292604765881</v>
      </c>
    </row>
    <row r="3" spans="1:36" s="2" customFormat="1" x14ac:dyDescent="0.3">
      <c r="A3" s="2" t="s">
        <v>5</v>
      </c>
      <c r="B3" s="2">
        <v>8.5</v>
      </c>
      <c r="C3" s="2">
        <v>0</v>
      </c>
      <c r="D3" s="2">
        <f t="shared" ref="D3:D6" si="0">(C3-B3)/(C3+B3)</f>
        <v>-1</v>
      </c>
      <c r="G3" s="2" t="s">
        <v>5</v>
      </c>
      <c r="H3" s="2">
        <v>12.5</v>
      </c>
      <c r="I3" s="2">
        <v>87.878799999999998</v>
      </c>
      <c r="J3" s="2">
        <f t="shared" ref="J3:J6" si="1">(I3-H3)/(I3+H3)</f>
        <v>0.75094342630117117</v>
      </c>
      <c r="Z3" s="2" t="s">
        <v>13</v>
      </c>
      <c r="AA3" s="2" t="s">
        <v>7</v>
      </c>
      <c r="AB3" s="2">
        <v>4.2</v>
      </c>
      <c r="AC3" s="2">
        <v>-1</v>
      </c>
      <c r="AD3" s="2">
        <v>5.8634075602058992E-3</v>
      </c>
      <c r="AE3" s="2" t="s">
        <v>14</v>
      </c>
      <c r="AF3" s="2" t="s">
        <v>6</v>
      </c>
      <c r="AG3" s="2">
        <v>17.3</v>
      </c>
      <c r="AH3" s="2">
        <v>0.70810376224078087</v>
      </c>
      <c r="AI3" s="2">
        <v>1.8534679039690039E-8</v>
      </c>
      <c r="AJ3" s="2">
        <v>1.7081037622407809</v>
      </c>
    </row>
    <row r="4" spans="1:36" s="2" customFormat="1" x14ac:dyDescent="0.3">
      <c r="A4" s="2" t="s">
        <v>7</v>
      </c>
      <c r="B4" s="2">
        <v>14.5</v>
      </c>
      <c r="C4" s="2">
        <v>0</v>
      </c>
      <c r="D4" s="2">
        <f t="shared" si="0"/>
        <v>-1</v>
      </c>
      <c r="G4" s="2" t="s">
        <v>6</v>
      </c>
      <c r="H4" s="2">
        <v>14.5</v>
      </c>
      <c r="I4" s="2">
        <v>83.838399999999993</v>
      </c>
      <c r="J4" s="2">
        <f t="shared" si="1"/>
        <v>0.70509994061322945</v>
      </c>
      <c r="Z4" s="2" t="s">
        <v>15</v>
      </c>
      <c r="AA4" s="2" t="s">
        <v>7</v>
      </c>
      <c r="AB4" s="2">
        <v>22.5</v>
      </c>
      <c r="AC4" s="2">
        <v>-0.79237657970439568</v>
      </c>
      <c r="AD4" s="2">
        <v>4.1476863430019503E-4</v>
      </c>
      <c r="AE4" s="2" t="s">
        <v>16</v>
      </c>
      <c r="AF4" s="2" t="s">
        <v>6</v>
      </c>
      <c r="AG4" s="2">
        <v>0</v>
      </c>
      <c r="AH4" s="2">
        <v>0.45507584940396473</v>
      </c>
      <c r="AI4" s="2">
        <v>2.1115959850540382E-5</v>
      </c>
      <c r="AJ4" s="2">
        <v>1.2474524291083604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14</v>
      </c>
      <c r="I5" s="2">
        <v>83.838399999999993</v>
      </c>
      <c r="J5" s="2">
        <f t="shared" si="1"/>
        <v>0.71381379908093345</v>
      </c>
      <c r="Z5" s="2" t="s">
        <v>17</v>
      </c>
      <c r="AA5" s="2" t="s">
        <v>7</v>
      </c>
      <c r="AB5" s="2">
        <v>2</v>
      </c>
      <c r="AC5" s="2">
        <v>2.0206285755829695E-2</v>
      </c>
      <c r="AD5" s="2">
        <v>0.282097204691446</v>
      </c>
      <c r="AE5" s="2" t="s">
        <v>18</v>
      </c>
      <c r="AF5" s="2" t="s">
        <v>6</v>
      </c>
      <c r="AG5" s="2">
        <v>12.9</v>
      </c>
      <c r="AH5" s="2">
        <v>0.49113529576802534</v>
      </c>
      <c r="AI5" s="2">
        <v>7.8173145663008231E-6</v>
      </c>
      <c r="AJ5" s="2">
        <v>0.47092901001219567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</v>
      </c>
      <c r="I6" s="2">
        <v>81.818200000000004</v>
      </c>
      <c r="J6" s="2">
        <f t="shared" si="1"/>
        <v>0.72579104011677087</v>
      </c>
      <c r="Z6" s="2" t="s">
        <v>19</v>
      </c>
      <c r="AA6" s="2" t="s">
        <v>7</v>
      </c>
      <c r="AB6" s="2">
        <v>6.9</v>
      </c>
      <c r="AC6" s="2">
        <v>-7.4389279342412643E-2</v>
      </c>
      <c r="AD6" s="2">
        <v>0.89578604688821561</v>
      </c>
      <c r="AE6" s="2" t="s">
        <v>20</v>
      </c>
      <c r="AF6" s="2" t="s">
        <v>6</v>
      </c>
      <c r="AG6" s="2">
        <v>33.299999999999997</v>
      </c>
      <c r="AH6" s="2">
        <v>7.5081439127311994E-2</v>
      </c>
      <c r="AI6" s="2">
        <v>2.5143518053172675E-2</v>
      </c>
      <c r="AJ6" s="2">
        <v>0.14947071846972465</v>
      </c>
    </row>
    <row r="7" spans="1:36" s="2" customFormat="1" x14ac:dyDescent="0.3">
      <c r="A7" s="3"/>
      <c r="B7" s="3">
        <f>AVERAGE(B2:B6)</f>
        <v>7.8</v>
      </c>
      <c r="C7" s="3">
        <f t="shared" ref="C7" si="2">AVERAGE(C2:C6)</f>
        <v>0</v>
      </c>
      <c r="D7" s="3">
        <f>AVERAGE(D2:D6)</f>
        <v>-1</v>
      </c>
      <c r="E7" s="3">
        <f>_xlfn.T.TEST(B2:B6,C2:C6,2,1)</f>
        <v>1.7109011241689061E-2</v>
      </c>
      <c r="F7" s="3"/>
      <c r="G7" s="3"/>
      <c r="H7" s="3">
        <f>AVERAGE(H2:H6)</f>
        <v>13.4</v>
      </c>
      <c r="I7" s="3">
        <f t="shared" ref="I7" si="3">AVERAGE(I2:I6)</f>
        <v>84.646479999999983</v>
      </c>
      <c r="J7" s="3">
        <f>AVERAGE(J2:J6)</f>
        <v>0.72652926047658806</v>
      </c>
      <c r="K7" s="3">
        <f>_xlfn.T.TEST(H2:H6,I2:I6,2,1)</f>
        <v>5.653514478484752E-7</v>
      </c>
      <c r="Z7" s="2" t="s">
        <v>22</v>
      </c>
      <c r="AA7" s="2" t="s">
        <v>7</v>
      </c>
      <c r="AB7" s="2">
        <v>2.8</v>
      </c>
      <c r="AC7" s="2">
        <v>3.0040170967982543E-2</v>
      </c>
      <c r="AD7" s="2">
        <v>0.14100172981711287</v>
      </c>
      <c r="AE7" s="2" t="s">
        <v>21</v>
      </c>
      <c r="AF7" s="2" t="s">
        <v>6</v>
      </c>
      <c r="AG7" s="2">
        <v>18.7</v>
      </c>
      <c r="AH7" s="2">
        <v>0.51867301035131574</v>
      </c>
      <c r="AI7" s="2">
        <v>8.3097510980642384E-7</v>
      </c>
      <c r="AJ7" s="2">
        <v>0.48863283938333318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12.9</v>
      </c>
      <c r="AC8" s="2">
        <v>-0.51168168183160201</v>
      </c>
      <c r="AD8" s="2">
        <v>2.3358874872166408E-3</v>
      </c>
      <c r="AE8" s="2" t="s">
        <v>24</v>
      </c>
      <c r="AF8" s="2" t="s">
        <v>6</v>
      </c>
      <c r="AG8" s="2">
        <v>23.5</v>
      </c>
      <c r="AH8" s="2">
        <v>0.34186476628988549</v>
      </c>
      <c r="AI8" s="2">
        <v>2.6511667036996676E-4</v>
      </c>
      <c r="AJ8" s="2">
        <v>0.8535464481214875</v>
      </c>
    </row>
    <row r="9" spans="1:36" s="2" customFormat="1" x14ac:dyDescent="0.3">
      <c r="A9" s="2" t="s">
        <v>13</v>
      </c>
      <c r="B9" s="2">
        <v>2.5</v>
      </c>
      <c r="C9" s="2">
        <v>0</v>
      </c>
      <c r="D9" s="2">
        <f>(C9-B9)/(C9+B9)</f>
        <v>-1</v>
      </c>
      <c r="G9" s="2" t="s">
        <v>14</v>
      </c>
      <c r="H9" s="2">
        <v>14</v>
      </c>
      <c r="I9" s="2">
        <v>100</v>
      </c>
      <c r="J9" s="2">
        <f>(I9-H9)/(I9+H9)</f>
        <v>0.75438596491228072</v>
      </c>
      <c r="M9" s="2" t="str">
        <f>A9</f>
        <v>TS022520d</v>
      </c>
      <c r="N9" s="2" t="str">
        <f>A11</f>
        <v>Lhx6</v>
      </c>
      <c r="O9" s="2">
        <f>B14</f>
        <v>4.2</v>
      </c>
      <c r="P9" s="2">
        <f>D14</f>
        <v>-1</v>
      </c>
      <c r="Q9" s="2">
        <f>E14</f>
        <v>5.8634075602058992E-3</v>
      </c>
      <c r="R9" s="2" t="str">
        <f>G9</f>
        <v>TS022520c</v>
      </c>
      <c r="S9" s="2" t="str">
        <f>G11</f>
        <v>PV</v>
      </c>
      <c r="T9" s="2">
        <f>H14</f>
        <v>17.3</v>
      </c>
      <c r="U9" s="2">
        <f>J14</f>
        <v>0.70810376224078087</v>
      </c>
      <c r="V9" s="2">
        <f>K14</f>
        <v>1.8534679039690039E-8</v>
      </c>
      <c r="W9" s="2">
        <f>U9-P9</f>
        <v>1.7081037622407809</v>
      </c>
      <c r="Z9" s="2" t="s">
        <v>25</v>
      </c>
      <c r="AA9" s="2" t="s">
        <v>7</v>
      </c>
      <c r="AB9" s="2">
        <v>14.3</v>
      </c>
      <c r="AC9" s="2">
        <v>-0.97215456819732471</v>
      </c>
      <c r="AD9" s="2">
        <v>9.1554742562897413E-5</v>
      </c>
      <c r="AE9" s="2" t="s">
        <v>26</v>
      </c>
      <c r="AF9" s="2" t="s">
        <v>6</v>
      </c>
      <c r="AG9" s="2">
        <v>68.7</v>
      </c>
      <c r="AH9" s="2">
        <v>-3.0931024396584571E-3</v>
      </c>
      <c r="AI9" s="2">
        <v>0.93901079289458689</v>
      </c>
      <c r="AJ9" s="2">
        <v>0.96906146575766627</v>
      </c>
    </row>
    <row r="10" spans="1:36" s="2" customFormat="1" x14ac:dyDescent="0.3">
      <c r="A10" s="2" t="s">
        <v>5</v>
      </c>
      <c r="B10" s="2">
        <v>3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17.5</v>
      </c>
      <c r="I10" s="2">
        <v>100</v>
      </c>
      <c r="J10" s="2">
        <f t="shared" ref="J10:J13" si="5">(I10-H10)/(I10+H10)</f>
        <v>0.7021276595744681</v>
      </c>
      <c r="Z10" s="2" t="s">
        <v>27</v>
      </c>
      <c r="AA10" s="2" t="s">
        <v>7</v>
      </c>
      <c r="AB10" s="2">
        <v>25.5</v>
      </c>
      <c r="AC10" s="2">
        <v>-0.90758925303225746</v>
      </c>
      <c r="AD10" s="2">
        <v>1.0686556153913898E-5</v>
      </c>
      <c r="AE10" s="2" t="s">
        <v>28</v>
      </c>
      <c r="AF10" s="2" t="s">
        <v>6</v>
      </c>
      <c r="AG10" s="2">
        <v>17.399999999999999</v>
      </c>
      <c r="AH10" s="2">
        <v>0.29799291654235632</v>
      </c>
      <c r="AI10" s="2">
        <v>1.3527177941621456E-5</v>
      </c>
      <c r="AJ10" s="2">
        <v>1.2055821695746138</v>
      </c>
    </row>
    <row r="11" spans="1:36" s="2" customFormat="1" x14ac:dyDescent="0.3">
      <c r="A11" s="2" t="s">
        <v>7</v>
      </c>
      <c r="B11" s="2">
        <v>4.5</v>
      </c>
      <c r="C11" s="2">
        <v>0</v>
      </c>
      <c r="D11" s="2">
        <f t="shared" si="4"/>
        <v>-1</v>
      </c>
      <c r="G11" s="2" t="s">
        <v>6</v>
      </c>
      <c r="H11" s="2">
        <v>17</v>
      </c>
      <c r="I11" s="2">
        <v>100</v>
      </c>
      <c r="J11" s="2">
        <f t="shared" si="5"/>
        <v>0.70940170940170943</v>
      </c>
      <c r="Z11" s="2" t="s">
        <v>29</v>
      </c>
      <c r="AA11" s="2" t="s">
        <v>7</v>
      </c>
      <c r="AB11" s="2">
        <v>17.8</v>
      </c>
      <c r="AC11" s="2">
        <v>0.11650322096889265</v>
      </c>
      <c r="AD11" s="2">
        <v>5.8401868008157772E-3</v>
      </c>
      <c r="AE11" s="2" t="s">
        <v>30</v>
      </c>
      <c r="AF11" s="2" t="s">
        <v>6</v>
      </c>
      <c r="AG11" s="2">
        <v>13.3</v>
      </c>
      <c r="AH11" s="2">
        <v>0.71502421090433121</v>
      </c>
      <c r="AI11" s="2">
        <v>3.9723010653200302E-6</v>
      </c>
      <c r="AJ11" s="2">
        <v>0.59852098993543856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19</v>
      </c>
      <c r="I12" s="2">
        <v>102.02</v>
      </c>
      <c r="J12" s="2">
        <f t="shared" si="5"/>
        <v>0.68600231366716247</v>
      </c>
      <c r="Z12" s="2" t="s">
        <v>32</v>
      </c>
      <c r="AA12" s="2" t="s">
        <v>7</v>
      </c>
      <c r="AB12" s="2">
        <v>15.8</v>
      </c>
      <c r="AC12" s="2">
        <v>-0.11972026559929523</v>
      </c>
      <c r="AD12" s="2">
        <v>0.28356764232540488</v>
      </c>
      <c r="AE12" s="2" t="s">
        <v>31</v>
      </c>
      <c r="AF12" s="2" t="s">
        <v>6</v>
      </c>
      <c r="AG12" s="2">
        <v>25.3</v>
      </c>
      <c r="AH12" s="2">
        <v>0.46816509033964504</v>
      </c>
      <c r="AI12" s="2">
        <v>5.7330622757073125E-5</v>
      </c>
      <c r="AJ12" s="2">
        <v>0.58788535593894031</v>
      </c>
    </row>
    <row r="13" spans="1:36" s="2" customFormat="1" x14ac:dyDescent="0.3">
      <c r="B13" s="2">
        <v>7</v>
      </c>
      <c r="C13" s="2">
        <v>0</v>
      </c>
      <c r="D13" s="2">
        <f t="shared" si="4"/>
        <v>-1</v>
      </c>
      <c r="H13" s="2">
        <v>19</v>
      </c>
      <c r="I13" s="2">
        <v>103.03</v>
      </c>
      <c r="J13" s="2">
        <f t="shared" si="5"/>
        <v>0.68860116364828317</v>
      </c>
      <c r="Z13" s="2" t="s">
        <v>33</v>
      </c>
      <c r="AA13" s="2" t="s">
        <v>7</v>
      </c>
      <c r="AB13" s="2">
        <v>18.2</v>
      </c>
      <c r="AC13" s="2">
        <v>-1</v>
      </c>
      <c r="AD13" s="2">
        <v>2.2340147578642024E-2</v>
      </c>
      <c r="AE13" s="2" t="s">
        <v>34</v>
      </c>
      <c r="AF13" s="2" t="s">
        <v>6</v>
      </c>
      <c r="AG13" s="2">
        <v>15.1</v>
      </c>
      <c r="AH13" s="2">
        <v>0.65743761801637557</v>
      </c>
      <c r="AI13" s="2">
        <v>8.54164610707359E-8</v>
      </c>
      <c r="AJ13" s="2">
        <v>1.6574376180163757</v>
      </c>
    </row>
    <row r="14" spans="1:36" s="2" customFormat="1" x14ac:dyDescent="0.3">
      <c r="A14" s="3"/>
      <c r="B14" s="3">
        <f>AVERAGE(B9:B13)</f>
        <v>4.2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5.8634075602058992E-3</v>
      </c>
      <c r="G14" s="3"/>
      <c r="H14" s="3">
        <f>AVERAGE(H9:H13)</f>
        <v>17.3</v>
      </c>
      <c r="I14" s="3">
        <f t="shared" ref="I14" si="7">AVERAGE(I9:I13)</f>
        <v>101.00999999999999</v>
      </c>
      <c r="J14" s="3">
        <f>AVERAGE(J9:J13)</f>
        <v>0.70810376224078087</v>
      </c>
      <c r="K14" s="3">
        <f>_xlfn.T.TEST(H9:H13,I9:I13,2,1)</f>
        <v>1.8534679039690039E-8</v>
      </c>
      <c r="Z14" s="2" t="s">
        <v>35</v>
      </c>
      <c r="AA14" s="2" t="s">
        <v>7</v>
      </c>
      <c r="AB14" s="2">
        <v>7</v>
      </c>
      <c r="AC14" s="2">
        <v>4.2713098583834083E-2</v>
      </c>
      <c r="AD14" s="2">
        <v>0.29382415695232661</v>
      </c>
      <c r="AE14" s="2" t="s">
        <v>36</v>
      </c>
      <c r="AF14" s="2" t="s">
        <v>6</v>
      </c>
      <c r="AG14" s="2">
        <v>47.833333333333336</v>
      </c>
      <c r="AH14" s="2">
        <v>0.40185679189835805</v>
      </c>
      <c r="AI14" s="2">
        <v>7.4374686395598574E-4</v>
      </c>
      <c r="AJ14" s="2">
        <v>0.35914369331452395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24.75</v>
      </c>
      <c r="AC15" s="2">
        <v>-0.9399714907548925</v>
      </c>
      <c r="AD15" s="2">
        <v>4.0602522034171717E-4</v>
      </c>
      <c r="AE15" s="2" t="s">
        <v>37</v>
      </c>
      <c r="AF15" s="2" t="s">
        <v>6</v>
      </c>
      <c r="AG15" s="2">
        <v>7.8</v>
      </c>
      <c r="AH15" s="2">
        <v>0.55612206013513688</v>
      </c>
      <c r="AI15" s="2">
        <v>4.1021999009792011E-5</v>
      </c>
      <c r="AJ15" s="2">
        <v>1.4960935508900293</v>
      </c>
    </row>
    <row r="16" spans="1:36" s="2" customFormat="1" x14ac:dyDescent="0.3">
      <c r="A16" s="2" t="s">
        <v>15</v>
      </c>
      <c r="B16" s="2">
        <v>17.5</v>
      </c>
      <c r="C16" s="2">
        <v>0</v>
      </c>
      <c r="D16" s="2">
        <f>(C16-B16)/(C16+B16)</f>
        <v>-1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22.5</v>
      </c>
      <c r="P16" s="2">
        <f>D21</f>
        <v>-0.79237657970439568</v>
      </c>
      <c r="Q16" s="2">
        <f>E21</f>
        <v>4.1476863430019503E-4</v>
      </c>
      <c r="R16" s="2" t="str">
        <f>G16</f>
        <v>TS022520f</v>
      </c>
      <c r="S16" s="2" t="str">
        <f>G18</f>
        <v>PV</v>
      </c>
      <c r="T16" s="2">
        <f>H21</f>
        <v>0</v>
      </c>
      <c r="U16" s="2">
        <f>J21</f>
        <v>0.45507584940396473</v>
      </c>
      <c r="V16" s="2">
        <f>K21</f>
        <v>2.1115959850540382E-5</v>
      </c>
      <c r="W16" s="2">
        <f>U16-P16</f>
        <v>1.2474524291083604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21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26</v>
      </c>
      <c r="C18" s="2">
        <v>4.0404</v>
      </c>
      <c r="D18" s="2">
        <f t="shared" si="8"/>
        <v>-0.73100225030292554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27.5</v>
      </c>
      <c r="C19" s="2">
        <v>4.0404</v>
      </c>
      <c r="D19" s="2">
        <f t="shared" si="8"/>
        <v>-0.74379525941332392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20.5</v>
      </c>
      <c r="C20" s="2">
        <v>7.0707100000000001</v>
      </c>
      <c r="D20" s="2">
        <f t="shared" si="8"/>
        <v>-0.48708538880572899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22.5</v>
      </c>
      <c r="C21" s="3">
        <f t="shared" ref="C21" si="10">AVERAGE(C16:C20)</f>
        <v>3.0303019999999998</v>
      </c>
      <c r="D21" s="3">
        <f>AVERAGE(D16:D20)</f>
        <v>-0.79237657970439568</v>
      </c>
      <c r="E21" s="3">
        <f>_xlfn.T.TEST(B16:B20,C16:C20,2,1)</f>
        <v>4.1476863430019503E-4</v>
      </c>
      <c r="G21" s="3"/>
      <c r="H21" s="3"/>
      <c r="I21" s="3"/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1.5</v>
      </c>
      <c r="C23" s="2">
        <v>0</v>
      </c>
      <c r="D23" s="2">
        <f>(C23-B23)/(C23+B23)</f>
        <v>-1</v>
      </c>
      <c r="G23" s="2" t="s">
        <v>18</v>
      </c>
      <c r="H23" s="2">
        <v>13</v>
      </c>
      <c r="I23" s="2">
        <v>35.353499999999997</v>
      </c>
      <c r="J23" s="2">
        <f>(I23-H23)/(I23+H23)</f>
        <v>0.46229331899448844</v>
      </c>
      <c r="M23" s="2" t="str">
        <f>A23</f>
        <v>TS022520h</v>
      </c>
      <c r="N23" s="2" t="str">
        <f>A25</f>
        <v>Lhx6</v>
      </c>
      <c r="O23" s="2">
        <f>B28</f>
        <v>2</v>
      </c>
      <c r="P23" s="2">
        <f>D28</f>
        <v>2.0206285755829695E-2</v>
      </c>
      <c r="Q23" s="2">
        <f>E28</f>
        <v>0.282097204691446</v>
      </c>
      <c r="R23" s="2" t="str">
        <f>G23</f>
        <v>TS022520g</v>
      </c>
      <c r="S23" s="2" t="str">
        <f>G25</f>
        <v>PV</v>
      </c>
      <c r="T23" s="2">
        <f>H28</f>
        <v>12.9</v>
      </c>
      <c r="U23" s="2">
        <f>J28</f>
        <v>0.49113529576802534</v>
      </c>
      <c r="V23" s="2">
        <f>K28</f>
        <v>7.8173145663008231E-6</v>
      </c>
      <c r="W23" s="2">
        <f>U23-P23</f>
        <v>0.47092901001219567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2</v>
      </c>
      <c r="C24" s="2">
        <v>3.0303</v>
      </c>
      <c r="D24" s="2">
        <f t="shared" ref="D24:D27" si="11">(C24-B24)/(C24+B24)</f>
        <v>0.20481879808361328</v>
      </c>
      <c r="G24" s="2" t="s">
        <v>5</v>
      </c>
      <c r="H24" s="2">
        <v>11</v>
      </c>
      <c r="I24" s="2">
        <v>38.383800000000001</v>
      </c>
      <c r="J24" s="2">
        <f t="shared" ref="J24:J27" si="12">(I24-H24)/(I24+H24)</f>
        <v>0.55450977851036165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2</v>
      </c>
      <c r="C25" s="2">
        <v>5.0505100000000001</v>
      </c>
      <c r="D25" s="2">
        <f t="shared" si="11"/>
        <v>0.432665154719304</v>
      </c>
      <c r="G25" s="2" t="s">
        <v>6</v>
      </c>
      <c r="H25" s="2">
        <v>13</v>
      </c>
      <c r="I25" s="2">
        <v>38.383800000000001</v>
      </c>
      <c r="J25" s="2">
        <f t="shared" si="12"/>
        <v>0.49400394676921522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1.5</v>
      </c>
      <c r="C26" s="2">
        <v>4.0404</v>
      </c>
      <c r="D26" s="2">
        <f t="shared" si="11"/>
        <v>0.45852285033571583</v>
      </c>
      <c r="H26" s="2">
        <v>13.5</v>
      </c>
      <c r="I26" s="2">
        <v>37.373699999999999</v>
      </c>
      <c r="J26" s="2">
        <f t="shared" si="12"/>
        <v>0.46927390773621735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</v>
      </c>
      <c r="C27" s="2">
        <v>3.0303</v>
      </c>
      <c r="D27" s="2">
        <f t="shared" si="11"/>
        <v>5.0246256405153955E-3</v>
      </c>
      <c r="H27" s="2">
        <v>14</v>
      </c>
      <c r="I27" s="2">
        <v>39.393900000000002</v>
      </c>
      <c r="J27" s="2">
        <f t="shared" si="12"/>
        <v>0.47559552682984391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</v>
      </c>
      <c r="C28" s="3">
        <f t="shared" ref="C28" si="13">AVERAGE(C23:C27)</f>
        <v>3.0303019999999998</v>
      </c>
      <c r="D28" s="3">
        <f>AVERAGE(D23:D27)</f>
        <v>2.0206285755829695E-2</v>
      </c>
      <c r="E28" s="3">
        <f>_xlfn.T.TEST(B23:B27,C23:C27,2,1)</f>
        <v>0.282097204691446</v>
      </c>
      <c r="G28" s="3"/>
      <c r="H28" s="3">
        <f>AVERAGE(H23:H27)</f>
        <v>12.9</v>
      </c>
      <c r="I28" s="3">
        <f t="shared" ref="I28" si="14">AVERAGE(I23:I27)</f>
        <v>37.777740000000001</v>
      </c>
      <c r="J28" s="3">
        <f>AVERAGE(J23:J27)</f>
        <v>0.49113529576802534</v>
      </c>
      <c r="K28" s="3">
        <f>_xlfn.T.TEST(H23:H27,I23:I27,2,1)</f>
        <v>7.8173145663008231E-6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5</v>
      </c>
      <c r="C30" s="2">
        <v>1.0101</v>
      </c>
      <c r="D30" s="2">
        <f>(C30-B30)/(C30+B30)</f>
        <v>-0.66386582585980269</v>
      </c>
      <c r="G30" s="2" t="s">
        <v>20</v>
      </c>
      <c r="H30" s="2">
        <v>32.5</v>
      </c>
      <c r="I30" s="2">
        <v>41.414200000000001</v>
      </c>
      <c r="J30" s="2">
        <f>(I30-H30)/(I30+H30)</f>
        <v>0.12060199528642672</v>
      </c>
      <c r="M30" s="2" t="str">
        <f>A30</f>
        <v>TS022720a</v>
      </c>
      <c r="N30" s="2" t="str">
        <f>A32</f>
        <v>Lhx6</v>
      </c>
      <c r="O30" s="2">
        <f>B35</f>
        <v>6.9</v>
      </c>
      <c r="P30" s="2">
        <f>D35</f>
        <v>-7.4389279342412643E-2</v>
      </c>
      <c r="Q30" s="2">
        <f>E35</f>
        <v>0.89578604688821561</v>
      </c>
      <c r="R30" s="2" t="str">
        <f>G30</f>
        <v>TS022720b</v>
      </c>
      <c r="S30" s="2" t="str">
        <f>G32</f>
        <v>PV</v>
      </c>
      <c r="T30" s="2">
        <f>H35</f>
        <v>33.299999999999997</v>
      </c>
      <c r="U30" s="2">
        <f>J35</f>
        <v>7.5081439127311994E-2</v>
      </c>
      <c r="V30" s="2">
        <f>K35</f>
        <v>2.5143518053172675E-2</v>
      </c>
      <c r="W30" s="2">
        <f>U30-P30</f>
        <v>0.14947071846972465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8.0808099999999996</v>
      </c>
      <c r="D31" s="2">
        <f t="shared" ref="D31:D34" si="15">(C31-B31)/(C31+B31)</f>
        <v>0.10841715926618614</v>
      </c>
      <c r="G31" s="2" t="s">
        <v>5</v>
      </c>
      <c r="H31" s="2">
        <v>34.5</v>
      </c>
      <c r="I31" s="2">
        <v>35.353499999999997</v>
      </c>
      <c r="J31" s="2">
        <f t="shared" ref="J31:J34" si="16">(I31-H31)/(I31+H31)</f>
        <v>1.2218428568360883E-2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</v>
      </c>
      <c r="C32" s="2">
        <v>7.0707100000000001</v>
      </c>
      <c r="D32" s="2">
        <f t="shared" si="15"/>
        <v>-6.166199203620798E-2</v>
      </c>
      <c r="G32" s="2" t="s">
        <v>6</v>
      </c>
      <c r="H32" s="2">
        <v>34</v>
      </c>
      <c r="I32" s="2">
        <v>39.393900000000002</v>
      </c>
      <c r="J32" s="2">
        <f t="shared" si="16"/>
        <v>7.3492483707774101E-2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9.0909099999999992</v>
      </c>
      <c r="D33" s="2">
        <f t="shared" si="15"/>
        <v>6.3829837030327768E-2</v>
      </c>
      <c r="H33" s="2">
        <v>32.5</v>
      </c>
      <c r="I33" s="2">
        <v>41.414200000000001</v>
      </c>
      <c r="J33" s="2">
        <f t="shared" si="16"/>
        <v>0.12060199528642672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10.101000000000001</v>
      </c>
      <c r="D34" s="2">
        <f t="shared" si="15"/>
        <v>0.18133442488743354</v>
      </c>
      <c r="H34" s="2">
        <v>33</v>
      </c>
      <c r="I34" s="2">
        <v>36.363599999999998</v>
      </c>
      <c r="J34" s="2">
        <f t="shared" si="16"/>
        <v>4.8492292787571556E-2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6.9</v>
      </c>
      <c r="C35" s="3">
        <f t="shared" ref="C35" si="17">AVERAGE(C30:C34)</f>
        <v>7.0707059999999995</v>
      </c>
      <c r="D35" s="3">
        <f>AVERAGE(D30:D34)</f>
        <v>-7.4389279342412643E-2</v>
      </c>
      <c r="E35" s="3">
        <f>_xlfn.T.TEST(B30:B34,C30:C34,2,1)</f>
        <v>0.89578604688821561</v>
      </c>
      <c r="G35" s="3"/>
      <c r="H35" s="3">
        <f>AVERAGE(H30:H34)</f>
        <v>33.299999999999997</v>
      </c>
      <c r="I35" s="3">
        <f t="shared" ref="I35" si="18">AVERAGE(I30:I34)</f>
        <v>38.787879999999994</v>
      </c>
      <c r="J35" s="3">
        <f>AVERAGE(J30:J34)</f>
        <v>7.5081439127311994E-2</v>
      </c>
      <c r="K35" s="3">
        <f>_xlfn.T.TEST(H30:H34,I30:I34,2,1)</f>
        <v>2.5143518053172675E-2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1.5</v>
      </c>
      <c r="C37" s="2">
        <v>0</v>
      </c>
      <c r="D37" s="2">
        <f>(C37-B37)/(C37+B37)</f>
        <v>-1</v>
      </c>
      <c r="G37" s="2" t="s">
        <v>21</v>
      </c>
      <c r="H37" s="2">
        <v>18</v>
      </c>
      <c r="I37" s="2">
        <v>56.5657</v>
      </c>
      <c r="J37" s="2">
        <f>(I37-H37)/(I37+H37)</f>
        <v>0.51720429098097387</v>
      </c>
      <c r="M37" s="2" t="str">
        <f>A37</f>
        <v>TS022720c</v>
      </c>
      <c r="N37" s="2" t="str">
        <f>A39</f>
        <v>Lhx6</v>
      </c>
      <c r="O37" s="2">
        <f>B42</f>
        <v>2.8</v>
      </c>
      <c r="P37" s="2">
        <f>D42</f>
        <v>3.0040170967982543E-2</v>
      </c>
      <c r="Q37" s="2">
        <f>E42</f>
        <v>0.14100172981711287</v>
      </c>
      <c r="R37" s="2" t="str">
        <f>G37</f>
        <v>TS022720d</v>
      </c>
      <c r="S37" s="2" t="str">
        <f>G39</f>
        <v>PV</v>
      </c>
      <c r="T37" s="2">
        <f>H42</f>
        <v>18.7</v>
      </c>
      <c r="U37" s="2">
        <f>J42</f>
        <v>0.51867301035131574</v>
      </c>
      <c r="V37" s="2">
        <f>K42</f>
        <v>8.3097510980642384E-7</v>
      </c>
      <c r="W37" s="2">
        <f>U37-P37</f>
        <v>0.48863283938333318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4.0404</v>
      </c>
      <c r="D38" s="2">
        <f t="shared" ref="D38:D41" si="19">(C38-B38)/(C38+B38)</f>
        <v>0.23552076325606996</v>
      </c>
      <c r="G38" s="2" t="s">
        <v>5</v>
      </c>
      <c r="H38" s="2">
        <v>19</v>
      </c>
      <c r="I38" s="2">
        <v>59.595999999999997</v>
      </c>
      <c r="J38" s="2">
        <f t="shared" ref="J38:J41" si="20">(I38-H38)/(I38+H38)</f>
        <v>0.51651483536057807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</v>
      </c>
      <c r="C39" s="2">
        <v>6.0606099999999996</v>
      </c>
      <c r="D39" s="2">
        <f t="shared" si="19"/>
        <v>0.33779293005658551</v>
      </c>
      <c r="G39" s="2" t="s">
        <v>6</v>
      </c>
      <c r="H39" s="2">
        <v>20</v>
      </c>
      <c r="I39" s="2">
        <v>62.626300000000001</v>
      </c>
      <c r="J39" s="2">
        <f t="shared" si="20"/>
        <v>0.51589263951066433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5.0505100000000001</v>
      </c>
      <c r="D40" s="2">
        <f t="shared" si="19"/>
        <v>0.1813353823339193</v>
      </c>
      <c r="H40" s="2">
        <v>17.5</v>
      </c>
      <c r="I40" s="2">
        <v>58.585900000000002</v>
      </c>
      <c r="J40" s="2">
        <f t="shared" si="20"/>
        <v>0.53999361248273325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3.5</v>
      </c>
      <c r="C41" s="2">
        <v>8.0808099999999996</v>
      </c>
      <c r="D41" s="2">
        <f t="shared" si="19"/>
        <v>0.39555177919333795</v>
      </c>
      <c r="H41" s="2">
        <v>19</v>
      </c>
      <c r="I41" s="2">
        <v>57.575800000000001</v>
      </c>
      <c r="J41" s="2">
        <f t="shared" si="20"/>
        <v>0.50375967342162931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2.8</v>
      </c>
      <c r="C42" s="3">
        <f t="shared" ref="C42" si="21">AVERAGE(C37:C41)</f>
        <v>4.6464659999999993</v>
      </c>
      <c r="D42" s="3">
        <f>AVERAGE(D37:D41)</f>
        <v>3.0040170967982543E-2</v>
      </c>
      <c r="E42" s="3">
        <f>_xlfn.T.TEST(B37:B41,C37:C41,2,1)</f>
        <v>0.14100172981711287</v>
      </c>
      <c r="G42" s="3"/>
      <c r="H42" s="3">
        <f>AVERAGE(H37:H41)</f>
        <v>18.7</v>
      </c>
      <c r="I42" s="3">
        <f t="shared" ref="I42" si="22">AVERAGE(I37:I41)</f>
        <v>58.989940000000004</v>
      </c>
      <c r="J42" s="3">
        <f>AVERAGE(J37:J41)</f>
        <v>0.51867301035131574</v>
      </c>
      <c r="K42" s="3">
        <f>_xlfn.T.TEST(H37:H41,I37:I41,2,1)</f>
        <v>8.3097510980642384E-7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18</v>
      </c>
      <c r="C44" s="2">
        <v>6.0606099999999996</v>
      </c>
      <c r="D44" s="2">
        <f>(C44-B44)/(C44+B44)</f>
        <v>-0.49622141749523391</v>
      </c>
      <c r="G44" s="2" t="s">
        <v>24</v>
      </c>
      <c r="H44" s="2">
        <v>23.5</v>
      </c>
      <c r="I44" s="2">
        <v>44.444499999999998</v>
      </c>
      <c r="J44" s="2">
        <f>(I44-H44)/(I44+H44)</f>
        <v>0.30825894664027254</v>
      </c>
      <c r="M44" s="2" t="str">
        <f>A44</f>
        <v>TS022720e</v>
      </c>
      <c r="N44" s="2" t="str">
        <f>A46</f>
        <v>Lhx6</v>
      </c>
      <c r="O44" s="2">
        <f>B49</f>
        <v>12.9</v>
      </c>
      <c r="P44" s="2">
        <f>D49</f>
        <v>-0.51168168183160201</v>
      </c>
      <c r="Q44" s="2">
        <f>E49</f>
        <v>2.3358874872166408E-3</v>
      </c>
      <c r="R44" s="2" t="str">
        <f>G44</f>
        <v>TS022720f</v>
      </c>
      <c r="S44" s="2" t="str">
        <f>G46</f>
        <v>PV</v>
      </c>
      <c r="T44" s="2">
        <f>H49</f>
        <v>23.5</v>
      </c>
      <c r="U44" s="2">
        <f>J49</f>
        <v>0.34186476628988549</v>
      </c>
      <c r="V44" s="2">
        <f>K49</f>
        <v>2.6511667036996676E-4</v>
      </c>
      <c r="W44" s="2">
        <f>U44-P44</f>
        <v>0.8535464481214875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0</v>
      </c>
      <c r="D45" s="2">
        <f t="shared" ref="D45:D48" si="23">(C45-B45)/(C45+B45)</f>
        <v>-1</v>
      </c>
      <c r="G45" s="2" t="s">
        <v>5</v>
      </c>
      <c r="H45" s="2">
        <v>23</v>
      </c>
      <c r="I45" s="2">
        <v>44.444499999999998</v>
      </c>
      <c r="J45" s="2">
        <f t="shared" ref="J45:J48" si="24">(I45-H45)/(I45+H45)</f>
        <v>0.31795772820615464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13</v>
      </c>
      <c r="C46" s="2">
        <v>5.0505100000000001</v>
      </c>
      <c r="D46" s="2">
        <f t="shared" si="23"/>
        <v>-0.44040251494279109</v>
      </c>
      <c r="G46" s="2" t="s">
        <v>6</v>
      </c>
      <c r="H46" s="2">
        <v>23</v>
      </c>
      <c r="I46" s="2">
        <v>48.484900000000003</v>
      </c>
      <c r="J46" s="2">
        <f t="shared" si="24"/>
        <v>0.35650745821844892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5.0505100000000001</v>
      </c>
      <c r="D47" s="2">
        <f t="shared" si="23"/>
        <v>-0.3706729568094721</v>
      </c>
      <c r="H47" s="2">
        <v>22.5</v>
      </c>
      <c r="I47" s="2">
        <v>54.545499999999997</v>
      </c>
      <c r="J47" s="2">
        <f t="shared" si="24"/>
        <v>0.41592954812416033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13.5</v>
      </c>
      <c r="C48" s="2">
        <v>8.0808099999999996</v>
      </c>
      <c r="D48" s="2">
        <f t="shared" si="23"/>
        <v>-0.25111151991051311</v>
      </c>
      <c r="H48" s="2">
        <v>25.5</v>
      </c>
      <c r="I48" s="2">
        <v>48.484900000000003</v>
      </c>
      <c r="J48" s="2">
        <f t="shared" si="24"/>
        <v>0.31067015026039096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12.9</v>
      </c>
      <c r="C49" s="3">
        <f t="shared" ref="C49" si="25">AVERAGE(C44:C48)</f>
        <v>4.8484879999999997</v>
      </c>
      <c r="D49" s="3">
        <f>AVERAGE(D44:D48)</f>
        <v>-0.51168168183160201</v>
      </c>
      <c r="E49" s="3">
        <f>_xlfn.T.TEST(B44:B48,C44:C48,2,1)</f>
        <v>2.3358874872166408E-3</v>
      </c>
      <c r="G49" s="3"/>
      <c r="H49" s="3">
        <f>AVERAGE(H44:H48)</f>
        <v>23.5</v>
      </c>
      <c r="I49" s="3">
        <f t="shared" ref="I49" si="26">AVERAGE(I44:I48)</f>
        <v>48.080860000000001</v>
      </c>
      <c r="J49" s="3">
        <f>AVERAGE(J44:J48)</f>
        <v>0.34186476628988549</v>
      </c>
      <c r="K49" s="3">
        <f>_xlfn.T.TEST(H44:H48,I44:I48,2,1)</f>
        <v>2.6511667036996676E-4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11.5</v>
      </c>
      <c r="C51" s="2">
        <v>0</v>
      </c>
      <c r="D51" s="2">
        <f>(C51-B51)/(C51+B51)</f>
        <v>-1</v>
      </c>
      <c r="G51" s="2" t="s">
        <v>26</v>
      </c>
      <c r="H51" s="2">
        <v>60</v>
      </c>
      <c r="I51" s="2">
        <v>40.404000000000003</v>
      </c>
      <c r="J51" s="2">
        <f>(I51-H51)/(I51+H51)</f>
        <v>-0.19517150711127043</v>
      </c>
      <c r="M51" s="2" t="str">
        <f>A51</f>
        <v>TS022720h</v>
      </c>
      <c r="N51" s="2" t="str">
        <f>A53</f>
        <v>Lhx6</v>
      </c>
      <c r="O51" s="2">
        <f>B56</f>
        <v>14.3</v>
      </c>
      <c r="P51" s="2">
        <f>D56</f>
        <v>-0.97215456819732471</v>
      </c>
      <c r="Q51" s="2">
        <f>E56</f>
        <v>9.1554742562897413E-5</v>
      </c>
      <c r="R51" s="2" t="str">
        <f>G51</f>
        <v>TS022720g</v>
      </c>
      <c r="S51" s="2" t="str">
        <f>G53</f>
        <v>PV</v>
      </c>
      <c r="T51" s="2">
        <f>H56</f>
        <v>68.7</v>
      </c>
      <c r="U51" s="2">
        <f>J56</f>
        <v>-3.0931024396584571E-3</v>
      </c>
      <c r="V51" s="2">
        <f>K56</f>
        <v>0.93901079289458689</v>
      </c>
      <c r="W51" s="2">
        <f>U51-P51</f>
        <v>0.96906146575766627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15</v>
      </c>
      <c r="C52" s="2">
        <v>0</v>
      </c>
      <c r="D52" s="2">
        <f t="shared" ref="D52:D55" si="27">(C52-B52)/(C52+B52)</f>
        <v>-1</v>
      </c>
      <c r="G52" s="2" t="s">
        <v>5</v>
      </c>
      <c r="H52" s="2">
        <v>76.5</v>
      </c>
      <c r="I52" s="2">
        <v>60.606099999999998</v>
      </c>
      <c r="J52" s="2">
        <f t="shared" ref="J52:J55" si="28">(I52-H52)/(I52+H52)</f>
        <v>-0.11592409090478106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15.5</v>
      </c>
      <c r="C53" s="2">
        <v>0</v>
      </c>
      <c r="D53" s="2">
        <f t="shared" si="27"/>
        <v>-1</v>
      </c>
      <c r="G53" s="2" t="s">
        <v>6</v>
      </c>
      <c r="H53" s="2">
        <v>68.5</v>
      </c>
      <c r="I53" s="2">
        <v>78.787899999999993</v>
      </c>
      <c r="J53" s="2">
        <f t="shared" si="28"/>
        <v>6.9848914948206844E-2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16</v>
      </c>
      <c r="C54" s="2">
        <v>0</v>
      </c>
      <c r="D54" s="2">
        <f t="shared" si="27"/>
        <v>-1</v>
      </c>
      <c r="H54" s="2">
        <v>88.5</v>
      </c>
      <c r="I54" s="2">
        <v>83.838399999999993</v>
      </c>
      <c r="J54" s="2">
        <f t="shared" si="28"/>
        <v>-2.7049108033961135E-2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13.5</v>
      </c>
      <c r="C55" s="2">
        <v>1.0101</v>
      </c>
      <c r="D55" s="2">
        <f t="shared" si="27"/>
        <v>-0.86077284098662321</v>
      </c>
      <c r="H55" s="2">
        <v>50</v>
      </c>
      <c r="I55" s="2">
        <v>83.838399999999993</v>
      </c>
      <c r="J55" s="2">
        <f t="shared" si="28"/>
        <v>0.25283027890351351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14.3</v>
      </c>
      <c r="C56" s="3">
        <f t="shared" ref="C56" si="29">AVERAGE(C51:C55)</f>
        <v>0.20202000000000001</v>
      </c>
      <c r="D56" s="3">
        <f>AVERAGE(D51:D55)</f>
        <v>-0.97215456819732471</v>
      </c>
      <c r="E56" s="3">
        <f>_xlfn.T.TEST(B51:B55,C51:C55,2,1)</f>
        <v>9.1554742562897413E-5</v>
      </c>
      <c r="G56" s="3"/>
      <c r="H56" s="3">
        <f>AVERAGE(H51:H55)</f>
        <v>68.7</v>
      </c>
      <c r="I56" s="3">
        <f t="shared" ref="I56" si="30">AVERAGE(I51:I55)</f>
        <v>69.494959999999992</v>
      </c>
      <c r="J56" s="3">
        <f>AVERAGE(J51:J55)</f>
        <v>-3.0931024396584571E-3</v>
      </c>
      <c r="K56" s="3">
        <f>_xlfn.T.TEST(H51:H55,I51:I55,2,1)</f>
        <v>0.93901079289458689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23.5</v>
      </c>
      <c r="C58" s="2">
        <v>0</v>
      </c>
      <c r="D58" s="2">
        <f>(C58-B58)/(C58+B58)</f>
        <v>-1</v>
      </c>
      <c r="G58" s="2" t="s">
        <v>28</v>
      </c>
      <c r="H58" s="2">
        <v>21</v>
      </c>
      <c r="I58" s="2">
        <v>35.353499999999997</v>
      </c>
      <c r="J58" s="2">
        <f>(I58-H58)/(I58+H58)</f>
        <v>0.2547046767281535</v>
      </c>
      <c r="M58" s="2" t="str">
        <f>A58</f>
        <v>TS022720i</v>
      </c>
      <c r="N58" s="2" t="str">
        <f>A60</f>
        <v>Lhx6</v>
      </c>
      <c r="O58" s="2">
        <f>B63</f>
        <v>25.5</v>
      </c>
      <c r="P58" s="2">
        <f>D63</f>
        <v>-0.90758925303225746</v>
      </c>
      <c r="Q58" s="2">
        <f>E63</f>
        <v>1.0686556153913898E-5</v>
      </c>
      <c r="R58" s="2" t="str">
        <f>G58</f>
        <v>TS022720J</v>
      </c>
      <c r="S58" s="2" t="str">
        <f>G60</f>
        <v>PV</v>
      </c>
      <c r="T58" s="2">
        <f>H63</f>
        <v>17.399999999999999</v>
      </c>
      <c r="U58" s="2">
        <f>J63</f>
        <v>0.29799291654235632</v>
      </c>
      <c r="V58" s="2">
        <f>K63</f>
        <v>1.3527177941621456E-5</v>
      </c>
      <c r="W58" s="2">
        <f>U58-P58</f>
        <v>1.2055821695746138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22</v>
      </c>
      <c r="C59" s="2">
        <v>1.0101</v>
      </c>
      <c r="D59" s="2">
        <f t="shared" ref="D59:D62" si="31">(C59-B59)/(C59+B59)</f>
        <v>-0.91220377138734721</v>
      </c>
      <c r="G59" s="2" t="s">
        <v>5</v>
      </c>
      <c r="H59" s="2">
        <v>18</v>
      </c>
      <c r="I59" s="2">
        <v>34.343400000000003</v>
      </c>
      <c r="J59" s="2">
        <f t="shared" ref="J59:J62" si="32">(I59-H59)/(I59+H59)</f>
        <v>0.31223420717798234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27.5</v>
      </c>
      <c r="C60" s="2">
        <v>2.0202</v>
      </c>
      <c r="D60" s="2">
        <f t="shared" si="31"/>
        <v>-0.8631310085975028</v>
      </c>
      <c r="G60" s="2" t="s">
        <v>6</v>
      </c>
      <c r="H60" s="2">
        <v>14</v>
      </c>
      <c r="I60" s="2">
        <v>28.282800000000002</v>
      </c>
      <c r="J60" s="2">
        <f t="shared" si="32"/>
        <v>0.33779219919210651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24.5</v>
      </c>
      <c r="C61" s="2">
        <v>0</v>
      </c>
      <c r="D61" s="2">
        <f t="shared" si="31"/>
        <v>-1</v>
      </c>
      <c r="H61" s="2">
        <v>19.5</v>
      </c>
      <c r="I61" s="2">
        <v>32.3232</v>
      </c>
      <c r="J61" s="2">
        <f t="shared" si="32"/>
        <v>0.24744130042143286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30</v>
      </c>
      <c r="C62" s="2">
        <v>4.0404</v>
      </c>
      <c r="D62" s="2">
        <f t="shared" si="31"/>
        <v>-0.76261148517643751</v>
      </c>
      <c r="H62" s="2">
        <v>14.5</v>
      </c>
      <c r="I62" s="2">
        <v>29.292899999999999</v>
      </c>
      <c r="J62" s="2">
        <f t="shared" si="32"/>
        <v>0.33779219919210646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25.5</v>
      </c>
      <c r="C63" s="3">
        <f t="shared" ref="C63" si="33">AVERAGE(C58:C62)</f>
        <v>1.4141400000000002</v>
      </c>
      <c r="D63" s="3">
        <f>AVERAGE(D58:D62)</f>
        <v>-0.90758925303225746</v>
      </c>
      <c r="E63" s="3">
        <f>_xlfn.T.TEST(B58:B62,C58:C62,2,1)</f>
        <v>1.0686556153913898E-5</v>
      </c>
      <c r="G63" s="3"/>
      <c r="H63" s="3">
        <f>AVERAGE(H58:H62)</f>
        <v>17.399999999999999</v>
      </c>
      <c r="I63" s="3">
        <f t="shared" ref="I63" si="34">AVERAGE(I58:I62)</f>
        <v>31.919160000000005</v>
      </c>
      <c r="J63" s="3">
        <f>AVERAGE(J58:J62)</f>
        <v>0.29799291654235632</v>
      </c>
      <c r="K63" s="3">
        <f>_xlfn.T.TEST(H58:H62,I58:I62,2,1)</f>
        <v>1.3527177941621456E-5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16.5</v>
      </c>
      <c r="C65" s="2">
        <v>18.181799999999999</v>
      </c>
      <c r="D65" s="2">
        <f>(C65-B65)/(C65+B65)</f>
        <v>4.8492292787571556E-2</v>
      </c>
      <c r="G65" s="2" t="s">
        <v>30</v>
      </c>
      <c r="H65" s="2">
        <v>13.5</v>
      </c>
      <c r="I65" s="2">
        <v>77.777799999999999</v>
      </c>
      <c r="J65" s="2">
        <f>(I65-H65)/(I65+H65)</f>
        <v>0.70419970682904276</v>
      </c>
      <c r="M65" s="2" t="str">
        <f>A65</f>
        <v>TS022820d</v>
      </c>
      <c r="N65" s="2" t="str">
        <f>A67</f>
        <v>Lhx6</v>
      </c>
      <c r="O65" s="2">
        <f>B70</f>
        <v>17.8</v>
      </c>
      <c r="P65" s="2">
        <f>D70</f>
        <v>0.11650322096889265</v>
      </c>
      <c r="Q65" s="2">
        <f>E70</f>
        <v>5.8401868008157772E-3</v>
      </c>
      <c r="R65" s="2" t="str">
        <f>G65</f>
        <v>TS022820e</v>
      </c>
      <c r="S65" s="2" t="str">
        <f>G67</f>
        <v>PV</v>
      </c>
      <c r="T65" s="2">
        <f>H70</f>
        <v>13.3</v>
      </c>
      <c r="U65" s="2">
        <f>J70</f>
        <v>0.71502421090433121</v>
      </c>
      <c r="V65" s="2">
        <f>K70</f>
        <v>3.9723010653200302E-6</v>
      </c>
      <c r="W65" s="2">
        <f>U65-P65</f>
        <v>0.59852098993543856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16</v>
      </c>
      <c r="C66" s="2">
        <v>21.2121</v>
      </c>
      <c r="D66" s="2">
        <f t="shared" ref="D66:D69" si="35">(C66-B66)/(C66+B66)</f>
        <v>0.14006465638864776</v>
      </c>
      <c r="G66" s="2" t="s">
        <v>5</v>
      </c>
      <c r="H66" s="2">
        <v>14</v>
      </c>
      <c r="I66" s="2">
        <v>76.767700000000005</v>
      </c>
      <c r="J66" s="2">
        <f t="shared" ref="J66:J69" si="36">(I66-H66)/(I66+H66)</f>
        <v>0.69152022140034397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17.5</v>
      </c>
      <c r="C67" s="2">
        <v>22.222200000000001</v>
      </c>
      <c r="D67" s="2">
        <f t="shared" si="35"/>
        <v>0.11888062594720335</v>
      </c>
      <c r="G67" s="2" t="s">
        <v>6</v>
      </c>
      <c r="H67" s="2">
        <v>12.5</v>
      </c>
      <c r="I67" s="2">
        <v>79.798000000000002</v>
      </c>
      <c r="J67" s="2">
        <f t="shared" si="36"/>
        <v>0.72913822618041557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19</v>
      </c>
      <c r="C68" s="2">
        <v>24.2424</v>
      </c>
      <c r="D68" s="2">
        <f t="shared" si="35"/>
        <v>0.12123286404084879</v>
      </c>
      <c r="H68" s="2">
        <v>13.5</v>
      </c>
      <c r="I68" s="2">
        <v>79.798000000000002</v>
      </c>
      <c r="J68" s="2">
        <f t="shared" si="36"/>
        <v>0.71060472893309612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20</v>
      </c>
      <c r="C69" s="2">
        <v>27.2727</v>
      </c>
      <c r="D69" s="2">
        <f t="shared" si="35"/>
        <v>0.15384566568019176</v>
      </c>
      <c r="H69" s="2">
        <v>13</v>
      </c>
      <c r="I69" s="2">
        <v>86.868700000000004</v>
      </c>
      <c r="J69" s="2">
        <f t="shared" si="36"/>
        <v>0.73965817117875776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</v>
      </c>
      <c r="C70" s="3">
        <f t="shared" ref="C70" si="37">AVERAGE(C65:C69)</f>
        <v>22.626240000000003</v>
      </c>
      <c r="D70" s="3">
        <f>AVERAGE(D65:D69)</f>
        <v>0.11650322096889265</v>
      </c>
      <c r="E70" s="3">
        <f>_xlfn.T.TEST(B65:B69,C65:C69,2,1)</f>
        <v>5.8401868008157772E-3</v>
      </c>
      <c r="G70" s="3"/>
      <c r="H70" s="3">
        <f>AVERAGE(H65:H69)</f>
        <v>13.3</v>
      </c>
      <c r="I70" s="3">
        <f t="shared" ref="I70" si="38">AVERAGE(I65:I69)</f>
        <v>80.202039999999997</v>
      </c>
      <c r="J70" s="3">
        <f>AVERAGE(J65:J69)</f>
        <v>0.71502421090433121</v>
      </c>
      <c r="K70" s="3">
        <f>_xlfn.T.TEST(H65:H69,I65:I69,2,1)</f>
        <v>3.9723010653200302E-6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13.5</v>
      </c>
      <c r="C72" s="2">
        <v>6.0606099999999996</v>
      </c>
      <c r="D72" s="2">
        <f>(C72-B72)/(C72+B72)</f>
        <v>-0.38032505121261556</v>
      </c>
      <c r="G72" s="2" t="s">
        <v>31</v>
      </c>
      <c r="H72" s="2">
        <v>24.5</v>
      </c>
      <c r="I72" s="2">
        <v>59.595999999999997</v>
      </c>
      <c r="J72" s="2">
        <f>(I72-H72)/(I72+H72)</f>
        <v>0.41733257229832565</v>
      </c>
      <c r="M72" s="2" t="str">
        <f>A72</f>
        <v>TS022820g</v>
      </c>
      <c r="N72" s="2" t="str">
        <f>A74</f>
        <v>Lhx6</v>
      </c>
      <c r="O72" s="2">
        <f>B77</f>
        <v>15.8</v>
      </c>
      <c r="P72" s="2">
        <f>D77</f>
        <v>-0.11972026559929523</v>
      </c>
      <c r="Q72" s="2">
        <f>E77</f>
        <v>0.28356764232540488</v>
      </c>
      <c r="R72" s="2" t="str">
        <f>G72</f>
        <v>TS022820f</v>
      </c>
      <c r="S72" s="2" t="str">
        <f>G74</f>
        <v>PV</v>
      </c>
      <c r="T72" s="2">
        <f>H77</f>
        <v>25.3</v>
      </c>
      <c r="U72" s="2">
        <f>J77</f>
        <v>0.46816509033964504</v>
      </c>
      <c r="V72" s="2">
        <f>K77</f>
        <v>5.7330622757073125E-5</v>
      </c>
      <c r="W72" s="2">
        <f>U72-P72</f>
        <v>0.58788535593894031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16.5</v>
      </c>
      <c r="C73" s="2">
        <v>10.101000000000001</v>
      </c>
      <c r="D73" s="2">
        <f t="shared" ref="D73:D76" si="39">(C73-B73)/(C73+B73)</f>
        <v>-0.24055486635840756</v>
      </c>
      <c r="G73" s="2" t="s">
        <v>5</v>
      </c>
      <c r="H73" s="2">
        <v>26.5</v>
      </c>
      <c r="I73" s="2">
        <v>71.717200000000005</v>
      </c>
      <c r="J73" s="2">
        <f t="shared" ref="J73:J76" si="40">(I73-H73)/(I73+H73)</f>
        <v>0.46037964837116108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19</v>
      </c>
      <c r="C74" s="2">
        <v>15.1515</v>
      </c>
      <c r="D74" s="2">
        <f t="shared" si="39"/>
        <v>-0.11268904733320644</v>
      </c>
      <c r="G74" s="2" t="s">
        <v>6</v>
      </c>
      <c r="H74" s="2">
        <v>24</v>
      </c>
      <c r="I74" s="2">
        <v>70.707099999999997</v>
      </c>
      <c r="J74" s="2">
        <f t="shared" si="40"/>
        <v>0.49317421819483437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16</v>
      </c>
      <c r="C75" s="2">
        <v>16.1616</v>
      </c>
      <c r="D75" s="2">
        <f t="shared" si="39"/>
        <v>5.0246256405153964E-3</v>
      </c>
      <c r="H75" s="2">
        <v>25.5</v>
      </c>
      <c r="I75" s="2">
        <v>73.737399999999994</v>
      </c>
      <c r="J75" s="2">
        <f t="shared" si="40"/>
        <v>0.48608085258178868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14</v>
      </c>
      <c r="C76" s="2">
        <v>18.181799999999999</v>
      </c>
      <c r="D76" s="2">
        <f t="shared" si="39"/>
        <v>0.12994301126723801</v>
      </c>
      <c r="H76" s="2">
        <v>26</v>
      </c>
      <c r="I76" s="2">
        <v>74.747500000000002</v>
      </c>
      <c r="J76" s="2">
        <f t="shared" si="40"/>
        <v>0.48385816025211542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15.8</v>
      </c>
      <c r="C77" s="3">
        <f t="shared" ref="C77" si="41">AVERAGE(C72:C76)</f>
        <v>13.131302</v>
      </c>
      <c r="D77" s="3">
        <f>AVERAGE(D72:D76)</f>
        <v>-0.11972026559929523</v>
      </c>
      <c r="E77" s="3">
        <f>_xlfn.T.TEST(B72:B76,C72:C76,2,1)</f>
        <v>0.28356764232540488</v>
      </c>
      <c r="G77" s="3"/>
      <c r="H77" s="3">
        <f>AVERAGE(H72:H76)</f>
        <v>25.3</v>
      </c>
      <c r="I77" s="3">
        <f t="shared" ref="I77" si="42">AVERAGE(I72:I76)</f>
        <v>70.101039999999998</v>
      </c>
      <c r="J77" s="3">
        <f>AVERAGE(J72:J76)</f>
        <v>0.46816509033964504</v>
      </c>
      <c r="K77" s="3">
        <f>_xlfn.T.TEST(H72:H76,I72:I76,2,1)</f>
        <v>5.7330622757073125E-5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13</v>
      </c>
      <c r="I79" s="2">
        <v>68.686899999999994</v>
      </c>
      <c r="J79" s="2">
        <f>(I79-H79)/(I79+H79)</f>
        <v>0.68171151065837976</v>
      </c>
      <c r="M79" s="2" t="str">
        <f>A79</f>
        <v>TS030620b</v>
      </c>
      <c r="N79" s="2" t="str">
        <f>A81</f>
        <v>Lhx6</v>
      </c>
      <c r="O79" s="2">
        <f>B84</f>
        <v>18.2</v>
      </c>
      <c r="P79" s="2">
        <f>D84</f>
        <v>-1</v>
      </c>
      <c r="Q79" s="2">
        <f>E84</f>
        <v>2.2340147578642024E-2</v>
      </c>
      <c r="R79" s="2" t="str">
        <f>G79</f>
        <v>TS030620a</v>
      </c>
      <c r="S79" s="2" t="str">
        <f>G81</f>
        <v>PV</v>
      </c>
      <c r="T79" s="2">
        <f>H84</f>
        <v>15.1</v>
      </c>
      <c r="U79" s="2">
        <f>J84</f>
        <v>0.65743761801637557</v>
      </c>
      <c r="V79" s="2">
        <f>K84</f>
        <v>8.54164610707359E-8</v>
      </c>
      <c r="W79" s="2">
        <f>U79-P79</f>
        <v>1.6574376180163757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12.5</v>
      </c>
      <c r="C80" s="2">
        <v>0</v>
      </c>
      <c r="D80" s="2">
        <f t="shared" ref="D80:D83" si="43">(C80-B80)/(C80+B80)</f>
        <v>-1</v>
      </c>
      <c r="G80" s="2" t="s">
        <v>5</v>
      </c>
      <c r="H80" s="2">
        <v>15</v>
      </c>
      <c r="I80" s="2">
        <v>73.737399999999994</v>
      </c>
      <c r="J80" s="2">
        <f t="shared" ref="J80:J83" si="44">(I80-H80)/(I80+H80)</f>
        <v>0.66192383369357222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6</v>
      </c>
      <c r="C81" s="2">
        <v>0</v>
      </c>
      <c r="D81" s="2">
        <f t="shared" si="43"/>
        <v>-1</v>
      </c>
      <c r="G81" s="2" t="s">
        <v>6</v>
      </c>
      <c r="H81" s="2">
        <v>15.5</v>
      </c>
      <c r="I81" s="2">
        <v>72.7273</v>
      </c>
      <c r="J81" s="2">
        <f t="shared" si="44"/>
        <v>0.64863483298253488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35.5</v>
      </c>
      <c r="C82" s="2">
        <v>0</v>
      </c>
      <c r="D82" s="2">
        <f t="shared" si="43"/>
        <v>-1</v>
      </c>
      <c r="H82" s="2">
        <v>16.5</v>
      </c>
      <c r="I82" s="2">
        <v>75.757599999999996</v>
      </c>
      <c r="J82" s="2">
        <f t="shared" si="44"/>
        <v>0.64230589133036198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22</v>
      </c>
      <c r="C83" s="2">
        <v>0</v>
      </c>
      <c r="D83" s="2">
        <f t="shared" si="43"/>
        <v>-1</v>
      </c>
      <c r="H83" s="2">
        <v>15.5</v>
      </c>
      <c r="I83" s="2">
        <v>73.737399999999994</v>
      </c>
      <c r="J83" s="2">
        <f t="shared" si="44"/>
        <v>0.65261202141702912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18.2</v>
      </c>
      <c r="C84" s="3">
        <f t="shared" ref="C84" si="45">AVERAGE(C79:C83)</f>
        <v>0</v>
      </c>
      <c r="D84" s="3">
        <f>AVERAGE(D79:D83)</f>
        <v>-1</v>
      </c>
      <c r="E84" s="3">
        <f>_xlfn.T.TEST(B79:B83,C79:C83,2,1)</f>
        <v>2.2340147578642024E-2</v>
      </c>
      <c r="G84" s="3"/>
      <c r="H84" s="3">
        <f>AVERAGE(H79:H83)</f>
        <v>15.1</v>
      </c>
      <c r="I84" s="3">
        <f t="shared" ref="I84" si="46">AVERAGE(I79:I83)</f>
        <v>72.92931999999999</v>
      </c>
      <c r="J84" s="3">
        <f>AVERAGE(J79:J83)</f>
        <v>0.65743761801637557</v>
      </c>
      <c r="K84" s="3">
        <f>_xlfn.T.TEST(H79:H83,I79:I83,2,1)</f>
        <v>8.54164610707359E-8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4</v>
      </c>
      <c r="C86" s="2">
        <v>3.0303</v>
      </c>
      <c r="D86" s="2">
        <f>(C86-B86)/(C86+B86)</f>
        <v>-0.13793152497048489</v>
      </c>
      <c r="G86" s="2" t="s">
        <v>36</v>
      </c>
      <c r="H86" s="2">
        <v>49</v>
      </c>
      <c r="I86" s="2">
        <v>110.101</v>
      </c>
      <c r="J86" s="2">
        <f>(I86-H86)/(I86+H86)</f>
        <v>0.38403906952187605</v>
      </c>
      <c r="M86" s="2" t="str">
        <f>A86</f>
        <v>TS030620c</v>
      </c>
      <c r="N86" s="2" t="str">
        <f>A88</f>
        <v>Lhx6</v>
      </c>
      <c r="O86" s="2">
        <f>B91</f>
        <v>7</v>
      </c>
      <c r="P86" s="2">
        <f>D91</f>
        <v>4.2713098583834083E-2</v>
      </c>
      <c r="Q86" s="2">
        <f>E91</f>
        <v>0.29382415695232661</v>
      </c>
      <c r="R86" s="2" t="str">
        <f>G86</f>
        <v>TS030620d</v>
      </c>
      <c r="S86" s="2" t="str">
        <f>G88</f>
        <v>PV</v>
      </c>
      <c r="T86" s="2">
        <f>H91</f>
        <v>47.833333333333336</v>
      </c>
      <c r="U86" s="2">
        <f>J91</f>
        <v>0.40185679189835805</v>
      </c>
      <c r="V86" s="2">
        <f>K91</f>
        <v>7.4374686395598574E-4</v>
      </c>
      <c r="W86" s="2">
        <f>U86-P86</f>
        <v>0.35914369331452395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2.0202</v>
      </c>
      <c r="D87" s="2">
        <f t="shared" ref="D87:D90" si="47">(C87-B87)/(C87+B87)</f>
        <v>-0.46272705513151247</v>
      </c>
      <c r="G87" s="2" t="s">
        <v>5</v>
      </c>
      <c r="H87" s="2">
        <v>46.5</v>
      </c>
      <c r="I87" s="2">
        <v>111.111</v>
      </c>
      <c r="J87" s="2">
        <f t="shared" ref="J87:J88" si="48">(I87-H87)/(I87+H87)</f>
        <v>0.40993966157184464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6</v>
      </c>
      <c r="C88" s="2">
        <v>9.0909099999999992</v>
      </c>
      <c r="D88" s="2">
        <f t="shared" si="47"/>
        <v>0.20481932501088398</v>
      </c>
      <c r="G88" s="2" t="s">
        <v>6</v>
      </c>
      <c r="H88" s="2">
        <v>48</v>
      </c>
      <c r="I88" s="2">
        <v>115.152</v>
      </c>
      <c r="J88" s="2">
        <f t="shared" si="48"/>
        <v>0.41159164460135339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11.5</v>
      </c>
      <c r="C89" s="2">
        <v>17.171700000000001</v>
      </c>
      <c r="D89" s="2">
        <f t="shared" si="47"/>
        <v>0.19781526731934279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8</v>
      </c>
      <c r="C90" s="2">
        <v>19.1919</v>
      </c>
      <c r="D90" s="2">
        <f t="shared" si="47"/>
        <v>0.41158948069094103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7</v>
      </c>
      <c r="C91" s="3">
        <f t="shared" ref="C91" si="49">AVERAGE(C86:C90)</f>
        <v>10.101001999999999</v>
      </c>
      <c r="D91" s="3">
        <f>AVERAGE(D86:D90)</f>
        <v>4.2713098583834083E-2</v>
      </c>
      <c r="E91" s="3">
        <f>_xlfn.T.TEST(B86:B90,C86:C90,2,1)</f>
        <v>0.29382415695232661</v>
      </c>
      <c r="G91" s="3"/>
      <c r="H91" s="3">
        <f>AVERAGE(H86:H90)</f>
        <v>47.833333333333336</v>
      </c>
      <c r="I91" s="3">
        <f t="shared" ref="I91" si="50">AVERAGE(I86:I90)</f>
        <v>112.12133333333333</v>
      </c>
      <c r="J91" s="3">
        <f>AVERAGE(J86:J90)</f>
        <v>0.40185679189835805</v>
      </c>
      <c r="K91" s="3">
        <f>_xlfn.T.TEST(H86:H90,I86:I90,2,1)</f>
        <v>7.4374686395598574E-4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21</v>
      </c>
      <c r="C93" s="2">
        <v>1.0101</v>
      </c>
      <c r="D93" s="2">
        <f>(C93-B93)/(C93+B93)</f>
        <v>-0.90821486499379822</v>
      </c>
      <c r="G93" s="2" t="s">
        <v>37</v>
      </c>
      <c r="H93" s="2">
        <v>9.5</v>
      </c>
      <c r="I93" s="2">
        <v>32.3232</v>
      </c>
      <c r="J93" s="2">
        <f>(I93-H93)/(I93+H93)</f>
        <v>0.54570668911035025</v>
      </c>
      <c r="M93" s="2" t="str">
        <f>A93</f>
        <v>TS030620f</v>
      </c>
      <c r="N93" s="2" t="str">
        <f>A95</f>
        <v>Lhx6</v>
      </c>
      <c r="O93" s="2">
        <f>B98</f>
        <v>24.75</v>
      </c>
      <c r="P93" s="2">
        <f>D98</f>
        <v>-0.9399714907548925</v>
      </c>
      <c r="Q93" s="2">
        <f>E98</f>
        <v>4.0602522034171717E-4</v>
      </c>
      <c r="R93" s="2" t="str">
        <f>G93</f>
        <v>TS030620e</v>
      </c>
      <c r="S93" s="2" t="str">
        <f>G95</f>
        <v>PV</v>
      </c>
      <c r="T93" s="2">
        <f>H98</f>
        <v>7.8</v>
      </c>
      <c r="U93" s="2">
        <f>J98</f>
        <v>0.55612206013513688</v>
      </c>
      <c r="V93" s="2">
        <f>K98</f>
        <v>4.1021999009792011E-5</v>
      </c>
      <c r="W93" s="2">
        <f>U93-P93</f>
        <v>1.4960935508900293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25.5</v>
      </c>
      <c r="C94" s="2">
        <v>1.0101</v>
      </c>
      <c r="D94" s="2">
        <f t="shared" ref="D94:D96" si="51">(C94-B94)/(C94+B94)</f>
        <v>-0.92379508187445525</v>
      </c>
      <c r="G94" s="2" t="s">
        <v>5</v>
      </c>
      <c r="H94" s="2">
        <v>9</v>
      </c>
      <c r="I94" s="2">
        <v>28.282800000000002</v>
      </c>
      <c r="J94" s="2">
        <f t="shared" ref="J94:J97" si="52">(I94-H94)/(I94+H94)</f>
        <v>0.51720364350317038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27</v>
      </c>
      <c r="C95" s="2">
        <v>1.0101</v>
      </c>
      <c r="D95" s="2">
        <f t="shared" si="51"/>
        <v>-0.92787601615131676</v>
      </c>
      <c r="G95" s="2" t="s">
        <v>6</v>
      </c>
      <c r="H95" s="2">
        <v>8.5</v>
      </c>
      <c r="I95" s="2">
        <v>27.2727</v>
      </c>
      <c r="J95" s="2">
        <f t="shared" si="52"/>
        <v>0.52477727429017096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25.5</v>
      </c>
      <c r="C96" s="2">
        <v>0</v>
      </c>
      <c r="D96" s="2">
        <f t="shared" si="51"/>
        <v>-1</v>
      </c>
      <c r="H96" s="2">
        <v>6.5</v>
      </c>
      <c r="I96" s="2">
        <v>23.232299999999999</v>
      </c>
      <c r="J96" s="2">
        <f t="shared" si="52"/>
        <v>0.56276507367408501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5.5</v>
      </c>
      <c r="I97" s="2">
        <v>24.2424</v>
      </c>
      <c r="J97" s="2">
        <f t="shared" si="52"/>
        <v>0.63015762009790732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24.75</v>
      </c>
      <c r="C98" s="3">
        <f t="shared" ref="C98" si="53">AVERAGE(C93:C97)</f>
        <v>0.757575</v>
      </c>
      <c r="D98" s="3">
        <f>AVERAGE(D93:D97)</f>
        <v>-0.9399714907548925</v>
      </c>
      <c r="E98" s="3">
        <f>_xlfn.T.TEST(B93:B97,C93:C97,2,1)</f>
        <v>4.0602522034171717E-4</v>
      </c>
      <c r="G98" s="3"/>
      <c r="H98" s="3">
        <f>AVERAGE(H93:H97)</f>
        <v>7.8</v>
      </c>
      <c r="I98" s="3">
        <f t="shared" ref="I98" si="54">AVERAGE(I93:I97)</f>
        <v>27.070679999999999</v>
      </c>
      <c r="J98" s="3">
        <f>AVERAGE(J93:J97)</f>
        <v>0.55612206013513688</v>
      </c>
      <c r="K98" s="3">
        <f>_xlfn.T.TEST(H93:H97,I93:I97,2,1)</f>
        <v>4.1021999009792011E-5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07-0B0E-41DC-B751-B9BA9C2CD137}">
  <dimension ref="A1:AJ280"/>
  <sheetViews>
    <sheetView topLeftCell="A52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</row>
    <row r="2" spans="1:36" s="2" customFormat="1" x14ac:dyDescent="0.3">
      <c r="A2" s="2" t="s">
        <v>11</v>
      </c>
      <c r="B2" s="2">
        <v>6.5</v>
      </c>
      <c r="C2" s="2">
        <v>0</v>
      </c>
      <c r="D2" s="2">
        <f>(C2-B2)/(C2+B2)</f>
        <v>-1</v>
      </c>
      <c r="G2" s="2" t="s">
        <v>12</v>
      </c>
      <c r="H2" s="2">
        <v>12.5</v>
      </c>
      <c r="I2" s="2">
        <v>71.717200000000005</v>
      </c>
      <c r="J2" s="2">
        <f>(I2-H2)/(I2+H2)</f>
        <v>0.7031485254793558</v>
      </c>
      <c r="M2" s="2" t="str">
        <f>A2</f>
        <v>TS022520b</v>
      </c>
      <c r="N2" s="2" t="str">
        <f>A4</f>
        <v>Lhx6</v>
      </c>
      <c r="O2" s="2">
        <f>B7</f>
        <v>5.5</v>
      </c>
      <c r="P2" s="2">
        <f>D7</f>
        <v>-0.43154799391331977</v>
      </c>
      <c r="Q2" s="2">
        <f>E7</f>
        <v>0.80121381104734324</v>
      </c>
      <c r="R2" s="2" t="str">
        <f>G2</f>
        <v>TS022520a</v>
      </c>
      <c r="S2" s="2" t="str">
        <f>G4</f>
        <v>PV</v>
      </c>
      <c r="T2" s="2">
        <f>H7</f>
        <v>12.1</v>
      </c>
      <c r="U2" s="2">
        <f>J7</f>
        <v>0.704804035017353</v>
      </c>
      <c r="V2" s="2">
        <f>K7</f>
        <v>3.9020478007064934E-7</v>
      </c>
      <c r="W2" s="2">
        <f>U2-P2</f>
        <v>1.1363520289306728</v>
      </c>
      <c r="Z2" s="2" t="s">
        <v>11</v>
      </c>
      <c r="AA2" s="2" t="s">
        <v>7</v>
      </c>
      <c r="AB2" s="2">
        <v>5.5</v>
      </c>
      <c r="AC2" s="2">
        <v>-0.43154799391331977</v>
      </c>
      <c r="AD2" s="2">
        <v>0.80121381104734324</v>
      </c>
      <c r="AE2" s="2" t="s">
        <v>12</v>
      </c>
      <c r="AF2" s="2" t="s">
        <v>6</v>
      </c>
      <c r="AG2" s="2">
        <v>12.1</v>
      </c>
      <c r="AH2" s="2">
        <v>0.704804035017353</v>
      </c>
      <c r="AI2" s="2">
        <v>3.9020478007064934E-7</v>
      </c>
      <c r="AJ2" s="2">
        <v>1.1363520289306728</v>
      </c>
    </row>
    <row r="3" spans="1:36" s="2" customFormat="1" x14ac:dyDescent="0.3">
      <c r="A3" s="2" t="s">
        <v>5</v>
      </c>
      <c r="B3" s="2">
        <v>5</v>
      </c>
      <c r="C3" s="2">
        <v>0</v>
      </c>
      <c r="D3" s="2">
        <f t="shared" ref="D3:D6" si="0">(C3-B3)/(C3+B3)</f>
        <v>-1</v>
      </c>
      <c r="G3" s="2" t="s">
        <v>5</v>
      </c>
      <c r="H3" s="2">
        <v>12</v>
      </c>
      <c r="I3" s="2">
        <v>72.7273</v>
      </c>
      <c r="J3" s="2">
        <f t="shared" ref="J3:J6" si="1">(I3-H3)/(I3+H3)</f>
        <v>0.71673828860355515</v>
      </c>
      <c r="Z3" s="2" t="s">
        <v>13</v>
      </c>
      <c r="AA3" s="2" t="s">
        <v>7</v>
      </c>
      <c r="AB3" s="2">
        <v>2.8</v>
      </c>
      <c r="AC3" s="2">
        <v>-0.60324214628193651</v>
      </c>
      <c r="AD3" s="2">
        <v>3.1748838501832771E-2</v>
      </c>
      <c r="AE3" s="2" t="s">
        <v>14</v>
      </c>
      <c r="AF3" s="2" t="s">
        <v>6</v>
      </c>
      <c r="AG3" s="2">
        <v>15.4</v>
      </c>
      <c r="AH3" s="2">
        <v>0.70017526849336087</v>
      </c>
      <c r="AI3" s="2">
        <v>5.7387265762003942E-10</v>
      </c>
      <c r="AJ3" s="2">
        <v>1.3034174147752973</v>
      </c>
    </row>
    <row r="4" spans="1:36" s="2" customFormat="1" x14ac:dyDescent="0.3">
      <c r="A4" s="2" t="s">
        <v>7</v>
      </c>
      <c r="B4" s="2">
        <v>6.5</v>
      </c>
      <c r="C4" s="2">
        <v>0</v>
      </c>
      <c r="D4" s="2">
        <f t="shared" si="0"/>
        <v>-1</v>
      </c>
      <c r="G4" s="2" t="s">
        <v>6</v>
      </c>
      <c r="H4" s="2">
        <v>12</v>
      </c>
      <c r="I4" s="2">
        <v>68.686899999999994</v>
      </c>
      <c r="J4" s="2">
        <f t="shared" si="1"/>
        <v>0.70255394617961531</v>
      </c>
      <c r="Z4" s="2" t="s">
        <v>15</v>
      </c>
      <c r="AA4" s="2" t="s">
        <v>7</v>
      </c>
      <c r="AB4" s="2">
        <v>19</v>
      </c>
      <c r="AC4" s="2">
        <v>-0.50004314002531836</v>
      </c>
      <c r="AD4" s="2">
        <v>2.5550768870430912E-3</v>
      </c>
      <c r="AE4" s="2" t="s">
        <v>16</v>
      </c>
      <c r="AF4" s="2" t="s">
        <v>6</v>
      </c>
      <c r="AG4" s="2">
        <v>26.8</v>
      </c>
      <c r="AH4" s="2">
        <v>0.45507584940396473</v>
      </c>
      <c r="AI4" s="2">
        <v>2.1115959850540382E-5</v>
      </c>
      <c r="AJ4" s="2">
        <v>0.95511898942928308</v>
      </c>
    </row>
    <row r="5" spans="1:36" s="2" customFormat="1" x14ac:dyDescent="0.3">
      <c r="B5" s="2">
        <v>5.5</v>
      </c>
      <c r="C5" s="2">
        <v>13.1313</v>
      </c>
      <c r="D5" s="2">
        <f t="shared" si="0"/>
        <v>0.40959568038730521</v>
      </c>
      <c r="H5" s="2">
        <v>12.5</v>
      </c>
      <c r="I5" s="2">
        <v>68.686899999999994</v>
      </c>
      <c r="J5" s="2">
        <f t="shared" si="1"/>
        <v>0.69206854800466577</v>
      </c>
      <c r="Z5" s="2" t="s">
        <v>17</v>
      </c>
      <c r="AA5" s="2" t="s">
        <v>7</v>
      </c>
      <c r="AB5" s="2">
        <v>2.8</v>
      </c>
      <c r="AC5" s="2">
        <v>1.1287641841222173E-2</v>
      </c>
      <c r="AD5" s="2">
        <v>0.74760294044207487</v>
      </c>
      <c r="AE5" s="2" t="s">
        <v>18</v>
      </c>
      <c r="AF5" s="2" t="s">
        <v>6</v>
      </c>
      <c r="AG5" s="2">
        <v>14.2</v>
      </c>
      <c r="AH5" s="2">
        <v>8.7966995382194935E-2</v>
      </c>
      <c r="AI5" s="2">
        <v>3.6016039928296585E-2</v>
      </c>
      <c r="AJ5" s="2">
        <v>7.6679353540972758E-2</v>
      </c>
    </row>
    <row r="6" spans="1:36" s="2" customFormat="1" x14ac:dyDescent="0.3">
      <c r="B6" s="2">
        <v>4</v>
      </c>
      <c r="C6" s="2">
        <v>10.101000000000001</v>
      </c>
      <c r="D6" s="2">
        <f t="shared" si="0"/>
        <v>0.43266435004609605</v>
      </c>
      <c r="H6" s="2">
        <v>11.5</v>
      </c>
      <c r="I6" s="2">
        <v>67.6768</v>
      </c>
      <c r="J6" s="2">
        <f t="shared" si="1"/>
        <v>0.70951086681957343</v>
      </c>
      <c r="Z6" s="2" t="s">
        <v>19</v>
      </c>
      <c r="AA6" s="2" t="s">
        <v>7</v>
      </c>
      <c r="AB6" s="2">
        <v>5.6</v>
      </c>
      <c r="AC6" s="2">
        <v>0.1412875508705369</v>
      </c>
      <c r="AD6" s="2">
        <v>1.5981558371792343E-2</v>
      </c>
      <c r="AE6" s="2" t="s">
        <v>20</v>
      </c>
      <c r="AF6" s="2" t="s">
        <v>6</v>
      </c>
      <c r="AG6" s="2">
        <v>36.6</v>
      </c>
      <c r="AH6" s="2">
        <v>-3.462119922233399E-2</v>
      </c>
      <c r="AI6" s="2">
        <v>0.30773807480989473</v>
      </c>
      <c r="AJ6" s="2">
        <v>-0.17590875009287088</v>
      </c>
    </row>
    <row r="7" spans="1:36" s="2" customFormat="1" x14ac:dyDescent="0.3">
      <c r="A7" s="3"/>
      <c r="B7" s="3">
        <f>AVERAGE(B2:B6)</f>
        <v>5.5</v>
      </c>
      <c r="C7" s="3">
        <f t="shared" ref="C7" si="2">AVERAGE(C2:C6)</f>
        <v>4.6464600000000003</v>
      </c>
      <c r="D7" s="3">
        <f>AVERAGE(D2:D6)</f>
        <v>-0.43154799391331977</v>
      </c>
      <c r="E7" s="3">
        <f>_xlfn.T.TEST(B2:B6,C2:C6,2,1)</f>
        <v>0.80121381104734324</v>
      </c>
      <c r="F7" s="3"/>
      <c r="G7" s="3"/>
      <c r="H7" s="3">
        <f>AVERAGE(H2:H6)</f>
        <v>12.1</v>
      </c>
      <c r="I7" s="3">
        <f t="shared" ref="I7" si="3">AVERAGE(I2:I6)</f>
        <v>69.899019999999993</v>
      </c>
      <c r="J7" s="3">
        <f>AVERAGE(J2:J6)</f>
        <v>0.704804035017353</v>
      </c>
      <c r="K7" s="3">
        <f>_xlfn.T.TEST(H2:H6,I2:I6,2,1)</f>
        <v>3.9020478007064934E-7</v>
      </c>
      <c r="Z7" s="2" t="s">
        <v>22</v>
      </c>
      <c r="AA7" s="2" t="s">
        <v>7</v>
      </c>
      <c r="AB7" s="2">
        <v>2.2999999999999998</v>
      </c>
      <c r="AC7" s="2">
        <v>0.41402155012977282</v>
      </c>
      <c r="AD7" s="2">
        <v>8.1180778468505303E-3</v>
      </c>
      <c r="AE7" s="2" t="s">
        <v>21</v>
      </c>
      <c r="AF7" s="2" t="s">
        <v>6</v>
      </c>
      <c r="AG7" s="2">
        <v>17.899999999999999</v>
      </c>
      <c r="AH7" s="2">
        <v>-3.5122873536455095E-2</v>
      </c>
      <c r="AI7" s="2">
        <v>0.15763193289149272</v>
      </c>
      <c r="AJ7" s="2">
        <v>-0.44914442366622792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9.6</v>
      </c>
      <c r="AC8" s="2">
        <v>9.4356263468983598E-2</v>
      </c>
      <c r="AD8" s="2">
        <v>1.4366570863993542E-2</v>
      </c>
      <c r="AE8" s="2" t="s">
        <v>24</v>
      </c>
      <c r="AF8" s="2" t="s">
        <v>6</v>
      </c>
      <c r="AG8" s="2">
        <v>25.7</v>
      </c>
      <c r="AH8" s="2">
        <v>-6.3993728882340825E-2</v>
      </c>
      <c r="AI8" s="2">
        <v>9.2202913198872638E-2</v>
      </c>
      <c r="AJ8" s="2">
        <v>-0.15834999235132441</v>
      </c>
    </row>
    <row r="9" spans="1:36" s="2" customFormat="1" x14ac:dyDescent="0.3">
      <c r="A9" s="2" t="s">
        <v>13</v>
      </c>
      <c r="B9" s="2">
        <v>3.5</v>
      </c>
      <c r="C9" s="2">
        <v>0</v>
      </c>
      <c r="D9" s="2">
        <f>(C9-B9)/(C9+B9)</f>
        <v>-1</v>
      </c>
      <c r="G9" s="2" t="s">
        <v>14</v>
      </c>
      <c r="H9" s="2">
        <v>14.5</v>
      </c>
      <c r="I9" s="2">
        <v>86.868700000000004</v>
      </c>
      <c r="J9" s="2">
        <f>(I9-H9)/(I9+H9)</f>
        <v>0.71391563668075053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-0.60324214628193651</v>
      </c>
      <c r="Q9" s="2">
        <f>E14</f>
        <v>3.1748838501832771E-2</v>
      </c>
      <c r="R9" s="2" t="str">
        <f>G9</f>
        <v>TS022520c</v>
      </c>
      <c r="S9" s="2" t="str">
        <f>G11</f>
        <v>PV</v>
      </c>
      <c r="T9" s="2">
        <f>H14</f>
        <v>15.4</v>
      </c>
      <c r="U9" s="2">
        <f>J14</f>
        <v>0.70017526849336087</v>
      </c>
      <c r="V9" s="2">
        <f>K14</f>
        <v>5.7387265762003942E-10</v>
      </c>
      <c r="W9" s="2">
        <f>U9-P9</f>
        <v>1.3034174147752973</v>
      </c>
      <c r="Z9" s="2" t="s">
        <v>25</v>
      </c>
      <c r="AA9" s="2" t="s">
        <v>7</v>
      </c>
      <c r="AB9" s="2">
        <v>9.1999999999999993</v>
      </c>
      <c r="AC9" s="2">
        <v>-6.6743182361937395E-2</v>
      </c>
      <c r="AD9" s="2">
        <v>8.5939521785713555E-2</v>
      </c>
      <c r="AE9" s="2" t="s">
        <v>26</v>
      </c>
      <c r="AF9" s="2" t="s">
        <v>6</v>
      </c>
      <c r="AG9" s="2">
        <v>62.1</v>
      </c>
      <c r="AH9" s="2">
        <v>0.12290173564328773</v>
      </c>
      <c r="AI9" s="2">
        <v>0.12827372717588204</v>
      </c>
      <c r="AJ9" s="2">
        <v>0.18964491800522512</v>
      </c>
    </row>
    <row r="10" spans="1:36" s="2" customFormat="1" x14ac:dyDescent="0.3">
      <c r="A10" s="2" t="s">
        <v>5</v>
      </c>
      <c r="B10" s="2">
        <v>2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16.5</v>
      </c>
      <c r="I10" s="2">
        <v>87.878799999999998</v>
      </c>
      <c r="J10" s="2">
        <f t="shared" ref="J10:J13" si="5">(I10-H10)/(I10+H10)</f>
        <v>0.68384384568513912</v>
      </c>
      <c r="Z10" s="2" t="s">
        <v>27</v>
      </c>
      <c r="AA10" s="2" t="s">
        <v>7</v>
      </c>
      <c r="AB10" s="2">
        <v>28.7</v>
      </c>
      <c r="AC10" s="2">
        <v>-0.12633758689669053</v>
      </c>
      <c r="AD10" s="2">
        <v>6.9264961571861128E-2</v>
      </c>
      <c r="AE10" s="2" t="s">
        <v>28</v>
      </c>
      <c r="AF10" s="2" t="s">
        <v>6</v>
      </c>
      <c r="AG10" s="2">
        <v>17.5</v>
      </c>
      <c r="AH10" s="2">
        <v>-1.7366325327950061E-2</v>
      </c>
      <c r="AI10" s="2">
        <v>0.42009676833896104</v>
      </c>
      <c r="AJ10" s="2">
        <v>0.10897126156874047</v>
      </c>
    </row>
    <row r="11" spans="1:36" s="2" customFormat="1" x14ac:dyDescent="0.3">
      <c r="A11" s="2" t="s">
        <v>7</v>
      </c>
      <c r="B11" s="2">
        <v>4</v>
      </c>
      <c r="C11" s="2">
        <v>1.0101</v>
      </c>
      <c r="D11" s="2">
        <f t="shared" si="4"/>
        <v>-0.59677451547873306</v>
      </c>
      <c r="G11" s="2" t="s">
        <v>6</v>
      </c>
      <c r="H11" s="2">
        <v>15.5</v>
      </c>
      <c r="I11" s="2">
        <v>87.878799999999998</v>
      </c>
      <c r="J11" s="2">
        <f t="shared" si="5"/>
        <v>0.70013194194554396</v>
      </c>
      <c r="Z11" s="2" t="s">
        <v>29</v>
      </c>
      <c r="AA11" s="2" t="s">
        <v>7</v>
      </c>
      <c r="AB11" s="2">
        <v>15.1</v>
      </c>
      <c r="AC11" s="2">
        <v>0.20133205027278223</v>
      </c>
      <c r="AD11" s="2">
        <v>6.2350749753134179E-3</v>
      </c>
      <c r="AE11" s="2" t="s">
        <v>30</v>
      </c>
      <c r="AF11" s="2" t="s">
        <v>6</v>
      </c>
      <c r="AG11" s="2">
        <v>13.2</v>
      </c>
      <c r="AH11" s="2">
        <v>0.75973713130835097</v>
      </c>
      <c r="AI11" s="2">
        <v>1.1711020552065867E-6</v>
      </c>
      <c r="AJ11" s="2">
        <v>0.55840508103556874</v>
      </c>
    </row>
    <row r="12" spans="1:36" s="2" customFormat="1" x14ac:dyDescent="0.3">
      <c r="B12" s="2">
        <v>2.5</v>
      </c>
      <c r="C12" s="2">
        <v>1.0101</v>
      </c>
      <c r="D12" s="2">
        <f t="shared" si="4"/>
        <v>-0.42446084157146519</v>
      </c>
      <c r="H12" s="2">
        <v>16</v>
      </c>
      <c r="I12" s="2">
        <v>87.878799999999998</v>
      </c>
      <c r="J12" s="2">
        <f t="shared" si="5"/>
        <v>0.69194869405499482</v>
      </c>
      <c r="Z12" s="2" t="s">
        <v>32</v>
      </c>
      <c r="AA12" s="2" t="s">
        <v>7</v>
      </c>
      <c r="AB12" s="2">
        <v>7.625</v>
      </c>
      <c r="AC12" s="2">
        <v>0.59399197264715509</v>
      </c>
      <c r="AD12" s="2">
        <v>1.0685914423702377E-3</v>
      </c>
      <c r="AE12" s="2" t="s">
        <v>31</v>
      </c>
      <c r="AF12" s="2" t="s">
        <v>6</v>
      </c>
      <c r="AG12" s="2">
        <v>25.2</v>
      </c>
      <c r="AH12" s="2">
        <v>0.29663650473988801</v>
      </c>
      <c r="AI12" s="2">
        <v>5.8941531634126387E-6</v>
      </c>
      <c r="AJ12" s="2">
        <v>-0.29735546790726708</v>
      </c>
    </row>
    <row r="13" spans="1:36" s="2" customFormat="1" x14ac:dyDescent="0.3">
      <c r="B13" s="2">
        <v>2</v>
      </c>
      <c r="C13" s="2">
        <v>2.0202</v>
      </c>
      <c r="D13" s="2">
        <f t="shared" si="4"/>
        <v>5.0246256405153964E-3</v>
      </c>
      <c r="H13" s="2">
        <v>14.5</v>
      </c>
      <c r="I13" s="2">
        <v>85.858599999999996</v>
      </c>
      <c r="J13" s="2">
        <f t="shared" si="5"/>
        <v>0.71103622410037604</v>
      </c>
      <c r="Z13" s="2" t="s">
        <v>33</v>
      </c>
      <c r="AA13" s="2" t="s">
        <v>7</v>
      </c>
      <c r="AB13" s="2">
        <v>8.9</v>
      </c>
      <c r="AC13" s="2">
        <v>-0.5314366350334756</v>
      </c>
      <c r="AD13" s="2">
        <v>0.32944344546371046</v>
      </c>
      <c r="AE13" s="2" t="s">
        <v>34</v>
      </c>
      <c r="AF13" s="2" t="s">
        <v>6</v>
      </c>
      <c r="AG13" s="2">
        <v>13.9</v>
      </c>
      <c r="AH13" s="2">
        <v>0.46099408006405718</v>
      </c>
      <c r="AI13" s="2">
        <v>3.2839667366519615E-6</v>
      </c>
      <c r="AJ13" s="2">
        <v>0.99243071509753278</v>
      </c>
    </row>
    <row r="14" spans="1:36" s="2" customFormat="1" x14ac:dyDescent="0.3">
      <c r="A14" s="3"/>
      <c r="B14" s="3">
        <f>AVERAGE(B9:B13)</f>
        <v>2.8</v>
      </c>
      <c r="C14" s="3">
        <f t="shared" ref="C14" si="6">AVERAGE(C9:C13)</f>
        <v>0.80808000000000002</v>
      </c>
      <c r="D14" s="3">
        <f>AVERAGE(D9:D13)</f>
        <v>-0.60324214628193651</v>
      </c>
      <c r="E14" s="3">
        <f>_xlfn.T.TEST(B9:B13,C9:C13,2,1)</f>
        <v>3.1748838501832771E-2</v>
      </c>
      <c r="G14" s="3"/>
      <c r="H14" s="3">
        <f>AVERAGE(H9:H13)</f>
        <v>15.4</v>
      </c>
      <c r="I14" s="3">
        <f t="shared" ref="I14" si="7">AVERAGE(I9:I13)</f>
        <v>87.272739999999999</v>
      </c>
      <c r="J14" s="3">
        <f>AVERAGE(J9:J13)</f>
        <v>0.70017526849336087</v>
      </c>
      <c r="K14" s="3">
        <f>_xlfn.T.TEST(H9:H13,I9:I13,2,1)</f>
        <v>5.7387265762003942E-10</v>
      </c>
      <c r="Z14" s="2" t="s">
        <v>35</v>
      </c>
      <c r="AA14" s="2" t="s">
        <v>7</v>
      </c>
      <c r="AB14" s="2">
        <v>6.9</v>
      </c>
      <c r="AC14" s="2">
        <v>0.5667008277659622</v>
      </c>
      <c r="AD14" s="2">
        <v>7.2571489750956946E-5</v>
      </c>
      <c r="AE14" s="2" t="s">
        <v>36</v>
      </c>
      <c r="AF14" s="2" t="s">
        <v>6</v>
      </c>
      <c r="AG14" s="2">
        <v>44.6</v>
      </c>
      <c r="AH14" s="2">
        <v>0.35322776931323902</v>
      </c>
      <c r="AI14" s="2">
        <v>1.2536815473774269E-6</v>
      </c>
      <c r="AJ14" s="2">
        <v>-0.21347305845272319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2.75</v>
      </c>
      <c r="AC15" s="2">
        <v>0.81519252729951075</v>
      </c>
      <c r="AD15" s="2">
        <v>1.1552974508768946E-4</v>
      </c>
      <c r="AE15" s="2" t="s">
        <v>37</v>
      </c>
      <c r="AF15" s="2" t="s">
        <v>6</v>
      </c>
      <c r="AG15" s="2">
        <v>9.1</v>
      </c>
      <c r="AH15" s="2">
        <v>0.34877168657812785</v>
      </c>
      <c r="AI15" s="2">
        <v>3.1552910037899602E-4</v>
      </c>
      <c r="AJ15" s="2">
        <v>-0.4664208407213829</v>
      </c>
    </row>
    <row r="16" spans="1:36" s="2" customFormat="1" x14ac:dyDescent="0.3">
      <c r="A16" s="2" t="s">
        <v>15</v>
      </c>
      <c r="B16" s="2">
        <v>15.5</v>
      </c>
      <c r="C16" s="2">
        <v>1.0101</v>
      </c>
      <c r="D16" s="2">
        <f>(C16-B16)/(C16+B16)</f>
        <v>-0.87763853641104528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19</v>
      </c>
      <c r="P16" s="2">
        <f>D21</f>
        <v>-0.50004314002531836</v>
      </c>
      <c r="Q16" s="2">
        <f>E21</f>
        <v>2.5550768870430912E-3</v>
      </c>
      <c r="R16" s="2" t="str">
        <f>G16</f>
        <v>TS022520f</v>
      </c>
      <c r="S16" s="2" t="str">
        <f>G18</f>
        <v>PV</v>
      </c>
      <c r="T16" s="2">
        <f>H21</f>
        <v>26.8</v>
      </c>
      <c r="U16" s="2">
        <f>J21</f>
        <v>0.45507584940396473</v>
      </c>
      <c r="V16" s="2">
        <f>K21</f>
        <v>2.1115959850540382E-5</v>
      </c>
      <c r="W16" s="2">
        <f>U16-P16</f>
        <v>0.95511898942928308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18</v>
      </c>
      <c r="C17" s="2">
        <v>5.0505100000000001</v>
      </c>
      <c r="D17" s="2">
        <f t="shared" ref="D17:D20" si="8">(C17-B17)/(C17+B17)</f>
        <v>-0.56178756999302837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25</v>
      </c>
      <c r="C18" s="2">
        <v>10.101000000000001</v>
      </c>
      <c r="D18" s="2">
        <f t="shared" si="8"/>
        <v>-0.42446084157146519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14.5</v>
      </c>
      <c r="C19" s="2">
        <v>5.0505100000000001</v>
      </c>
      <c r="D19" s="2">
        <f t="shared" si="8"/>
        <v>-0.48333726332458854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22</v>
      </c>
      <c r="C20" s="2">
        <v>16.1616</v>
      </c>
      <c r="D20" s="2">
        <f t="shared" si="8"/>
        <v>-0.15299148882646429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19</v>
      </c>
      <c r="C21" s="3">
        <f t="shared" ref="C21" si="10">AVERAGE(C16:C20)</f>
        <v>7.4747440000000012</v>
      </c>
      <c r="D21" s="3">
        <f>AVERAGE(D16:D20)</f>
        <v>-0.50004314002531836</v>
      </c>
      <c r="E21" s="3">
        <f>_xlfn.T.TEST(B16:B20,C16:C20,2,1)</f>
        <v>2.5550768870430912E-3</v>
      </c>
      <c r="G21" s="3"/>
      <c r="H21" s="3">
        <f>AVERAGE(H16:H20)</f>
        <v>26.8</v>
      </c>
      <c r="I21" s="3">
        <f t="shared" ref="I21" si="11">AVERAGE(I16:I20)</f>
        <v>71.313160000000011</v>
      </c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2</v>
      </c>
      <c r="C23" s="2">
        <v>3.0303</v>
      </c>
      <c r="D23" s="2">
        <f>(C23-B23)/(C23+B23)</f>
        <v>0.20481879808361328</v>
      </c>
      <c r="G23" s="2" t="s">
        <v>18</v>
      </c>
      <c r="H23" s="2">
        <v>14.5</v>
      </c>
      <c r="I23" s="2">
        <v>17.171700000000001</v>
      </c>
      <c r="J23" s="2">
        <f>(I23-H23)/(I23+H23)</f>
        <v>8.4356065509587463E-2</v>
      </c>
      <c r="M23" s="2" t="str">
        <f>A23</f>
        <v>TS022520h</v>
      </c>
      <c r="N23" s="2" t="str">
        <f>A25</f>
        <v>Lhx6</v>
      </c>
      <c r="O23" s="2">
        <f>B28</f>
        <v>2.8</v>
      </c>
      <c r="P23" s="2">
        <f>D28</f>
        <v>1.1287641841222173E-2</v>
      </c>
      <c r="Q23" s="2">
        <f>E28</f>
        <v>0.74760294044207487</v>
      </c>
      <c r="R23" s="2" t="str">
        <f>G23</f>
        <v>TS022520g</v>
      </c>
      <c r="S23" s="2" t="str">
        <f>G25</f>
        <v>PV</v>
      </c>
      <c r="T23" s="2">
        <f>H28</f>
        <v>14.2</v>
      </c>
      <c r="U23" s="2">
        <f>J28</f>
        <v>8.7966995382194935E-2</v>
      </c>
      <c r="V23" s="2">
        <f>K28</f>
        <v>3.6016039928296585E-2</v>
      </c>
      <c r="W23" s="2">
        <f>U23-P23</f>
        <v>7.6679353540972758E-2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4</v>
      </c>
      <c r="C24" s="2">
        <v>4.0404</v>
      </c>
      <c r="D24" s="2">
        <f t="shared" ref="D24:D27" si="12">(C24-B24)/(C24+B24)</f>
        <v>5.0246256405153964E-3</v>
      </c>
      <c r="G24" s="2" t="s">
        <v>5</v>
      </c>
      <c r="H24" s="2">
        <v>13</v>
      </c>
      <c r="I24" s="2">
        <v>19.1919</v>
      </c>
      <c r="J24" s="2">
        <f t="shared" ref="J24:J27" si="13">(I24-H24)/(I24+H24)</f>
        <v>0.1923434155796955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3</v>
      </c>
      <c r="C25" s="2">
        <v>3.0303</v>
      </c>
      <c r="D25" s="2">
        <f t="shared" si="12"/>
        <v>5.0246256405153955E-3</v>
      </c>
      <c r="G25" s="2" t="s">
        <v>6</v>
      </c>
      <c r="H25" s="2">
        <v>15</v>
      </c>
      <c r="I25" s="2">
        <v>16.1616</v>
      </c>
      <c r="J25" s="2">
        <f t="shared" si="13"/>
        <v>3.7276648182378309E-2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3</v>
      </c>
      <c r="C26" s="2">
        <v>1.0101</v>
      </c>
      <c r="D26" s="2">
        <f t="shared" si="12"/>
        <v>-0.49622203935063969</v>
      </c>
      <c r="H26" s="2">
        <v>14</v>
      </c>
      <c r="I26" s="2">
        <v>16.1616</v>
      </c>
      <c r="J26" s="2">
        <f t="shared" si="13"/>
        <v>7.1667285555142957E-2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2</v>
      </c>
      <c r="C27" s="2">
        <v>4.0404</v>
      </c>
      <c r="D27" s="2">
        <f t="shared" si="12"/>
        <v>0.33779219919210646</v>
      </c>
      <c r="H27" s="2">
        <v>14.5</v>
      </c>
      <c r="I27" s="2">
        <v>16.1616</v>
      </c>
      <c r="J27" s="2">
        <f t="shared" si="13"/>
        <v>5.4191562084170426E-2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2.8</v>
      </c>
      <c r="C28" s="3">
        <f t="shared" ref="C28" si="14">AVERAGE(C23:C27)</f>
        <v>3.0303</v>
      </c>
      <c r="D28" s="3">
        <f>AVERAGE(D23:D27)</f>
        <v>1.1287641841222173E-2</v>
      </c>
      <c r="E28" s="3">
        <f>_xlfn.T.TEST(B23:B27,C23:C27,2,1)</f>
        <v>0.74760294044207487</v>
      </c>
      <c r="G28" s="3"/>
      <c r="H28" s="3">
        <f>AVERAGE(H23:H27)</f>
        <v>14.2</v>
      </c>
      <c r="I28" s="3">
        <f t="shared" ref="I28" si="15">AVERAGE(I23:I27)</f>
        <v>16.96968</v>
      </c>
      <c r="J28" s="3">
        <f>AVERAGE(J23:J27)</f>
        <v>8.7966995382194935E-2</v>
      </c>
      <c r="K28" s="3">
        <f>_xlfn.T.TEST(H23:H27,I23:I27,2,1)</f>
        <v>3.6016039928296585E-2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7.0707100000000001</v>
      </c>
      <c r="D30" s="2">
        <f>(C30-B30)/(C30+B30)</f>
        <v>8.1916743619895177E-2</v>
      </c>
      <c r="G30" s="2" t="s">
        <v>20</v>
      </c>
      <c r="H30" s="2">
        <v>33.5</v>
      </c>
      <c r="I30" s="2">
        <v>35.353499999999997</v>
      </c>
      <c r="J30" s="2">
        <f>(I30-H30)/(I30+H30)</f>
        <v>2.6919473955572294E-2</v>
      </c>
      <c r="M30" s="2" t="str">
        <f>A30</f>
        <v>TS022720a</v>
      </c>
      <c r="N30" s="2" t="str">
        <f>A32</f>
        <v>Lhx6</v>
      </c>
      <c r="O30" s="2">
        <f>B35</f>
        <v>5.6</v>
      </c>
      <c r="P30" s="2">
        <f>D35</f>
        <v>0.1412875508705369</v>
      </c>
      <c r="Q30" s="2">
        <f>E35</f>
        <v>1.5981558371792343E-2</v>
      </c>
      <c r="R30" s="2" t="str">
        <f>G30</f>
        <v>TS022720b</v>
      </c>
      <c r="S30" s="2" t="str">
        <f>G32</f>
        <v>PV</v>
      </c>
      <c r="T30" s="2">
        <f>H35</f>
        <v>36.6</v>
      </c>
      <c r="U30" s="2">
        <f>J35</f>
        <v>-3.462119922233399E-2</v>
      </c>
      <c r="V30" s="2">
        <f>K35</f>
        <v>0.30773807480989473</v>
      </c>
      <c r="W30" s="2">
        <f>U30-P30</f>
        <v>-0.17590875009287088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5.5</v>
      </c>
      <c r="C31" s="2">
        <v>7.0707100000000001</v>
      </c>
      <c r="D31" s="2">
        <f t="shared" ref="D31:D34" si="16">(C31-B31)/(C31+B31)</f>
        <v>0.12494998293652466</v>
      </c>
      <c r="G31" s="2" t="s">
        <v>5</v>
      </c>
      <c r="H31" s="2">
        <v>40.5</v>
      </c>
      <c r="I31" s="2">
        <v>32.3232</v>
      </c>
      <c r="J31" s="2">
        <f t="shared" ref="J31:J34" si="17">(I31-H31)/(I31+H31)</f>
        <v>-0.11228289885640839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5</v>
      </c>
      <c r="C32" s="2">
        <v>7.0707100000000001</v>
      </c>
      <c r="D32" s="2">
        <f t="shared" si="16"/>
        <v>0.17154831820166336</v>
      </c>
      <c r="G32" s="2" t="s">
        <v>6</v>
      </c>
      <c r="H32" s="2">
        <v>36</v>
      </c>
      <c r="I32" s="2">
        <v>38.383800000000001</v>
      </c>
      <c r="J32" s="2">
        <f t="shared" si="17"/>
        <v>3.2047300621909615E-2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</v>
      </c>
      <c r="C33" s="2">
        <v>7.0707100000000001</v>
      </c>
      <c r="D33" s="2">
        <f t="shared" si="16"/>
        <v>8.1916743619895177E-2</v>
      </c>
      <c r="H33" s="2">
        <v>38.5</v>
      </c>
      <c r="I33" s="2">
        <v>32.3232</v>
      </c>
      <c r="J33" s="2">
        <f t="shared" si="17"/>
        <v>-8.721435913655412E-2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5.5</v>
      </c>
      <c r="C34" s="2">
        <v>9.0909099999999992</v>
      </c>
      <c r="D34" s="2">
        <f t="shared" si="16"/>
        <v>0.24610596597470613</v>
      </c>
      <c r="H34" s="2">
        <v>34.5</v>
      </c>
      <c r="I34" s="2">
        <v>32.3232</v>
      </c>
      <c r="J34" s="2">
        <f t="shared" si="17"/>
        <v>-3.257551269618935E-2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5.6</v>
      </c>
      <c r="C35" s="3">
        <f t="shared" ref="C35" si="18">AVERAGE(C30:C34)</f>
        <v>7.4747500000000002</v>
      </c>
      <c r="D35" s="3">
        <f>AVERAGE(D30:D34)</f>
        <v>0.1412875508705369</v>
      </c>
      <c r="E35" s="3">
        <f>_xlfn.T.TEST(B30:B34,C30:C34,2,1)</f>
        <v>1.5981558371792343E-2</v>
      </c>
      <c r="G35" s="3"/>
      <c r="H35" s="3">
        <f>AVERAGE(H30:H34)</f>
        <v>36.6</v>
      </c>
      <c r="I35" s="3">
        <f t="shared" ref="I35" si="19">AVERAGE(I30:I34)</f>
        <v>34.141379999999991</v>
      </c>
      <c r="J35" s="3">
        <f>AVERAGE(J30:J34)</f>
        <v>-3.462119922233399E-2</v>
      </c>
      <c r="K35" s="3">
        <f>_xlfn.T.TEST(H30:H34,I30:I34,2,1)</f>
        <v>0.30773807480989473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</v>
      </c>
      <c r="C37" s="2">
        <v>4.0404</v>
      </c>
      <c r="D37" s="2">
        <f>(C37-B37)/(C37+B37)</f>
        <v>0.14777569456280892</v>
      </c>
      <c r="G37" s="2" t="s">
        <v>21</v>
      </c>
      <c r="H37" s="2">
        <v>18.5</v>
      </c>
      <c r="I37" s="2">
        <v>16.1616</v>
      </c>
      <c r="J37" s="2">
        <f>(I37-H37)/(I37+H37)</f>
        <v>-6.7463706233988049E-2</v>
      </c>
      <c r="M37" s="2" t="str">
        <f>A37</f>
        <v>TS022720c</v>
      </c>
      <c r="N37" s="2" t="str">
        <f>A39</f>
        <v>Lhx6</v>
      </c>
      <c r="O37" s="2">
        <f>B42</f>
        <v>2.2999999999999998</v>
      </c>
      <c r="P37" s="2">
        <f>D42</f>
        <v>0.41402155012977282</v>
      </c>
      <c r="Q37" s="2">
        <f>E42</f>
        <v>8.1180778468505303E-3</v>
      </c>
      <c r="R37" s="2" t="str">
        <f>G37</f>
        <v>TS022720d</v>
      </c>
      <c r="S37" s="2" t="str">
        <f>G39</f>
        <v>PV</v>
      </c>
      <c r="T37" s="2">
        <f>H42</f>
        <v>17.899999999999999</v>
      </c>
      <c r="U37" s="2">
        <f>J42</f>
        <v>-3.5122873536455095E-2</v>
      </c>
      <c r="V37" s="2">
        <f>K42</f>
        <v>0.15763193289149272</v>
      </c>
      <c r="W37" s="2">
        <f>U37-P37</f>
        <v>-0.44914442366622792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7.0707100000000001</v>
      </c>
      <c r="D38" s="2">
        <f t="shared" ref="D38:D41" si="20">(C38-B38)/(C38+B38)</f>
        <v>0.47757271926534184</v>
      </c>
      <c r="G38" s="2" t="s">
        <v>5</v>
      </c>
      <c r="H38" s="2">
        <v>20</v>
      </c>
      <c r="I38" s="2">
        <v>19.1919</v>
      </c>
      <c r="J38" s="2">
        <f t="shared" ref="J38:J41" si="21">(I38-H38)/(I38+H38)</f>
        <v>-2.0619056488713216E-2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2</v>
      </c>
      <c r="C39" s="2">
        <v>6.0606099999999996</v>
      </c>
      <c r="D39" s="2">
        <f t="shared" si="20"/>
        <v>0.50375964101972426</v>
      </c>
      <c r="G39" s="2" t="s">
        <v>6</v>
      </c>
      <c r="H39" s="2">
        <v>18</v>
      </c>
      <c r="I39" s="2">
        <v>19.1919</v>
      </c>
      <c r="J39" s="2">
        <f t="shared" si="21"/>
        <v>3.2047300621909615E-2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1.5</v>
      </c>
      <c r="C40" s="2">
        <v>6.0606099999999996</v>
      </c>
      <c r="D40" s="2">
        <f t="shared" si="20"/>
        <v>0.60320661957170119</v>
      </c>
      <c r="H40" s="2">
        <v>16.5</v>
      </c>
      <c r="I40" s="2">
        <v>15.1515</v>
      </c>
      <c r="J40" s="2">
        <f t="shared" si="21"/>
        <v>-4.2604615894981268E-2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2.5</v>
      </c>
      <c r="C41" s="2">
        <v>5.0505100000000001</v>
      </c>
      <c r="D41" s="2">
        <f t="shared" si="20"/>
        <v>0.33779307622928784</v>
      </c>
      <c r="H41" s="2">
        <v>16.5</v>
      </c>
      <c r="I41" s="2">
        <v>14.141400000000001</v>
      </c>
      <c r="J41" s="2">
        <f t="shared" si="21"/>
        <v>-7.6974289686502551E-2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2.2999999999999998</v>
      </c>
      <c r="C42" s="3">
        <f t="shared" ref="C42" si="22">AVERAGE(C37:C41)</f>
        <v>5.656568</v>
      </c>
      <c r="D42" s="3">
        <f>AVERAGE(D37:D41)</f>
        <v>0.41402155012977282</v>
      </c>
      <c r="E42" s="3">
        <f>_xlfn.T.TEST(B37:B41,C37:C41,2,1)</f>
        <v>8.1180778468505303E-3</v>
      </c>
      <c r="G42" s="3"/>
      <c r="H42" s="3">
        <f>AVERAGE(H37:H41)</f>
        <v>17.899999999999999</v>
      </c>
      <c r="I42" s="3">
        <f t="shared" ref="I42" si="23">AVERAGE(I37:I41)</f>
        <v>16.767659999999999</v>
      </c>
      <c r="J42" s="3">
        <f>AVERAGE(J37:J41)</f>
        <v>-3.5122873536455095E-2</v>
      </c>
      <c r="K42" s="3">
        <f>_xlfn.T.TEST(H37:H41,I37:I41,2,1)</f>
        <v>0.15763193289149272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8</v>
      </c>
      <c r="C44" s="2">
        <v>10.101000000000001</v>
      </c>
      <c r="D44" s="2">
        <f>(C44-B44)/(C44+B44)</f>
        <v>0.11607093530744163</v>
      </c>
      <c r="G44" s="2" t="s">
        <v>24</v>
      </c>
      <c r="H44" s="2">
        <v>14.5</v>
      </c>
      <c r="I44" s="2">
        <v>15.1515</v>
      </c>
      <c r="J44" s="2">
        <f>(I44-H44)/(I44+H44)</f>
        <v>2.1971906986155858E-2</v>
      </c>
      <c r="M44" s="2" t="str">
        <f>A44</f>
        <v>TS022720e</v>
      </c>
      <c r="N44" s="2" t="str">
        <f>A46</f>
        <v>Lhx6</v>
      </c>
      <c r="O44" s="2">
        <f>B49</f>
        <v>9.6</v>
      </c>
      <c r="P44" s="2">
        <f>D49</f>
        <v>9.4356263468983598E-2</v>
      </c>
      <c r="Q44" s="2">
        <f>E49</f>
        <v>1.4366570863993542E-2</v>
      </c>
      <c r="R44" s="2" t="str">
        <f>G44</f>
        <v>TS022720f</v>
      </c>
      <c r="S44" s="2" t="str">
        <f>G46</f>
        <v>PV</v>
      </c>
      <c r="T44" s="2">
        <f>H49</f>
        <v>25.7</v>
      </c>
      <c r="U44" s="2">
        <f>J49</f>
        <v>-6.3993728882340825E-2</v>
      </c>
      <c r="V44" s="2">
        <f>K49</f>
        <v>9.2202913198872638E-2</v>
      </c>
      <c r="W44" s="2">
        <f>U44-P44</f>
        <v>-0.15834999235132441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12.1212</v>
      </c>
      <c r="D45" s="2">
        <f t="shared" ref="D45:D48" si="24">(C45-B45)/(C45+B45)</f>
        <v>0.14777569456280892</v>
      </c>
      <c r="G45" s="2" t="s">
        <v>5</v>
      </c>
      <c r="H45" s="2">
        <v>28</v>
      </c>
      <c r="I45" s="2">
        <v>22.222200000000001</v>
      </c>
      <c r="J45" s="2">
        <f t="shared" ref="J45:J48" si="25">(I45-H45)/(I45+H45)</f>
        <v>-0.11504474117023944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8.5</v>
      </c>
      <c r="C46" s="2">
        <v>11.1111</v>
      </c>
      <c r="D46" s="2">
        <f t="shared" si="24"/>
        <v>0.13314398478412737</v>
      </c>
      <c r="G46" s="2" t="s">
        <v>6</v>
      </c>
      <c r="H46" s="2">
        <v>28.5</v>
      </c>
      <c r="I46" s="2">
        <v>26.262599999999999</v>
      </c>
      <c r="J46" s="2">
        <f t="shared" si="25"/>
        <v>-4.0856350867197702E-2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12.1212</v>
      </c>
      <c r="D47" s="2">
        <f t="shared" si="24"/>
        <v>4.8492292787571577E-2</v>
      </c>
      <c r="H47" s="2">
        <v>26</v>
      </c>
      <c r="I47" s="2">
        <v>24.2424</v>
      </c>
      <c r="J47" s="2">
        <f t="shared" si="25"/>
        <v>-3.4982405299109912E-2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11.5</v>
      </c>
      <c r="C48" s="2">
        <v>12.1212</v>
      </c>
      <c r="D48" s="2">
        <f t="shared" si="24"/>
        <v>2.6298409902968518E-2</v>
      </c>
      <c r="H48" s="2">
        <v>31.5</v>
      </c>
      <c r="I48" s="2">
        <v>23.232299999999999</v>
      </c>
      <c r="J48" s="2">
        <f t="shared" si="25"/>
        <v>-0.15105705406131301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9.6</v>
      </c>
      <c r="C49" s="3">
        <f t="shared" ref="C49" si="26">AVERAGE(C44:C48)</f>
        <v>11.515140000000001</v>
      </c>
      <c r="D49" s="3">
        <f>AVERAGE(D44:D48)</f>
        <v>9.4356263468983598E-2</v>
      </c>
      <c r="E49" s="3">
        <f>_xlfn.T.TEST(B44:B48,C44:C48,2,1)</f>
        <v>1.4366570863993542E-2</v>
      </c>
      <c r="G49" s="3"/>
      <c r="H49" s="3">
        <f>AVERAGE(H44:H48)</f>
        <v>25.7</v>
      </c>
      <c r="I49" s="3">
        <f t="shared" ref="I49" si="27">AVERAGE(I44:I48)</f>
        <v>22.222199999999997</v>
      </c>
      <c r="J49" s="3">
        <f>AVERAGE(J44:J48)</f>
        <v>-6.3993728882340825E-2</v>
      </c>
      <c r="K49" s="3">
        <f>_xlfn.T.TEST(H44:H48,I44:I48,2,1)</f>
        <v>9.2202913198872638E-2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8.5</v>
      </c>
      <c r="C51" s="2">
        <v>7.0707100000000001</v>
      </c>
      <c r="D51" s="2">
        <f>(C51-B51)/(C51+B51)</f>
        <v>-9.1793502030414795E-2</v>
      </c>
      <c r="G51" s="2" t="s">
        <v>26</v>
      </c>
      <c r="H51" s="2">
        <v>53</v>
      </c>
      <c r="I51" s="2">
        <v>74.747500000000002</v>
      </c>
      <c r="J51" s="2">
        <f>(I51-H51)/(I51+H51)</f>
        <v>0.17023816513043311</v>
      </c>
      <c r="M51" s="2" t="str">
        <f>A51</f>
        <v>TS022720h</v>
      </c>
      <c r="N51" s="2" t="str">
        <f>A53</f>
        <v>Lhx6</v>
      </c>
      <c r="O51" s="2">
        <f>B56</f>
        <v>9.1999999999999993</v>
      </c>
      <c r="P51" s="2">
        <f>D56</f>
        <v>-6.6743182361937395E-2</v>
      </c>
      <c r="Q51" s="2">
        <f>E56</f>
        <v>8.5939521785713555E-2</v>
      </c>
      <c r="R51" s="2" t="str">
        <f>G51</f>
        <v>TS022720g</v>
      </c>
      <c r="S51" s="2" t="str">
        <f>G53</f>
        <v>PV</v>
      </c>
      <c r="T51" s="2">
        <f>H56</f>
        <v>62.1</v>
      </c>
      <c r="U51" s="2">
        <f>J56</f>
        <v>0.12290173564328773</v>
      </c>
      <c r="V51" s="2">
        <f>K56</f>
        <v>0.12827372717588204</v>
      </c>
      <c r="W51" s="2">
        <f>U51-P51</f>
        <v>0.18964491800522512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10.5</v>
      </c>
      <c r="C52" s="2">
        <v>8.0808099999999996</v>
      </c>
      <c r="D52" s="2">
        <f t="shared" ref="D52:D55" si="28">(C52-B52)/(C52+B52)</f>
        <v>-0.13019830674766064</v>
      </c>
      <c r="G52" s="2" t="s">
        <v>5</v>
      </c>
      <c r="H52" s="2">
        <v>63.5</v>
      </c>
      <c r="I52" s="2">
        <v>90.909099999999995</v>
      </c>
      <c r="J52" s="2">
        <f t="shared" ref="J52:J55" si="29">(I52-H52)/(I52+H52)</f>
        <v>0.17750961568974882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10.101000000000001</v>
      </c>
      <c r="D53" s="2">
        <f t="shared" si="28"/>
        <v>3.0661700933625882E-2</v>
      </c>
      <c r="G53" s="2" t="s">
        <v>6</v>
      </c>
      <c r="H53" s="2">
        <v>78.5</v>
      </c>
      <c r="I53" s="2">
        <v>59.595999999999997</v>
      </c>
      <c r="J53" s="2">
        <f t="shared" si="29"/>
        <v>-0.13689027922604566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8</v>
      </c>
      <c r="C54" s="2">
        <v>7.0707100000000001</v>
      </c>
      <c r="D54" s="2">
        <f t="shared" si="28"/>
        <v>-6.166199203620798E-2</v>
      </c>
      <c r="H54" s="2">
        <v>54</v>
      </c>
      <c r="I54" s="2">
        <v>82.828299999999999</v>
      </c>
      <c r="J54" s="2">
        <f t="shared" si="29"/>
        <v>0.2106896014932583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9.5</v>
      </c>
      <c r="C55" s="2">
        <v>8.0808099999999996</v>
      </c>
      <c r="D55" s="2">
        <f t="shared" si="28"/>
        <v>-8.0723811929029457E-2</v>
      </c>
      <c r="H55" s="2">
        <v>61.5</v>
      </c>
      <c r="I55" s="2">
        <v>90.909099999999995</v>
      </c>
      <c r="J55" s="2">
        <f t="shared" si="29"/>
        <v>0.19296157512904411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9.1999999999999993</v>
      </c>
      <c r="C56" s="3">
        <f t="shared" ref="C56" si="30">AVERAGE(C51:C55)</f>
        <v>8.0808080000000011</v>
      </c>
      <c r="D56" s="3">
        <f>AVERAGE(D51:D55)</f>
        <v>-6.6743182361937395E-2</v>
      </c>
      <c r="E56" s="3">
        <f>_xlfn.T.TEST(B51:B55,C51:C55,2,1)</f>
        <v>8.5939521785713555E-2</v>
      </c>
      <c r="G56" s="3"/>
      <c r="H56" s="3">
        <f>AVERAGE(H51:H55)</f>
        <v>62.1</v>
      </c>
      <c r="I56" s="3">
        <f t="shared" ref="I56" si="31">AVERAGE(I51:I55)</f>
        <v>79.798000000000002</v>
      </c>
      <c r="J56" s="3">
        <f>AVERAGE(J51:J55)</f>
        <v>0.12290173564328773</v>
      </c>
      <c r="K56" s="3">
        <f>_xlfn.T.TEST(H51:H55,I51:I55,2,1)</f>
        <v>0.12827372717588204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22.5</v>
      </c>
      <c r="C58" s="2">
        <v>20.202000000000002</v>
      </c>
      <c r="D58" s="2">
        <f>(C58-B58)/(C58+B58)</f>
        <v>-5.3814809610791027E-2</v>
      </c>
      <c r="G58" s="2" t="s">
        <v>28</v>
      </c>
      <c r="H58" s="2">
        <v>15.5</v>
      </c>
      <c r="I58" s="2">
        <v>16.1616</v>
      </c>
      <c r="J58" s="2">
        <f>(I58-H58)/(I58+H58)</f>
        <v>2.0895974934936959E-2</v>
      </c>
      <c r="M58" s="2" t="str">
        <f>A58</f>
        <v>TS022720i</v>
      </c>
      <c r="N58" s="2" t="str">
        <f>A60</f>
        <v>Lhx6</v>
      </c>
      <c r="O58" s="2">
        <f>B63</f>
        <v>28.7</v>
      </c>
      <c r="P58" s="2">
        <f>D63</f>
        <v>-0.12633758689669053</v>
      </c>
      <c r="Q58" s="2">
        <f>E63</f>
        <v>6.9264961571861128E-2</v>
      </c>
      <c r="R58" s="2" t="str">
        <f>G58</f>
        <v>TS022720J</v>
      </c>
      <c r="S58" s="2" t="str">
        <f>G60</f>
        <v>PV</v>
      </c>
      <c r="T58" s="2">
        <f>H63</f>
        <v>17.5</v>
      </c>
      <c r="U58" s="2">
        <f>J63</f>
        <v>-1.7366325327950061E-2</v>
      </c>
      <c r="V58" s="2">
        <f>K63</f>
        <v>0.42009676833896104</v>
      </c>
      <c r="W58" s="2">
        <f>U58-P58</f>
        <v>0.10897126156874047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30.5</v>
      </c>
      <c r="C59" s="2">
        <v>19.1919</v>
      </c>
      <c r="D59" s="2">
        <f t="shared" ref="D59:D62" si="32">(C59-B59)/(C59+B59)</f>
        <v>-0.22756425091413285</v>
      </c>
      <c r="G59" s="2" t="s">
        <v>5</v>
      </c>
      <c r="H59" s="2">
        <v>16.5</v>
      </c>
      <c r="I59" s="2">
        <v>14.141400000000001</v>
      </c>
      <c r="J59" s="2">
        <f t="shared" ref="J59:J62" si="33">(I59-H59)/(I59+H59)</f>
        <v>-7.6974289686502551E-2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30.5</v>
      </c>
      <c r="C60" s="2">
        <v>28.282800000000002</v>
      </c>
      <c r="D60" s="2">
        <f t="shared" si="32"/>
        <v>-3.7718516300686566E-2</v>
      </c>
      <c r="G60" s="2" t="s">
        <v>6</v>
      </c>
      <c r="H60" s="2">
        <v>17.5</v>
      </c>
      <c r="I60" s="2">
        <v>16.1616</v>
      </c>
      <c r="J60" s="2">
        <f t="shared" si="33"/>
        <v>-3.9760439194809517E-2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31</v>
      </c>
      <c r="C61" s="2">
        <v>29.292899999999999</v>
      </c>
      <c r="D61" s="2">
        <f t="shared" si="32"/>
        <v>-2.8313449842352921E-2</v>
      </c>
      <c r="H61" s="2">
        <v>19.5</v>
      </c>
      <c r="I61" s="2">
        <v>20.202000000000002</v>
      </c>
      <c r="J61" s="2">
        <f t="shared" si="33"/>
        <v>1.7681728880157215E-2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29</v>
      </c>
      <c r="C62" s="2">
        <v>16.1616</v>
      </c>
      <c r="D62" s="2">
        <f t="shared" si="32"/>
        <v>-0.28427690781548925</v>
      </c>
      <c r="H62" s="2">
        <v>18.5</v>
      </c>
      <c r="I62" s="2">
        <v>18.181799999999999</v>
      </c>
      <c r="J62" s="2">
        <f t="shared" si="33"/>
        <v>-8.6746015735324044E-3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28.7</v>
      </c>
      <c r="C63" s="3">
        <f t="shared" ref="C63" si="34">AVERAGE(C58:C62)</f>
        <v>22.626240000000003</v>
      </c>
      <c r="D63" s="3">
        <f>AVERAGE(D58:D62)</f>
        <v>-0.12633758689669053</v>
      </c>
      <c r="E63" s="3">
        <f>_xlfn.T.TEST(B58:B62,C58:C62,2,1)</f>
        <v>6.9264961571861128E-2</v>
      </c>
      <c r="G63" s="3"/>
      <c r="H63" s="3">
        <f>AVERAGE(H58:H62)</f>
        <v>17.5</v>
      </c>
      <c r="I63" s="3">
        <f t="shared" ref="I63" si="35">AVERAGE(I58:I62)</f>
        <v>16.96968</v>
      </c>
      <c r="J63" s="3">
        <f>AVERAGE(J58:J62)</f>
        <v>-1.7366325327950061E-2</v>
      </c>
      <c r="K63" s="3">
        <f>_xlfn.T.TEST(H58:H62,I58:I62,2,1)</f>
        <v>0.42009676833896104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14</v>
      </c>
      <c r="C65" s="2">
        <v>16.1616</v>
      </c>
      <c r="D65" s="2">
        <f>(C65-B65)/(C65+B65)</f>
        <v>7.1667285555142957E-2</v>
      </c>
      <c r="G65" s="2" t="s">
        <v>30</v>
      </c>
      <c r="H65" s="2">
        <v>13</v>
      </c>
      <c r="I65" s="2">
        <v>101.01</v>
      </c>
      <c r="J65" s="2">
        <f>(I65-H65)/(I65+H65)</f>
        <v>0.77194982896237174</v>
      </c>
      <c r="M65" s="2" t="str">
        <f>A65</f>
        <v>TS022820d</v>
      </c>
      <c r="N65" s="2" t="str">
        <f>A67</f>
        <v>Lhx6</v>
      </c>
      <c r="O65" s="2">
        <f>B70</f>
        <v>15.1</v>
      </c>
      <c r="P65" s="2">
        <f>D70</f>
        <v>0.20133205027278223</v>
      </c>
      <c r="Q65" s="2">
        <f>E70</f>
        <v>6.2350749753134179E-3</v>
      </c>
      <c r="R65" s="2" t="str">
        <f>G65</f>
        <v>TS022820e</v>
      </c>
      <c r="S65" s="2" t="str">
        <f>G67</f>
        <v>PV</v>
      </c>
      <c r="T65" s="2">
        <f>H70</f>
        <v>13.2</v>
      </c>
      <c r="U65" s="2">
        <f>J70</f>
        <v>0.75973713130835097</v>
      </c>
      <c r="V65" s="2">
        <f>K70</f>
        <v>1.1711020552065867E-6</v>
      </c>
      <c r="W65" s="2">
        <f>U65-P65</f>
        <v>0.55840508103556874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13.5</v>
      </c>
      <c r="C66" s="2">
        <v>22.222200000000001</v>
      </c>
      <c r="D66" s="2">
        <f t="shared" ref="D66:D69" si="36">(C66-B66)/(C66+B66)</f>
        <v>0.24416749248366565</v>
      </c>
      <c r="G66" s="2" t="s">
        <v>5</v>
      </c>
      <c r="H66" s="2">
        <v>12</v>
      </c>
      <c r="I66" s="2">
        <v>95.959599999999995</v>
      </c>
      <c r="J66" s="2">
        <f t="shared" ref="J66:J69" si="37">(I66-H66)/(I66+H66)</f>
        <v>0.77769461909825521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16</v>
      </c>
      <c r="C67" s="2">
        <v>24.2424</v>
      </c>
      <c r="D67" s="2">
        <f t="shared" si="36"/>
        <v>0.20481879808361328</v>
      </c>
      <c r="G67" s="2" t="s">
        <v>6</v>
      </c>
      <c r="H67" s="2">
        <v>13.5</v>
      </c>
      <c r="I67" s="2">
        <v>100</v>
      </c>
      <c r="J67" s="2">
        <f t="shared" si="37"/>
        <v>0.76211453744493396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15.5</v>
      </c>
      <c r="C68" s="2">
        <v>26.262599999999999</v>
      </c>
      <c r="D68" s="2">
        <f t="shared" si="36"/>
        <v>0.25770905068171041</v>
      </c>
      <c r="H68" s="2">
        <v>14.5</v>
      </c>
      <c r="I68" s="2">
        <v>92.929299999999998</v>
      </c>
      <c r="J68" s="2">
        <f t="shared" si="37"/>
        <v>0.73005502223322682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16.5</v>
      </c>
      <c r="C69" s="2">
        <v>26.262599999999999</v>
      </c>
      <c r="D69" s="2">
        <f t="shared" si="36"/>
        <v>0.22829762455977887</v>
      </c>
      <c r="H69" s="2">
        <v>13</v>
      </c>
      <c r="I69" s="2">
        <v>93.939400000000006</v>
      </c>
      <c r="J69" s="2">
        <f t="shared" si="37"/>
        <v>0.75687164880296698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15.1</v>
      </c>
      <c r="C70" s="3">
        <f t="shared" ref="C70" si="38">AVERAGE(C65:C69)</f>
        <v>23.030279999999998</v>
      </c>
      <c r="D70" s="3">
        <f>AVERAGE(D65:D69)</f>
        <v>0.20133205027278223</v>
      </c>
      <c r="E70" s="3">
        <f>_xlfn.T.TEST(B65:B69,C65:C69,2,1)</f>
        <v>6.2350749753134179E-3</v>
      </c>
      <c r="G70" s="3"/>
      <c r="H70" s="3">
        <f>AVERAGE(H65:H69)</f>
        <v>13.2</v>
      </c>
      <c r="I70" s="3">
        <f t="shared" ref="I70" si="39">AVERAGE(I65:I69)</f>
        <v>96.767660000000006</v>
      </c>
      <c r="J70" s="3">
        <f>AVERAGE(J65:J69)</f>
        <v>0.75973713130835097</v>
      </c>
      <c r="K70" s="3">
        <f>_xlfn.T.TEST(H65:H69,I65:I69,2,1)</f>
        <v>1.1711020552065867E-6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</v>
      </c>
      <c r="C72" s="2">
        <v>26.262599999999999</v>
      </c>
      <c r="D72" s="2">
        <f>(C72-B72)/(C72+B72)</f>
        <v>0.48954416293750319</v>
      </c>
      <c r="G72" s="2" t="s">
        <v>31</v>
      </c>
      <c r="H72" s="2">
        <v>26</v>
      </c>
      <c r="I72" s="2">
        <v>47.474800000000002</v>
      </c>
      <c r="J72" s="2">
        <f>(I72-H72)/(I72+H72)</f>
        <v>0.29227435801118207</v>
      </c>
      <c r="M72" s="2" t="str">
        <f>A72</f>
        <v>TS022820g</v>
      </c>
      <c r="N72" s="2" t="str">
        <f>A74</f>
        <v>Lhx6</v>
      </c>
      <c r="O72" s="2">
        <f>B77</f>
        <v>7.625</v>
      </c>
      <c r="P72" s="2">
        <f>D77</f>
        <v>0.59399197264715509</v>
      </c>
      <c r="Q72" s="2">
        <f>E77</f>
        <v>1.0685914423702377E-3</v>
      </c>
      <c r="R72" s="2" t="str">
        <f>G72</f>
        <v>TS022820f</v>
      </c>
      <c r="S72" s="2" t="str">
        <f>G74</f>
        <v>PV</v>
      </c>
      <c r="T72" s="2">
        <f>H77</f>
        <v>25.2</v>
      </c>
      <c r="U72" s="2">
        <f>J77</f>
        <v>0.29663650473988801</v>
      </c>
      <c r="V72" s="2">
        <f>K77</f>
        <v>5.8941531634126387E-6</v>
      </c>
      <c r="W72" s="2">
        <f>U72-P72</f>
        <v>-0.29735546790726708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</v>
      </c>
      <c r="C73" s="2">
        <v>33.333300000000001</v>
      </c>
      <c r="D73" s="2">
        <f t="shared" ref="D73:D75" si="40">(C73-B73)/(C73+B73)</f>
        <v>0.61290291363138194</v>
      </c>
      <c r="G73" s="2" t="s">
        <v>5</v>
      </c>
      <c r="H73" s="2">
        <v>25.5</v>
      </c>
      <c r="I73" s="2">
        <v>48.484900000000003</v>
      </c>
      <c r="J73" s="2">
        <f t="shared" ref="J73:J76" si="41">(I73-H73)/(I73+H73)</f>
        <v>0.31067015026039096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7.5</v>
      </c>
      <c r="C74" s="2">
        <v>31.313099999999999</v>
      </c>
      <c r="D74" s="2">
        <f t="shared" si="40"/>
        <v>0.61353254442443406</v>
      </c>
      <c r="G74" s="2" t="s">
        <v>6</v>
      </c>
      <c r="H74" s="2">
        <v>25.5</v>
      </c>
      <c r="I74" s="2">
        <v>44.444499999999998</v>
      </c>
      <c r="J74" s="2">
        <f t="shared" si="41"/>
        <v>0.2708504600075774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6</v>
      </c>
      <c r="C75" s="2">
        <v>29.292899999999999</v>
      </c>
      <c r="D75" s="2">
        <f t="shared" si="40"/>
        <v>0.65998826959530099</v>
      </c>
      <c r="H75" s="2">
        <v>23.5</v>
      </c>
      <c r="I75" s="2">
        <v>44.444499999999998</v>
      </c>
      <c r="J75" s="2">
        <f t="shared" si="41"/>
        <v>0.30825894664027254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H76" s="2">
        <v>25.5</v>
      </c>
      <c r="I76" s="2">
        <v>47.474800000000002</v>
      </c>
      <c r="J76" s="2">
        <f t="shared" si="41"/>
        <v>0.30112860878001724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7.625</v>
      </c>
      <c r="C77" s="3">
        <f t="shared" ref="C77" si="42">AVERAGE(C72:C76)</f>
        <v>30.050474999999999</v>
      </c>
      <c r="D77" s="3">
        <f>AVERAGE(D72:D76)</f>
        <v>0.59399197264715509</v>
      </c>
      <c r="E77" s="3">
        <f>_xlfn.T.TEST(B72:B76,C72:C76,2,1)</f>
        <v>1.0685914423702377E-3</v>
      </c>
      <c r="G77" s="3"/>
      <c r="H77" s="3">
        <f>AVERAGE(H72:H76)</f>
        <v>25.2</v>
      </c>
      <c r="I77" s="3">
        <f t="shared" ref="I77" si="43">AVERAGE(I72:I76)</f>
        <v>46.464700000000008</v>
      </c>
      <c r="J77" s="3">
        <f>AVERAGE(J72:J76)</f>
        <v>0.29663650473988801</v>
      </c>
      <c r="K77" s="3">
        <f>_xlfn.T.TEST(H72:H76,I72:I76,2,1)</f>
        <v>5.8941531634126387E-6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0.5</v>
      </c>
      <c r="C79" s="2">
        <v>0</v>
      </c>
      <c r="D79" s="2">
        <f>(C79-B79)/(C79+B79)</f>
        <v>-1</v>
      </c>
      <c r="G79" s="2" t="s">
        <v>34</v>
      </c>
      <c r="H79" s="2">
        <v>16.5</v>
      </c>
      <c r="I79" s="2">
        <v>38.383800000000001</v>
      </c>
      <c r="J79" s="2">
        <f>(I79-H79)/(I79+H79)</f>
        <v>0.39872967979622403</v>
      </c>
      <c r="M79" s="2" t="str">
        <f>A79</f>
        <v>TS030620b</v>
      </c>
      <c r="N79" s="2" t="str">
        <f>A81</f>
        <v>Lhx6</v>
      </c>
      <c r="O79" s="2">
        <f>B84</f>
        <v>8.9</v>
      </c>
      <c r="P79" s="2">
        <f>D84</f>
        <v>-0.5314366350334756</v>
      </c>
      <c r="Q79" s="2">
        <f>E84</f>
        <v>0.32944344546371046</v>
      </c>
      <c r="R79" s="2" t="str">
        <f>G79</f>
        <v>TS030620a</v>
      </c>
      <c r="S79" s="2" t="str">
        <f>G81</f>
        <v>PV</v>
      </c>
      <c r="T79" s="2">
        <f>H84</f>
        <v>13.9</v>
      </c>
      <c r="U79" s="2">
        <f>J84</f>
        <v>0.46099408006405718</v>
      </c>
      <c r="V79" s="2">
        <f>K84</f>
        <v>3.2839667366519615E-6</v>
      </c>
      <c r="W79" s="2">
        <f>U79-P79</f>
        <v>0.99243071509753278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39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12.5</v>
      </c>
      <c r="I80" s="2">
        <v>37.373699999999999</v>
      </c>
      <c r="J80" s="2">
        <f t="shared" ref="J80:J83" si="45">(I80-H80)/(I80+H80)</f>
        <v>0.49873380158279812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3.5</v>
      </c>
      <c r="C81" s="2">
        <v>0</v>
      </c>
      <c r="D81" s="2">
        <f t="shared" si="44"/>
        <v>-1</v>
      </c>
      <c r="G81" s="2" t="s">
        <v>6</v>
      </c>
      <c r="H81" s="2">
        <v>14</v>
      </c>
      <c r="I81" s="2">
        <v>36.363599999999998</v>
      </c>
      <c r="J81" s="2">
        <f t="shared" si="45"/>
        <v>0.44404291988658473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</v>
      </c>
      <c r="C82" s="2">
        <v>1.0101</v>
      </c>
      <c r="D82" s="2">
        <f t="shared" si="44"/>
        <v>5.0246256405153964E-3</v>
      </c>
      <c r="H82" s="2">
        <v>13</v>
      </c>
      <c r="I82" s="2">
        <v>37.373699999999999</v>
      </c>
      <c r="J82" s="2">
        <f t="shared" si="45"/>
        <v>0.48385764793930164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0.5</v>
      </c>
      <c r="C83" s="2">
        <v>1.0101</v>
      </c>
      <c r="D83" s="2">
        <f t="shared" si="44"/>
        <v>0.33779219919210646</v>
      </c>
      <c r="H83" s="2">
        <v>13.5</v>
      </c>
      <c r="I83" s="2">
        <v>38.383800000000001</v>
      </c>
      <c r="J83" s="2">
        <f t="shared" si="45"/>
        <v>0.47960635111537708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8.9</v>
      </c>
      <c r="C84" s="3">
        <f t="shared" ref="C84" si="46">AVERAGE(C79:C83)</f>
        <v>0.40404000000000001</v>
      </c>
      <c r="D84" s="3">
        <f>AVERAGE(D79:D83)</f>
        <v>-0.5314366350334756</v>
      </c>
      <c r="E84" s="3">
        <f>_xlfn.T.TEST(B79:B83,C79:C83,2,1)</f>
        <v>0.32944344546371046</v>
      </c>
      <c r="G84" s="3"/>
      <c r="H84" s="3">
        <f>AVERAGE(H79:H83)</f>
        <v>13.9</v>
      </c>
      <c r="I84" s="3">
        <f t="shared" ref="I84" si="47">AVERAGE(I79:I83)</f>
        <v>37.575720000000004</v>
      </c>
      <c r="J84" s="3">
        <f>AVERAGE(J79:J83)</f>
        <v>0.46099408006405718</v>
      </c>
      <c r="K84" s="3">
        <f>_xlfn.T.TEST(H79:H83,I79:I83,2,1)</f>
        <v>3.2839667366519615E-6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7.5</v>
      </c>
      <c r="C86" s="2">
        <v>22.222200000000001</v>
      </c>
      <c r="D86" s="2">
        <f>(C86-B86)/(C86+B86)</f>
        <v>0.49532672547792561</v>
      </c>
      <c r="G86" s="2" t="s">
        <v>36</v>
      </c>
      <c r="H86" s="2">
        <v>46</v>
      </c>
      <c r="I86" s="2">
        <v>95.959599999999995</v>
      </c>
      <c r="J86" s="2">
        <f>(I86-H86)/(I86+H86)</f>
        <v>0.35192829509240653</v>
      </c>
      <c r="M86" s="2" t="str">
        <f>A86</f>
        <v>TS030620c</v>
      </c>
      <c r="N86" s="2" t="str">
        <f>A88</f>
        <v>Lhx6</v>
      </c>
      <c r="O86" s="2">
        <f>B91</f>
        <v>6.9</v>
      </c>
      <c r="P86" s="2">
        <f>D91</f>
        <v>0.5667008277659622</v>
      </c>
      <c r="Q86" s="2">
        <f>E91</f>
        <v>7.2571489750956946E-5</v>
      </c>
      <c r="R86" s="2" t="str">
        <f>G86</f>
        <v>TS030620d</v>
      </c>
      <c r="S86" s="2" t="str">
        <f>G88</f>
        <v>PV</v>
      </c>
      <c r="T86" s="2">
        <f>H91</f>
        <v>44.6</v>
      </c>
      <c r="U86" s="2">
        <f>J91</f>
        <v>0.35322776931323902</v>
      </c>
      <c r="V86" s="2">
        <f>K91</f>
        <v>1.2536815473774269E-6</v>
      </c>
      <c r="W86" s="2">
        <f>U86-P86</f>
        <v>-0.21347305845272319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7.5</v>
      </c>
      <c r="C87" s="2">
        <v>26.262599999999999</v>
      </c>
      <c r="D87" s="2">
        <f t="shared" ref="D87:D90" si="48">(C87-B87)/(C87+B87)</f>
        <v>0.55572141955892018</v>
      </c>
      <c r="G87" s="2" t="s">
        <v>5</v>
      </c>
      <c r="H87" s="2">
        <v>44</v>
      </c>
      <c r="I87" s="2">
        <v>89.899000000000001</v>
      </c>
      <c r="J87" s="2">
        <f t="shared" ref="J87:J90" si="49">(I87-H87)/(I87+H87)</f>
        <v>0.34278822097252409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9.5</v>
      </c>
      <c r="C88" s="2">
        <v>25.252500000000001</v>
      </c>
      <c r="D88" s="2">
        <f t="shared" si="48"/>
        <v>0.45327674268038276</v>
      </c>
      <c r="G88" s="2" t="s">
        <v>6</v>
      </c>
      <c r="H88" s="2">
        <v>43.5</v>
      </c>
      <c r="I88" s="2">
        <v>91.919200000000004</v>
      </c>
      <c r="J88" s="2">
        <f t="shared" si="49"/>
        <v>0.35755048028639963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4.5</v>
      </c>
      <c r="C89" s="2">
        <v>24.2424</v>
      </c>
      <c r="D89" s="2">
        <f t="shared" si="48"/>
        <v>0.68687374749498997</v>
      </c>
      <c r="H89" s="2">
        <v>44</v>
      </c>
      <c r="I89" s="2">
        <v>95.959599999999995</v>
      </c>
      <c r="J89" s="2">
        <f t="shared" si="49"/>
        <v>0.37124713131503662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5.5</v>
      </c>
      <c r="C90" s="2">
        <v>25.252500000000001</v>
      </c>
      <c r="D90" s="2">
        <f t="shared" si="48"/>
        <v>0.64230550361759209</v>
      </c>
      <c r="H90" s="2">
        <v>45.5</v>
      </c>
      <c r="I90" s="2">
        <v>92.929299999999998</v>
      </c>
      <c r="J90" s="2">
        <f t="shared" si="49"/>
        <v>0.34262471889982826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6.9</v>
      </c>
      <c r="C91" s="3">
        <f t="shared" ref="C91" si="50">AVERAGE(C86:C90)</f>
        <v>24.646440000000002</v>
      </c>
      <c r="D91" s="3">
        <f>AVERAGE(D86:D90)</f>
        <v>0.5667008277659622</v>
      </c>
      <c r="E91" s="3">
        <f>_xlfn.T.TEST(B86:B90,C86:C90,2,1)</f>
        <v>7.2571489750956946E-5</v>
      </c>
      <c r="G91" s="3"/>
      <c r="H91" s="3">
        <f>AVERAGE(H86:H90)</f>
        <v>44.6</v>
      </c>
      <c r="I91" s="3">
        <f t="shared" ref="I91" si="51">AVERAGE(I86:I90)</f>
        <v>93.333339999999993</v>
      </c>
      <c r="J91" s="3">
        <f>AVERAGE(J86:J90)</f>
        <v>0.35322776931323902</v>
      </c>
      <c r="K91" s="3">
        <f>_xlfn.T.TEST(H86:H90,I86:I90,2,1)</f>
        <v>1.2536815473774269E-6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3.5</v>
      </c>
      <c r="C93" s="2">
        <v>24.2424</v>
      </c>
      <c r="D93" s="2">
        <f>(C93-B93)/(C93+B93)</f>
        <v>0.7476786435203876</v>
      </c>
      <c r="G93" s="2" t="s">
        <v>37</v>
      </c>
      <c r="H93" s="2">
        <v>9.5</v>
      </c>
      <c r="I93" s="2">
        <v>21.2121</v>
      </c>
      <c r="J93" s="2">
        <f>(I93-H93)/(I93+H93)</f>
        <v>0.38135132407096878</v>
      </c>
      <c r="M93" s="2" t="str">
        <f>A93</f>
        <v>TS030620f</v>
      </c>
      <c r="N93" s="2" t="str">
        <f>A95</f>
        <v>Lhx6</v>
      </c>
      <c r="O93" s="2">
        <f>B98</f>
        <v>2.75</v>
      </c>
      <c r="P93" s="2">
        <f>D98</f>
        <v>0.81519252729951075</v>
      </c>
      <c r="Q93" s="2">
        <f>E98</f>
        <v>1.1552974508768946E-4</v>
      </c>
      <c r="R93" s="2" t="str">
        <f>G93</f>
        <v>TS030620e</v>
      </c>
      <c r="S93" s="2" t="str">
        <f>G95</f>
        <v>PV</v>
      </c>
      <c r="T93" s="2">
        <f>H98</f>
        <v>9.1</v>
      </c>
      <c r="U93" s="2">
        <f>J98</f>
        <v>0.34877168657812785</v>
      </c>
      <c r="V93" s="2">
        <f>K98</f>
        <v>3.1552910037899602E-4</v>
      </c>
      <c r="W93" s="2">
        <f>U93-P93</f>
        <v>-0.4664208407213829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2.5</v>
      </c>
      <c r="C94" s="2">
        <v>25.252500000000001</v>
      </c>
      <c r="D94" s="2">
        <f t="shared" ref="D94:D96" si="52">(C94-B94)/(C94+B94)</f>
        <v>0.81983605080623367</v>
      </c>
      <c r="G94" s="2" t="s">
        <v>5</v>
      </c>
      <c r="H94" s="2">
        <v>10.5</v>
      </c>
      <c r="I94" s="2">
        <v>19.1919</v>
      </c>
      <c r="J94" s="2">
        <f t="shared" ref="J94:J97" si="53">(I94-H94)/(I94+H94)</f>
        <v>0.29273640285734492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0.5</v>
      </c>
      <c r="C95" s="2">
        <v>24.2424</v>
      </c>
      <c r="D95" s="2">
        <f t="shared" si="52"/>
        <v>0.95958354888773922</v>
      </c>
      <c r="G95" s="2" t="s">
        <v>6</v>
      </c>
      <c r="H95" s="2">
        <v>10</v>
      </c>
      <c r="I95" s="2">
        <v>21.2121</v>
      </c>
      <c r="J95" s="2">
        <f t="shared" si="53"/>
        <v>0.35922286549126781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4.5</v>
      </c>
      <c r="C96" s="2">
        <v>29.292899999999999</v>
      </c>
      <c r="D96" s="2">
        <f t="shared" si="52"/>
        <v>0.73367186598368284</v>
      </c>
      <c r="H96" s="2">
        <v>9.5</v>
      </c>
      <c r="I96" s="2">
        <v>19.1919</v>
      </c>
      <c r="J96" s="2">
        <f t="shared" si="53"/>
        <v>0.33779219919210651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6</v>
      </c>
      <c r="I97" s="2">
        <v>13.1313</v>
      </c>
      <c r="J97" s="2">
        <f t="shared" si="53"/>
        <v>0.37275564127895122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2.75</v>
      </c>
      <c r="C98" s="3">
        <f t="shared" ref="C98" si="54">AVERAGE(C93:C97)</f>
        <v>25.757550000000002</v>
      </c>
      <c r="D98" s="3">
        <f>AVERAGE(D93:D97)</f>
        <v>0.81519252729951075</v>
      </c>
      <c r="E98" s="3">
        <f>_xlfn.T.TEST(B93:B97,C93:C97,2,1)</f>
        <v>1.1552974508768946E-4</v>
      </c>
      <c r="G98" s="3"/>
      <c r="H98" s="3">
        <f>AVERAGE(H93:H97)</f>
        <v>9.1</v>
      </c>
      <c r="I98" s="3">
        <f t="shared" ref="I98" si="55">AVERAGE(I93:I97)</f>
        <v>18.787859999999998</v>
      </c>
      <c r="J98" s="3">
        <f>AVERAGE(J93:J97)</f>
        <v>0.34877168657812785</v>
      </c>
      <c r="K98" s="3">
        <f>_xlfn.T.TEST(H93:H97,I93:I97,2,1)</f>
        <v>3.1552910037899602E-4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5BFD-30AC-43E6-980C-F159C89F49E5}">
  <dimension ref="A1:AJ280"/>
  <sheetViews>
    <sheetView topLeftCell="A67" zoomScale="80" zoomScaleNormal="80" workbookViewId="0">
      <selection activeCell="AK17" sqref="AK17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</row>
    <row r="2" spans="1:36" s="2" customFormat="1" x14ac:dyDescent="0.3">
      <c r="A2" s="2" t="s">
        <v>11</v>
      </c>
      <c r="B2" s="2">
        <v>10</v>
      </c>
      <c r="C2" s="2">
        <v>5.1473199999999997</v>
      </c>
      <c r="D2" s="2">
        <f>(C2-B2)/(C2+B2)</f>
        <v>-0.32036558282257194</v>
      </c>
      <c r="G2" s="2" t="s">
        <v>12</v>
      </c>
      <c r="H2" s="2">
        <v>13.5</v>
      </c>
      <c r="I2" s="2">
        <v>77.209800000000001</v>
      </c>
      <c r="J2" s="2">
        <f>(I2-H2)/(I2+H2)</f>
        <v>0.7023474861591581</v>
      </c>
      <c r="M2" s="2" t="str">
        <f>A2</f>
        <v>TS022520b</v>
      </c>
      <c r="N2" s="2" t="str">
        <f>A4</f>
        <v>Lhx6</v>
      </c>
      <c r="O2" s="2">
        <f>B7</f>
        <v>6.3</v>
      </c>
      <c r="P2" s="2">
        <f>D7</f>
        <v>-0.86407311656451447</v>
      </c>
      <c r="Q2" s="2">
        <f>E7</f>
        <v>3.4211025485371967E-3</v>
      </c>
      <c r="R2" s="2" t="str">
        <f>G2</f>
        <v>TS022520a</v>
      </c>
      <c r="S2" s="2" t="str">
        <f>G4</f>
        <v>PV</v>
      </c>
      <c r="T2" s="2">
        <f>H7</f>
        <v>12.6</v>
      </c>
      <c r="U2" s="2">
        <f>J7</f>
        <v>0.71491668297830269</v>
      </c>
      <c r="V2" s="2">
        <f>K7</f>
        <v>3.2108415406598773E-5</v>
      </c>
      <c r="W2" s="2">
        <f>U2-P2</f>
        <v>1.5789897995428173</v>
      </c>
      <c r="Z2" s="2" t="s">
        <v>11</v>
      </c>
      <c r="AA2" s="2" t="s">
        <v>7</v>
      </c>
      <c r="AB2" s="2">
        <v>6.3</v>
      </c>
      <c r="AC2" s="2">
        <v>-0.86407311656451447</v>
      </c>
      <c r="AD2" s="2">
        <v>3.4211025485371967E-3</v>
      </c>
      <c r="AE2" s="2" t="s">
        <v>12</v>
      </c>
      <c r="AF2" s="2" t="s">
        <v>6</v>
      </c>
      <c r="AG2" s="2">
        <v>12.6</v>
      </c>
      <c r="AH2" s="2">
        <v>0.71491668297830269</v>
      </c>
      <c r="AI2" s="2">
        <v>3.2108415406598773E-5</v>
      </c>
      <c r="AJ2" s="2">
        <v>1.5789897995428173</v>
      </c>
    </row>
    <row r="3" spans="1:36" s="2" customFormat="1" x14ac:dyDescent="0.3">
      <c r="A3" s="2" t="s">
        <v>5</v>
      </c>
      <c r="B3" s="2">
        <v>6.5</v>
      </c>
      <c r="C3" s="2">
        <v>0</v>
      </c>
      <c r="D3" s="2">
        <f t="shared" ref="D3:D6" si="0">(C3-B3)/(C3+B3)</f>
        <v>-1</v>
      </c>
      <c r="G3" s="2" t="s">
        <v>5</v>
      </c>
      <c r="H3" s="2">
        <v>11</v>
      </c>
      <c r="I3" s="2">
        <v>82.357100000000003</v>
      </c>
      <c r="J3" s="2">
        <f t="shared" ref="J3:J6" si="1">(I3-H3)/(I3+H3)</f>
        <v>0.76434572196437123</v>
      </c>
      <c r="Z3" s="2" t="s">
        <v>13</v>
      </c>
      <c r="AA3" s="2" t="s">
        <v>7</v>
      </c>
      <c r="AB3" s="2">
        <v>5</v>
      </c>
      <c r="AC3" s="2">
        <v>-1</v>
      </c>
      <c r="AD3" s="2">
        <v>4.5816064910749496E-4</v>
      </c>
      <c r="AE3" s="2" t="s">
        <v>14</v>
      </c>
      <c r="AF3" s="2" t="s">
        <v>6</v>
      </c>
      <c r="AG3" s="2">
        <v>14.7</v>
      </c>
      <c r="AH3" s="2">
        <v>0.76793512724539492</v>
      </c>
      <c r="AI3" s="2">
        <v>7.4585760234857353E-6</v>
      </c>
      <c r="AJ3" s="2">
        <v>1.7679351272453949</v>
      </c>
    </row>
    <row r="4" spans="1:36" s="2" customFormat="1" x14ac:dyDescent="0.3">
      <c r="A4" s="2" t="s">
        <v>7</v>
      </c>
      <c r="B4" s="2">
        <v>7.5</v>
      </c>
      <c r="C4" s="2">
        <v>0</v>
      </c>
      <c r="D4" s="2">
        <f t="shared" si="0"/>
        <v>-1</v>
      </c>
      <c r="G4" s="2" t="s">
        <v>6</v>
      </c>
      <c r="H4" s="2">
        <v>12.5</v>
      </c>
      <c r="I4" s="2">
        <v>72.0625</v>
      </c>
      <c r="J4" s="2">
        <f t="shared" si="1"/>
        <v>0.70436067997043605</v>
      </c>
      <c r="Z4" s="2" t="s">
        <v>15</v>
      </c>
      <c r="AA4" s="2" t="s">
        <v>7</v>
      </c>
      <c r="AB4" s="2">
        <v>14.3</v>
      </c>
      <c r="AC4" s="2">
        <v>-1</v>
      </c>
      <c r="AD4" s="2">
        <v>4.5796245443649821E-4</v>
      </c>
      <c r="AE4" s="2" t="s">
        <v>16</v>
      </c>
      <c r="AF4" s="2" t="s">
        <v>6</v>
      </c>
      <c r="AG4" s="2">
        <v>28</v>
      </c>
      <c r="AH4" s="2">
        <v>0.72423012112063623</v>
      </c>
      <c r="AI4" s="2">
        <v>2.8980050861098931E-9</v>
      </c>
      <c r="AJ4" s="2">
        <v>1.7242301211206361</v>
      </c>
    </row>
    <row r="5" spans="1:36" s="2" customFormat="1" x14ac:dyDescent="0.3">
      <c r="B5" s="2">
        <v>5</v>
      </c>
      <c r="C5" s="2">
        <v>0</v>
      </c>
      <c r="D5" s="2">
        <f t="shared" si="0"/>
        <v>-1</v>
      </c>
      <c r="H5" s="2">
        <v>12.5</v>
      </c>
      <c r="I5" s="2">
        <v>66.915199999999999</v>
      </c>
      <c r="J5" s="2">
        <f t="shared" si="1"/>
        <v>0.68519880325177041</v>
      </c>
      <c r="Z5" s="2" t="s">
        <v>17</v>
      </c>
      <c r="AA5" s="2" t="s">
        <v>7</v>
      </c>
      <c r="AB5" s="2">
        <v>4.0999999999999996</v>
      </c>
      <c r="AC5" s="2">
        <v>-1</v>
      </c>
      <c r="AD5" s="2">
        <v>1.4837256507423257E-4</v>
      </c>
      <c r="AE5" s="2" t="s">
        <v>18</v>
      </c>
      <c r="AF5" s="2" t="s">
        <v>6</v>
      </c>
      <c r="AG5" s="2">
        <v>16.7</v>
      </c>
      <c r="AH5" s="2">
        <v>0.53731827659123144</v>
      </c>
      <c r="AI5" s="2">
        <v>2.4061079899791473E-5</v>
      </c>
      <c r="AJ5" s="2">
        <v>1.5373182765912314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13.5</v>
      </c>
      <c r="I6" s="2">
        <v>82.357100000000003</v>
      </c>
      <c r="J6" s="2">
        <f t="shared" si="1"/>
        <v>0.71833072354577809</v>
      </c>
      <c r="Z6" s="2" t="s">
        <v>19</v>
      </c>
      <c r="AA6" s="2" t="s">
        <v>7</v>
      </c>
      <c r="AB6" s="2">
        <v>6.7</v>
      </c>
      <c r="AC6" s="2">
        <v>-1</v>
      </c>
      <c r="AD6" s="2">
        <v>1.2459425024489167E-5</v>
      </c>
      <c r="AE6" s="2" t="s">
        <v>20</v>
      </c>
      <c r="AF6" s="2" t="s">
        <v>6</v>
      </c>
      <c r="AG6" s="2">
        <v>41.7</v>
      </c>
      <c r="AH6" s="2">
        <v>2.9324751031915341E-2</v>
      </c>
      <c r="AI6" s="2">
        <v>0.11965205759966589</v>
      </c>
      <c r="AJ6" s="2">
        <v>1.0293247510319152</v>
      </c>
    </row>
    <row r="7" spans="1:36" s="2" customFormat="1" x14ac:dyDescent="0.3">
      <c r="A7" s="3"/>
      <c r="B7" s="3">
        <f>AVERAGE(B2:B6)</f>
        <v>6.3</v>
      </c>
      <c r="C7" s="3">
        <f t="shared" ref="C7" si="2">AVERAGE(C2:C6)</f>
        <v>1.0294639999999999</v>
      </c>
      <c r="D7" s="3">
        <f>AVERAGE(D2:D6)</f>
        <v>-0.86407311656451447</v>
      </c>
      <c r="E7" s="3">
        <f>_xlfn.T.TEST(B2:B6,C2:C6,2,1)</f>
        <v>3.4211025485371967E-3</v>
      </c>
      <c r="F7" s="3"/>
      <c r="G7" s="3"/>
      <c r="H7" s="3">
        <f>AVERAGE(H2:H6)</f>
        <v>12.6</v>
      </c>
      <c r="I7" s="3">
        <f t="shared" ref="I7" si="3">AVERAGE(I2:I6)</f>
        <v>76.180340000000001</v>
      </c>
      <c r="J7" s="3">
        <f>AVERAGE(J2:J6)</f>
        <v>0.71491668297830269</v>
      </c>
      <c r="K7" s="3">
        <f>_xlfn.T.TEST(H2:H6,I2:I6,2,1)</f>
        <v>3.2108415406598773E-5</v>
      </c>
      <c r="Z7" s="2" t="s">
        <v>22</v>
      </c>
      <c r="AA7" s="2" t="s">
        <v>7</v>
      </c>
      <c r="AB7" s="2">
        <v>3.8</v>
      </c>
      <c r="AC7" s="2">
        <v>-1</v>
      </c>
      <c r="AD7" s="2">
        <v>4.5202131079409674E-5</v>
      </c>
      <c r="AE7" s="2" t="s">
        <v>21</v>
      </c>
      <c r="AF7" s="2" t="s">
        <v>6</v>
      </c>
      <c r="AG7" s="2">
        <v>15.6</v>
      </c>
      <c r="AH7" s="2">
        <v>0.6953440483155251</v>
      </c>
      <c r="AI7" s="2">
        <v>8.3070890737705819E-5</v>
      </c>
      <c r="AJ7" s="2">
        <v>1.6953440483155251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15.2</v>
      </c>
      <c r="AC8" s="2">
        <v>-0.32954993388302428</v>
      </c>
      <c r="AD8" s="2">
        <v>2.6572646606712866E-2</v>
      </c>
      <c r="AE8" s="2" t="s">
        <v>24</v>
      </c>
      <c r="AF8" s="2" t="s">
        <v>6</v>
      </c>
      <c r="AG8" s="2">
        <v>10.8</v>
      </c>
      <c r="AH8" s="2">
        <v>0.61475557587713736</v>
      </c>
      <c r="AI8" s="2">
        <v>2.4274605255252809E-5</v>
      </c>
      <c r="AJ8" s="2">
        <v>0.94430550976016159</v>
      </c>
    </row>
    <row r="9" spans="1:36" s="2" customFormat="1" x14ac:dyDescent="0.3">
      <c r="A9" s="2" t="s">
        <v>13</v>
      </c>
      <c r="B9" s="2">
        <v>5.5</v>
      </c>
      <c r="C9" s="2">
        <v>0</v>
      </c>
      <c r="D9" s="2">
        <f>(C9-B9)/(C9+B9)</f>
        <v>-1</v>
      </c>
      <c r="G9" s="2" t="s">
        <v>14</v>
      </c>
      <c r="H9" s="2">
        <v>13.5</v>
      </c>
      <c r="I9" s="2">
        <v>108.09399999999999</v>
      </c>
      <c r="J9" s="2">
        <f>(I9-H9)/(I9+H9)</f>
        <v>0.77794956988009278</v>
      </c>
      <c r="M9" s="2" t="str">
        <f>A9</f>
        <v>TS022520d</v>
      </c>
      <c r="N9" s="2" t="str">
        <f>A11</f>
        <v>Lhx6</v>
      </c>
      <c r="O9" s="2">
        <f>B14</f>
        <v>5</v>
      </c>
      <c r="P9" s="2">
        <f>D14</f>
        <v>-1</v>
      </c>
      <c r="Q9" s="2">
        <f>E14</f>
        <v>4.5816064910749496E-4</v>
      </c>
      <c r="R9" s="2" t="str">
        <f>G9</f>
        <v>TS022520c</v>
      </c>
      <c r="S9" s="2" t="str">
        <f>G11</f>
        <v>PV</v>
      </c>
      <c r="T9" s="2">
        <f>H14</f>
        <v>14.7</v>
      </c>
      <c r="U9" s="2">
        <f>J14</f>
        <v>0.76793512724539492</v>
      </c>
      <c r="V9" s="2">
        <f>K14</f>
        <v>7.4585760234857353E-6</v>
      </c>
      <c r="W9" s="2">
        <f>U9-P9</f>
        <v>1.7679351272453949</v>
      </c>
      <c r="Z9" s="2" t="s">
        <v>25</v>
      </c>
      <c r="AA9" s="2" t="s">
        <v>7</v>
      </c>
      <c r="AB9" s="2">
        <v>18.100000000000001</v>
      </c>
      <c r="AC9" s="2">
        <v>-1</v>
      </c>
      <c r="AD9" s="2">
        <v>1.1570407755600124E-4</v>
      </c>
      <c r="AE9" s="2" t="s">
        <v>26</v>
      </c>
      <c r="AF9" s="2" t="s">
        <v>6</v>
      </c>
      <c r="AG9" s="2">
        <v>61.1</v>
      </c>
      <c r="AH9" s="2">
        <v>-0.21089844681500999</v>
      </c>
      <c r="AI9" s="2">
        <v>5.2073878952800405E-2</v>
      </c>
      <c r="AJ9" s="2">
        <v>0.78910155318498998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14.5</v>
      </c>
      <c r="I10" s="2">
        <v>113.241</v>
      </c>
      <c r="J10" s="2">
        <f t="shared" ref="J10:J13" si="5">(I10-H10)/(I10+H10)</f>
        <v>0.77297813544594141</v>
      </c>
      <c r="Z10" s="2" t="s">
        <v>27</v>
      </c>
      <c r="AA10" s="2" t="s">
        <v>7</v>
      </c>
      <c r="AB10" s="2">
        <v>24.7</v>
      </c>
      <c r="AC10" s="2">
        <v>-1</v>
      </c>
      <c r="AD10" s="2">
        <v>4.485167455878852E-3</v>
      </c>
      <c r="AE10" s="2" t="s">
        <v>28</v>
      </c>
      <c r="AF10" s="2" t="s">
        <v>6</v>
      </c>
      <c r="AG10" s="2">
        <v>32.1</v>
      </c>
      <c r="AH10" s="2">
        <v>0.23931718296598925</v>
      </c>
      <c r="AI10" s="2">
        <v>5.4201197665888388E-4</v>
      </c>
      <c r="AJ10" s="2">
        <v>1.2393171829659893</v>
      </c>
    </row>
    <row r="11" spans="1:36" s="2" customFormat="1" x14ac:dyDescent="0.3">
      <c r="A11" s="2" t="s">
        <v>7</v>
      </c>
      <c r="B11" s="2">
        <v>4</v>
      </c>
      <c r="C11" s="2">
        <v>0</v>
      </c>
      <c r="D11" s="2">
        <f t="shared" si="4"/>
        <v>-1</v>
      </c>
      <c r="G11" s="2" t="s">
        <v>6</v>
      </c>
      <c r="H11" s="2">
        <v>15</v>
      </c>
      <c r="I11" s="2">
        <v>102.946</v>
      </c>
      <c r="J11" s="2">
        <f t="shared" si="5"/>
        <v>0.74564631271938009</v>
      </c>
      <c r="Z11" s="2" t="s">
        <v>29</v>
      </c>
      <c r="AA11" s="2" t="s">
        <v>7</v>
      </c>
      <c r="AB11" s="2">
        <v>17.899999999999999</v>
      </c>
      <c r="AC11" s="2">
        <v>-0.39910447308014074</v>
      </c>
      <c r="AD11" s="2">
        <v>1.3172761434425778E-2</v>
      </c>
      <c r="AE11" s="2" t="s">
        <v>30</v>
      </c>
      <c r="AF11" s="2" t="s">
        <v>6</v>
      </c>
      <c r="AG11" s="2">
        <v>16.2</v>
      </c>
      <c r="AH11" s="2">
        <v>0.72969411227594139</v>
      </c>
      <c r="AI11" s="2">
        <v>9.9039844099025196E-6</v>
      </c>
      <c r="AJ11" s="2">
        <v>1.128798585356082</v>
      </c>
    </row>
    <row r="12" spans="1:36" s="2" customFormat="1" x14ac:dyDescent="0.3">
      <c r="B12" s="2">
        <v>5</v>
      </c>
      <c r="C12" s="2">
        <v>0</v>
      </c>
      <c r="D12" s="2">
        <f t="shared" si="4"/>
        <v>-1</v>
      </c>
      <c r="H12" s="2">
        <v>15.5</v>
      </c>
      <c r="I12" s="2">
        <v>123.536</v>
      </c>
      <c r="J12" s="2">
        <f t="shared" si="5"/>
        <v>0.77703616329583702</v>
      </c>
      <c r="Z12" s="2" t="s">
        <v>32</v>
      </c>
      <c r="AA12" s="2" t="s">
        <v>7</v>
      </c>
      <c r="AB12" s="2">
        <v>8.9</v>
      </c>
      <c r="AC12" s="2">
        <v>-1</v>
      </c>
      <c r="AD12" s="2">
        <v>2.160487101887156E-4</v>
      </c>
      <c r="AE12" s="2" t="s">
        <v>31</v>
      </c>
      <c r="AF12" s="2" t="s">
        <v>6</v>
      </c>
      <c r="AG12" s="2">
        <v>28.8</v>
      </c>
      <c r="AH12" s="2">
        <v>0.33256758828702598</v>
      </c>
      <c r="AI12" s="2">
        <v>1.4630194404407698E-4</v>
      </c>
      <c r="AJ12" s="2">
        <v>1.332567588287026</v>
      </c>
    </row>
    <row r="13" spans="1:36" s="2" customFormat="1" x14ac:dyDescent="0.3">
      <c r="B13" s="2">
        <v>4</v>
      </c>
      <c r="C13" s="2">
        <v>0</v>
      </c>
      <c r="D13" s="2">
        <f t="shared" si="4"/>
        <v>-1</v>
      </c>
      <c r="H13" s="2">
        <v>15</v>
      </c>
      <c r="I13" s="2">
        <v>113.241</v>
      </c>
      <c r="J13" s="2">
        <f t="shared" si="5"/>
        <v>0.76606545488572308</v>
      </c>
      <c r="Z13" s="2" t="s">
        <v>33</v>
      </c>
      <c r="AA13" s="2" t="s">
        <v>7</v>
      </c>
      <c r="AB13" s="2">
        <v>19.899999999999999</v>
      </c>
      <c r="AC13" s="2">
        <v>-1</v>
      </c>
      <c r="AD13" s="2">
        <v>4.0280071415382174E-5</v>
      </c>
      <c r="AE13" s="2" t="s">
        <v>34</v>
      </c>
      <c r="AF13" s="2" t="s">
        <v>6</v>
      </c>
      <c r="AG13" s="2">
        <v>12.7</v>
      </c>
      <c r="AH13" s="2">
        <v>0.73073793164733369</v>
      </c>
      <c r="AI13" s="2">
        <v>8.200150352194246E-6</v>
      </c>
      <c r="AJ13" s="2">
        <v>1.7307379316473337</v>
      </c>
    </row>
    <row r="14" spans="1:36" s="2" customFormat="1" x14ac:dyDescent="0.3">
      <c r="A14" s="3"/>
      <c r="B14" s="3">
        <f>AVERAGE(B9:B13)</f>
        <v>5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4.5816064910749496E-4</v>
      </c>
      <c r="G14" s="3"/>
      <c r="H14" s="3">
        <f>AVERAGE(H9:H13)</f>
        <v>14.7</v>
      </c>
      <c r="I14" s="3">
        <f t="shared" ref="I14" si="7">AVERAGE(I9:I13)</f>
        <v>112.2116</v>
      </c>
      <c r="J14" s="3">
        <f>AVERAGE(J9:J13)</f>
        <v>0.76793512724539492</v>
      </c>
      <c r="K14" s="3">
        <f>_xlfn.T.TEST(H9:H13,I9:I13,2,1)</f>
        <v>7.4585760234857353E-6</v>
      </c>
      <c r="Z14" s="2" t="s">
        <v>35</v>
      </c>
      <c r="AA14" s="2" t="s">
        <v>7</v>
      </c>
      <c r="AB14" s="2">
        <v>6.2</v>
      </c>
      <c r="AC14" s="2">
        <v>-7.4205120868435046E-2</v>
      </c>
      <c r="AD14" s="2">
        <v>0.61790772780750947</v>
      </c>
      <c r="AE14" s="2" t="s">
        <v>36</v>
      </c>
      <c r="AF14" s="2" t="s">
        <v>6</v>
      </c>
      <c r="AG14" s="2">
        <v>55.9</v>
      </c>
      <c r="AH14" s="2">
        <v>0.46575514852523564</v>
      </c>
      <c r="AI14" s="2">
        <v>1.6814184302308292E-4</v>
      </c>
      <c r="AJ14" s="2">
        <v>0.5399602693936707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6.7</v>
      </c>
      <c r="AC15" s="2">
        <v>-0.43225637218180663</v>
      </c>
      <c r="AD15" s="2">
        <v>0.14126510724931904</v>
      </c>
      <c r="AE15" s="2" t="s">
        <v>37</v>
      </c>
      <c r="AF15" s="2" t="s">
        <v>6</v>
      </c>
      <c r="AG15" s="2">
        <v>7.1</v>
      </c>
      <c r="AH15" s="2">
        <v>0.72270500218469036</v>
      </c>
      <c r="AI15" s="2">
        <v>1.3876427919869023E-5</v>
      </c>
      <c r="AJ15" s="2">
        <v>1.154961374366497</v>
      </c>
    </row>
    <row r="16" spans="1:36" s="2" customFormat="1" x14ac:dyDescent="0.3">
      <c r="A16" s="2" t="s">
        <v>15</v>
      </c>
      <c r="B16" s="2">
        <v>9</v>
      </c>
      <c r="C16" s="2">
        <v>0</v>
      </c>
      <c r="D16" s="2">
        <f>(C16-B16)/(C16+B16)</f>
        <v>-1</v>
      </c>
      <c r="G16" s="2" t="s">
        <v>16</v>
      </c>
      <c r="H16" s="2">
        <v>29.5</v>
      </c>
      <c r="I16" s="2">
        <v>175.00899999999999</v>
      </c>
      <c r="J16" s="2">
        <f>(I16-H16)/(I16+H16)</f>
        <v>0.71150413918213862</v>
      </c>
      <c r="M16" s="2" t="str">
        <f>A16</f>
        <v>TS022520e</v>
      </c>
      <c r="N16" s="2" t="str">
        <f>A18</f>
        <v>Lhx6</v>
      </c>
      <c r="O16" s="2">
        <f>B21</f>
        <v>14.3</v>
      </c>
      <c r="P16" s="2">
        <f>D21</f>
        <v>-1</v>
      </c>
      <c r="Q16" s="2">
        <f>E21</f>
        <v>4.5796245443649821E-4</v>
      </c>
      <c r="R16" s="2" t="str">
        <f>G16</f>
        <v>TS022520f</v>
      </c>
      <c r="S16" s="2" t="str">
        <f>G18</f>
        <v>PV</v>
      </c>
      <c r="T16" s="2">
        <f>H21</f>
        <v>28</v>
      </c>
      <c r="U16" s="2">
        <f>J21</f>
        <v>0.72423012112063623</v>
      </c>
      <c r="V16" s="2">
        <f>K21</f>
        <v>2.8980050861098931E-9</v>
      </c>
      <c r="W16" s="2">
        <f>U16-P16</f>
        <v>1.7242301211206361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16.5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25.5</v>
      </c>
      <c r="I17" s="2">
        <v>175.00899999999999</v>
      </c>
      <c r="J17" s="2">
        <f t="shared" ref="J17:J20" si="9">(I17-H17)/(I17+H17)</f>
        <v>0.74564732755138174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16</v>
      </c>
      <c r="C18" s="2">
        <v>0</v>
      </c>
      <c r="D18" s="2">
        <f t="shared" si="8"/>
        <v>-1</v>
      </c>
      <c r="G18" s="2" t="s">
        <v>6</v>
      </c>
      <c r="H18" s="2">
        <v>28</v>
      </c>
      <c r="I18" s="2">
        <v>175.00899999999999</v>
      </c>
      <c r="J18" s="2">
        <f t="shared" si="9"/>
        <v>0.72415016083030803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15</v>
      </c>
      <c r="C19" s="2">
        <v>0</v>
      </c>
      <c r="D19" s="2">
        <f t="shared" si="8"/>
        <v>-1</v>
      </c>
      <c r="H19" s="2">
        <v>28</v>
      </c>
      <c r="I19" s="2">
        <v>175.00899999999999</v>
      </c>
      <c r="J19" s="2">
        <f t="shared" si="9"/>
        <v>0.72415016083030803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15</v>
      </c>
      <c r="C20" s="2">
        <v>0</v>
      </c>
      <c r="D20" s="2">
        <f t="shared" si="8"/>
        <v>-1</v>
      </c>
      <c r="H20" s="2">
        <v>29</v>
      </c>
      <c r="I20" s="2">
        <v>175.00899999999999</v>
      </c>
      <c r="J20" s="2">
        <f t="shared" si="9"/>
        <v>0.71569881720904471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14.3</v>
      </c>
      <c r="C21" s="3">
        <f t="shared" ref="C21" si="10">AVERAGE(C16:C20)</f>
        <v>0</v>
      </c>
      <c r="D21" s="3">
        <f>AVERAGE(D16:D20)</f>
        <v>-1</v>
      </c>
      <c r="E21" s="3">
        <f>_xlfn.T.TEST(B16:B20,C16:C20,2,1)</f>
        <v>4.5796245443649821E-4</v>
      </c>
      <c r="G21" s="3"/>
      <c r="H21" s="3">
        <f>AVERAGE(H16:H20)</f>
        <v>28</v>
      </c>
      <c r="I21" s="3">
        <f t="shared" ref="I21" si="11">AVERAGE(I16:I20)</f>
        <v>175.00899999999999</v>
      </c>
      <c r="J21" s="3">
        <f>AVERAGE(J16:J20)</f>
        <v>0.72423012112063623</v>
      </c>
      <c r="K21" s="3">
        <f>_xlfn.T.TEST(H16:H20,I16:I20,2,1)</f>
        <v>2.8980050861098931E-9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3.5</v>
      </c>
      <c r="C23" s="2">
        <v>0</v>
      </c>
      <c r="D23" s="2">
        <f>(C23-B23)/(C23+B23)</f>
        <v>-1</v>
      </c>
      <c r="G23" s="2" t="s">
        <v>18</v>
      </c>
      <c r="H23" s="2">
        <v>18</v>
      </c>
      <c r="I23" s="2">
        <v>56.6205</v>
      </c>
      <c r="J23" s="2">
        <f>(I23-H23)/(I23+H23)</f>
        <v>0.51755884776971484</v>
      </c>
      <c r="M23" s="2" t="str">
        <f>A23</f>
        <v>TS022520h</v>
      </c>
      <c r="N23" s="2" t="str">
        <f>A25</f>
        <v>Lhx6</v>
      </c>
      <c r="O23" s="2">
        <f>B28</f>
        <v>4.0999999999999996</v>
      </c>
      <c r="P23" s="2">
        <f>D28</f>
        <v>-1</v>
      </c>
      <c r="Q23" s="2">
        <f>E28</f>
        <v>1.4837256507423257E-4</v>
      </c>
      <c r="R23" s="2" t="str">
        <f>G23</f>
        <v>TS022520g</v>
      </c>
      <c r="S23" s="2" t="str">
        <f>G25</f>
        <v>PV</v>
      </c>
      <c r="T23" s="2">
        <f>H28</f>
        <v>16.7</v>
      </c>
      <c r="U23" s="2">
        <f>J28</f>
        <v>0.53731827659123144</v>
      </c>
      <c r="V23" s="2">
        <f>K28</f>
        <v>2.4061079899791473E-5</v>
      </c>
      <c r="W23" s="2">
        <f>U23-P23</f>
        <v>1.5373182765912314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5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17.5</v>
      </c>
      <c r="I24" s="2">
        <v>56.6205</v>
      </c>
      <c r="J24" s="2">
        <f t="shared" ref="J24:J27" si="13">(I24-H24)/(I24+H24)</f>
        <v>0.52779595388590206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4.5</v>
      </c>
      <c r="C25" s="2">
        <v>0</v>
      </c>
      <c r="D25" s="2">
        <f t="shared" si="12"/>
        <v>-1</v>
      </c>
      <c r="G25" s="2" t="s">
        <v>6</v>
      </c>
      <c r="H25" s="2">
        <v>15.5</v>
      </c>
      <c r="I25" s="2">
        <v>51.473199999999999</v>
      </c>
      <c r="J25" s="2">
        <f t="shared" si="13"/>
        <v>0.53712828414948077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4</v>
      </c>
      <c r="C26" s="2">
        <v>0</v>
      </c>
      <c r="D26" s="2">
        <f t="shared" si="12"/>
        <v>-1</v>
      </c>
      <c r="H26" s="2">
        <v>16.5</v>
      </c>
      <c r="I26" s="2">
        <v>61.767800000000001</v>
      </c>
      <c r="J26" s="2">
        <f t="shared" si="13"/>
        <v>0.5783706709528057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3.5</v>
      </c>
      <c r="C27" s="2">
        <v>0</v>
      </c>
      <c r="D27" s="2">
        <f t="shared" si="12"/>
        <v>-1</v>
      </c>
      <c r="H27" s="2">
        <v>16</v>
      </c>
      <c r="I27" s="2">
        <v>51.473199999999999</v>
      </c>
      <c r="J27" s="2">
        <f t="shared" si="13"/>
        <v>0.52573762619825359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4.0999999999999996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1.4837256507423257E-4</v>
      </c>
      <c r="G28" s="3"/>
      <c r="H28" s="3">
        <f>AVERAGE(H23:H27)</f>
        <v>16.7</v>
      </c>
      <c r="I28" s="3">
        <f t="shared" ref="I28" si="15">AVERAGE(I23:I27)</f>
        <v>55.59104</v>
      </c>
      <c r="J28" s="3">
        <f>AVERAGE(J23:J27)</f>
        <v>0.53731827659123144</v>
      </c>
      <c r="K28" s="3">
        <f>_xlfn.T.TEST(H23:H27,I23:I27,2,1)</f>
        <v>2.4061079899791473E-5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0</v>
      </c>
      <c r="D30" s="2">
        <f>(C30-B30)/(C30+B30)</f>
        <v>-1</v>
      </c>
      <c r="G30" s="2" t="s">
        <v>20</v>
      </c>
      <c r="H30" s="2">
        <v>40.5</v>
      </c>
      <c r="I30" s="2">
        <v>46.325899999999997</v>
      </c>
      <c r="J30" s="2">
        <f>(I30-H30)/(I30+H30)</f>
        <v>6.7098642225418892E-2</v>
      </c>
      <c r="M30" s="2" t="str">
        <f>A30</f>
        <v>TS022720a</v>
      </c>
      <c r="N30" s="2" t="str">
        <f>A32</f>
        <v>Lhx6</v>
      </c>
      <c r="O30" s="2">
        <f>B35</f>
        <v>6.7</v>
      </c>
      <c r="P30" s="2">
        <f>D35</f>
        <v>-1</v>
      </c>
      <c r="Q30" s="2">
        <f>E35</f>
        <v>1.2459425024489167E-5</v>
      </c>
      <c r="R30" s="2" t="str">
        <f>G30</f>
        <v>TS022720b</v>
      </c>
      <c r="S30" s="2" t="str">
        <f>G32</f>
        <v>PV</v>
      </c>
      <c r="T30" s="2">
        <f>H35</f>
        <v>41.7</v>
      </c>
      <c r="U30" s="2">
        <f>J35</f>
        <v>2.9324751031915341E-2</v>
      </c>
      <c r="V30" s="2">
        <f>K35</f>
        <v>0.11965205759966589</v>
      </c>
      <c r="W30" s="2">
        <f>U30-P30</f>
        <v>1.0293247510319152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0</v>
      </c>
      <c r="D31" s="2">
        <f t="shared" ref="D31:D34" si="16">(C31-B31)/(C31+B31)</f>
        <v>-1</v>
      </c>
      <c r="G31" s="2" t="s">
        <v>5</v>
      </c>
      <c r="H31" s="2">
        <v>42</v>
      </c>
      <c r="I31" s="2">
        <v>41.178600000000003</v>
      </c>
      <c r="J31" s="2">
        <f t="shared" ref="J31:J34" si="17">(I31-H31)/(I31+H31)</f>
        <v>-9.8751361528084981E-3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7.5</v>
      </c>
      <c r="C32" s="2">
        <v>0</v>
      </c>
      <c r="D32" s="2">
        <f t="shared" si="16"/>
        <v>-1</v>
      </c>
      <c r="G32" s="2" t="s">
        <v>6</v>
      </c>
      <c r="H32" s="2">
        <v>41</v>
      </c>
      <c r="I32" s="2">
        <v>46.325899999999997</v>
      </c>
      <c r="J32" s="2">
        <f t="shared" si="17"/>
        <v>6.0988778815906822E-2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6.5</v>
      </c>
      <c r="C33" s="2">
        <v>0</v>
      </c>
      <c r="D33" s="2">
        <f t="shared" si="16"/>
        <v>-1</v>
      </c>
      <c r="H33" s="2">
        <v>44.5</v>
      </c>
      <c r="I33" s="2">
        <v>46.325899999999997</v>
      </c>
      <c r="J33" s="2">
        <f t="shared" si="17"/>
        <v>2.010329652665151E-2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0</v>
      </c>
      <c r="D34" s="2">
        <f t="shared" si="16"/>
        <v>-1</v>
      </c>
      <c r="H34" s="2">
        <v>40.5</v>
      </c>
      <c r="I34" s="2">
        <v>41.178600000000003</v>
      </c>
      <c r="J34" s="2">
        <f t="shared" si="17"/>
        <v>8.3081737444079956E-3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6.7</v>
      </c>
      <c r="C35" s="3">
        <f t="shared" ref="C35" si="18">AVERAGE(C30:C34)</f>
        <v>0</v>
      </c>
      <c r="D35" s="3">
        <f>AVERAGE(D30:D34)</f>
        <v>-1</v>
      </c>
      <c r="E35" s="3">
        <f>_xlfn.T.TEST(B30:B34,C30:C34,2,1)</f>
        <v>1.2459425024489167E-5</v>
      </c>
      <c r="G35" s="3"/>
      <c r="H35" s="3">
        <f>AVERAGE(H30:H34)</f>
        <v>41.7</v>
      </c>
      <c r="I35" s="3">
        <f t="shared" ref="I35" si="19">AVERAGE(I30:I34)</f>
        <v>44.266980000000004</v>
      </c>
      <c r="J35" s="3">
        <f>AVERAGE(J30:J34)</f>
        <v>2.9324751031915341E-2</v>
      </c>
      <c r="K35" s="3">
        <f>_xlfn.T.TEST(H30:H34,I30:I34,2,1)</f>
        <v>0.11965205759966589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3.5</v>
      </c>
      <c r="C37" s="2">
        <v>0</v>
      </c>
      <c r="D37" s="2">
        <f>(C37-B37)/(C37+B37)</f>
        <v>-1</v>
      </c>
      <c r="G37" s="2" t="s">
        <v>21</v>
      </c>
      <c r="H37" s="2">
        <v>15</v>
      </c>
      <c r="I37" s="2">
        <v>92.651799999999994</v>
      </c>
      <c r="J37" s="2">
        <f>(I37-H37)/(I37+H37)</f>
        <v>0.72132374934743315</v>
      </c>
      <c r="M37" s="2" t="str">
        <f>A37</f>
        <v>TS022720c</v>
      </c>
      <c r="N37" s="2" t="str">
        <f>A39</f>
        <v>Lhx6</v>
      </c>
      <c r="O37" s="2">
        <f>B42</f>
        <v>3.8</v>
      </c>
      <c r="P37" s="2">
        <f>D42</f>
        <v>-1</v>
      </c>
      <c r="Q37" s="2">
        <f>E42</f>
        <v>4.5202131079409674E-5</v>
      </c>
      <c r="R37" s="2" t="str">
        <f>G37</f>
        <v>TS022720d</v>
      </c>
      <c r="S37" s="2" t="str">
        <f>G39</f>
        <v>PV</v>
      </c>
      <c r="T37" s="2">
        <f>H42</f>
        <v>15.6</v>
      </c>
      <c r="U37" s="2">
        <f>J42</f>
        <v>0.6953440483155251</v>
      </c>
      <c r="V37" s="2">
        <f>K42</f>
        <v>8.3070890737705819E-5</v>
      </c>
      <c r="W37" s="2">
        <f>U37-P37</f>
        <v>1.6953440483155251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4.5</v>
      </c>
      <c r="C38" s="2">
        <v>0</v>
      </c>
      <c r="D38" s="2">
        <f t="shared" ref="D38:D41" si="20">(C38-B38)/(C38+B38)</f>
        <v>-1</v>
      </c>
      <c r="G38" s="2" t="s">
        <v>5</v>
      </c>
      <c r="H38" s="2">
        <v>15.5</v>
      </c>
      <c r="I38" s="2">
        <v>82.357100000000003</v>
      </c>
      <c r="J38" s="2">
        <f t="shared" ref="J38:J41" si="21">(I38-H38)/(I38+H38)</f>
        <v>0.68321154009264529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3.5</v>
      </c>
      <c r="C39" s="2">
        <v>0</v>
      </c>
      <c r="D39" s="2">
        <f t="shared" si="20"/>
        <v>-1</v>
      </c>
      <c r="G39" s="2" t="s">
        <v>6</v>
      </c>
      <c r="H39" s="2">
        <v>15</v>
      </c>
      <c r="I39" s="2">
        <v>72.0625</v>
      </c>
      <c r="J39" s="2">
        <f t="shared" si="21"/>
        <v>0.65541995692749466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0</v>
      </c>
      <c r="D40" s="2">
        <f t="shared" si="20"/>
        <v>-1</v>
      </c>
      <c r="H40" s="2">
        <v>16</v>
      </c>
      <c r="I40" s="2">
        <v>92.651799999999994</v>
      </c>
      <c r="J40" s="2">
        <f t="shared" si="21"/>
        <v>0.70548117932698762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4</v>
      </c>
      <c r="C41" s="2">
        <v>0</v>
      </c>
      <c r="D41" s="2">
        <f t="shared" si="20"/>
        <v>-1</v>
      </c>
      <c r="H41" s="2">
        <v>16.5</v>
      </c>
      <c r="I41" s="2">
        <v>97.799099999999996</v>
      </c>
      <c r="J41" s="2">
        <f t="shared" si="21"/>
        <v>0.71128381588306466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3.8</v>
      </c>
      <c r="C42" s="3">
        <f t="shared" ref="C42" si="22">AVERAGE(C37:C41)</f>
        <v>0</v>
      </c>
      <c r="D42" s="3">
        <f>AVERAGE(D37:D41)</f>
        <v>-1</v>
      </c>
      <c r="E42" s="3">
        <f>_xlfn.T.TEST(B37:B41,C37:C41,2,1)</f>
        <v>4.5202131079409674E-5</v>
      </c>
      <c r="G42" s="3"/>
      <c r="H42" s="3">
        <f>AVERAGE(H37:H41)</f>
        <v>15.6</v>
      </c>
      <c r="I42" s="3">
        <f t="shared" ref="I42" si="23">AVERAGE(I37:I41)</f>
        <v>87.504459999999995</v>
      </c>
      <c r="J42" s="3">
        <f>AVERAGE(J37:J41)</f>
        <v>0.6953440483155251</v>
      </c>
      <c r="K42" s="3">
        <f>_xlfn.T.TEST(H37:H41,I37:I41,2,1)</f>
        <v>8.3070890737705819E-5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17</v>
      </c>
      <c r="C44" s="2">
        <v>5.1473199999999997</v>
      </c>
      <c r="D44" s="2">
        <f>(C44-B44)/(C44+B44)</f>
        <v>-0.53517445903161187</v>
      </c>
      <c r="G44" s="2" t="s">
        <v>24</v>
      </c>
      <c r="H44" s="2">
        <v>12.5</v>
      </c>
      <c r="I44" s="2">
        <v>46.325899999999997</v>
      </c>
      <c r="J44" s="2">
        <f>(I44-H44)/(I44+H44)</f>
        <v>0.57501712680978956</v>
      </c>
      <c r="M44" s="2" t="str">
        <f>A44</f>
        <v>TS022720e</v>
      </c>
      <c r="N44" s="2" t="str">
        <f>A46</f>
        <v>Lhx6</v>
      </c>
      <c r="O44" s="2">
        <f>B49</f>
        <v>15.2</v>
      </c>
      <c r="P44" s="2">
        <f>D49</f>
        <v>-0.32954993388302428</v>
      </c>
      <c r="Q44" s="2">
        <f>E49</f>
        <v>2.6572646606712866E-2</v>
      </c>
      <c r="R44" s="2" t="str">
        <f>G44</f>
        <v>TS022720f</v>
      </c>
      <c r="S44" s="2" t="str">
        <f>G46</f>
        <v>PV</v>
      </c>
      <c r="T44" s="2">
        <f>H49</f>
        <v>10.8</v>
      </c>
      <c r="U44" s="2">
        <f>J49</f>
        <v>0.61475557587713736</v>
      </c>
      <c r="V44" s="2">
        <f>K49</f>
        <v>2.4274605255252809E-5</v>
      </c>
      <c r="W44" s="2">
        <f>U44-P44</f>
        <v>0.94430550976016159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12.5</v>
      </c>
      <c r="C45" s="2">
        <v>5.1473199999999997</v>
      </c>
      <c r="D45" s="2">
        <f t="shared" ref="D45:D48" si="24">(C45-B45)/(C45+B45)</f>
        <v>-0.41664570031030207</v>
      </c>
      <c r="G45" s="2" t="s">
        <v>5</v>
      </c>
      <c r="H45" s="2">
        <v>11</v>
      </c>
      <c r="I45" s="2">
        <v>41.178600000000003</v>
      </c>
      <c r="J45" s="2">
        <f t="shared" ref="J45:J48" si="25">(I45-H45)/(I45+H45)</f>
        <v>0.57837120965299949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16</v>
      </c>
      <c r="C46" s="2">
        <v>5.1473199999999997</v>
      </c>
      <c r="D46" s="2">
        <f t="shared" si="24"/>
        <v>-0.51319410686555078</v>
      </c>
      <c r="G46" s="2" t="s">
        <v>6</v>
      </c>
      <c r="H46" s="2">
        <v>12</v>
      </c>
      <c r="I46" s="2">
        <v>46.325899999999997</v>
      </c>
      <c r="J46" s="2">
        <f t="shared" si="25"/>
        <v>0.58851899413468112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13.5</v>
      </c>
      <c r="C47" s="2">
        <v>10.294600000000001</v>
      </c>
      <c r="D47" s="2">
        <f t="shared" si="24"/>
        <v>-0.13471123700335366</v>
      </c>
      <c r="H47" s="2">
        <v>13</v>
      </c>
      <c r="I47" s="2">
        <v>51.473199999999999</v>
      </c>
      <c r="J47" s="2">
        <f t="shared" si="25"/>
        <v>0.5967316652500575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17</v>
      </c>
      <c r="C48" s="2">
        <v>15.442</v>
      </c>
      <c r="D48" s="2">
        <f t="shared" si="24"/>
        <v>-4.8024166204303061E-2</v>
      </c>
      <c r="H48" s="2">
        <v>5.5</v>
      </c>
      <c r="I48" s="2">
        <v>36.031199999999998</v>
      </c>
      <c r="J48" s="2">
        <f t="shared" si="25"/>
        <v>0.73513888353815926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15.2</v>
      </c>
      <c r="C49" s="3">
        <f t="shared" ref="C49" si="26">AVERAGE(C44:C48)</f>
        <v>8.2357119999999995</v>
      </c>
      <c r="D49" s="3">
        <f>AVERAGE(D44:D48)</f>
        <v>-0.32954993388302428</v>
      </c>
      <c r="E49" s="3">
        <f>_xlfn.T.TEST(B44:B48,C44:C48,2,1)</f>
        <v>2.6572646606712866E-2</v>
      </c>
      <c r="G49" s="3"/>
      <c r="H49" s="3">
        <f>AVERAGE(H44:H48)</f>
        <v>10.8</v>
      </c>
      <c r="I49" s="3">
        <f t="shared" ref="I49" si="27">AVERAGE(I44:I48)</f>
        <v>44.266959999999997</v>
      </c>
      <c r="J49" s="3">
        <f>AVERAGE(J44:J48)</f>
        <v>0.61475557587713736</v>
      </c>
      <c r="K49" s="3">
        <f>_xlfn.T.TEST(H44:H48,I44:I48,2,1)</f>
        <v>2.4274605255252809E-5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21</v>
      </c>
      <c r="C51" s="2">
        <v>0</v>
      </c>
      <c r="D51" s="2">
        <f>(C51-B51)/(C51+B51)</f>
        <v>-1</v>
      </c>
      <c r="G51" s="2" t="s">
        <v>26</v>
      </c>
      <c r="H51" s="2">
        <v>73</v>
      </c>
      <c r="I51" s="2">
        <v>30.883900000000001</v>
      </c>
      <c r="J51" s="2">
        <f>(I51-H51)/(I51+H51)</f>
        <v>-0.40541508356925382</v>
      </c>
      <c r="M51" s="2" t="str">
        <f>A51</f>
        <v>TS022720h</v>
      </c>
      <c r="N51" s="2" t="str">
        <f>A53</f>
        <v>Lhx6</v>
      </c>
      <c r="O51" s="2">
        <f>B56</f>
        <v>18.100000000000001</v>
      </c>
      <c r="P51" s="2">
        <f>D56</f>
        <v>-1</v>
      </c>
      <c r="Q51" s="2">
        <f>E56</f>
        <v>1.1570407755600124E-4</v>
      </c>
      <c r="R51" s="2" t="str">
        <f>G51</f>
        <v>TS022720g</v>
      </c>
      <c r="S51" s="2" t="str">
        <f>G53</f>
        <v>PV</v>
      </c>
      <c r="T51" s="2">
        <f>H56</f>
        <v>61.1</v>
      </c>
      <c r="U51" s="2">
        <f>J56</f>
        <v>-0.21089844681500999</v>
      </c>
      <c r="V51" s="2">
        <f>K56</f>
        <v>5.2073878952800405E-2</v>
      </c>
      <c r="W51" s="2">
        <f>U51-P51</f>
        <v>0.78910155318498998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19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61.5</v>
      </c>
      <c r="I52" s="2">
        <v>30.883900000000001</v>
      </c>
      <c r="J52" s="2">
        <f t="shared" ref="J52:J55" si="29">(I52-H52)/(I52+H52)</f>
        <v>-0.33140081767494123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20</v>
      </c>
      <c r="C53" s="2">
        <v>0</v>
      </c>
      <c r="D53" s="2">
        <f t="shared" si="28"/>
        <v>-1</v>
      </c>
      <c r="G53" s="2" t="s">
        <v>6</v>
      </c>
      <c r="H53" s="2">
        <v>58.5</v>
      </c>
      <c r="I53" s="2">
        <v>36.031199999999998</v>
      </c>
      <c r="J53" s="2">
        <f t="shared" si="29"/>
        <v>-0.2376866050573779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15.5</v>
      </c>
      <c r="C54" s="2">
        <v>0</v>
      </c>
      <c r="D54" s="2">
        <f t="shared" si="28"/>
        <v>-1</v>
      </c>
      <c r="H54" s="2">
        <v>63.5</v>
      </c>
      <c r="I54" s="2">
        <v>51.473199999999999</v>
      </c>
      <c r="J54" s="2">
        <f t="shared" si="29"/>
        <v>-0.10460524713585428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15</v>
      </c>
      <c r="C55" s="2">
        <v>0</v>
      </c>
      <c r="D55" s="2">
        <f t="shared" si="28"/>
        <v>-1</v>
      </c>
      <c r="H55" s="2">
        <v>49</v>
      </c>
      <c r="I55" s="2">
        <v>51.473199999999999</v>
      </c>
      <c r="J55" s="2">
        <f t="shared" si="29"/>
        <v>2.4615519362377217E-2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18.100000000000001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1.1570407755600124E-4</v>
      </c>
      <c r="G56" s="3"/>
      <c r="H56" s="3">
        <f>AVERAGE(H51:H55)</f>
        <v>61.1</v>
      </c>
      <c r="I56" s="3">
        <f t="shared" ref="I56" si="31">AVERAGE(I51:I55)</f>
        <v>40.149079999999998</v>
      </c>
      <c r="J56" s="3">
        <f>AVERAGE(J51:J55)</f>
        <v>-0.21089844681500999</v>
      </c>
      <c r="K56" s="3">
        <f>_xlfn.T.TEST(H51:H55,I51:I55,2,1)</f>
        <v>5.2073878952800405E-2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</v>
      </c>
      <c r="C58" s="2">
        <v>0</v>
      </c>
      <c r="D58" s="2">
        <f>(C58-B58)/(C58+B58)</f>
        <v>-1</v>
      </c>
      <c r="G58" s="2" t="s">
        <v>28</v>
      </c>
      <c r="H58" s="2">
        <v>34</v>
      </c>
      <c r="I58" s="2">
        <v>56.6205</v>
      </c>
      <c r="J58" s="2">
        <f>(I58-H58)/(I58+H58)</f>
        <v>0.24961791206184034</v>
      </c>
      <c r="M58" s="2" t="str">
        <f>A58</f>
        <v>TS022720i</v>
      </c>
      <c r="N58" s="2" t="str">
        <f>A60</f>
        <v>Lhx6</v>
      </c>
      <c r="O58" s="2">
        <f>B63</f>
        <v>24.7</v>
      </c>
      <c r="P58" s="2">
        <f>D63</f>
        <v>-1</v>
      </c>
      <c r="Q58" s="2">
        <f>E63</f>
        <v>4.485167455878852E-3</v>
      </c>
      <c r="R58" s="2" t="str">
        <f>G58</f>
        <v>TS022720J</v>
      </c>
      <c r="S58" s="2" t="str">
        <f>G60</f>
        <v>PV</v>
      </c>
      <c r="T58" s="2">
        <f>H63</f>
        <v>32.1</v>
      </c>
      <c r="U58" s="2">
        <f>J63</f>
        <v>0.23931718296598925</v>
      </c>
      <c r="V58" s="2">
        <f>K63</f>
        <v>5.4201197665888388E-4</v>
      </c>
      <c r="W58" s="2">
        <f>U58-P58</f>
        <v>1.2393171829659893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23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35</v>
      </c>
      <c r="I59" s="2">
        <v>61.767800000000001</v>
      </c>
      <c r="J59" s="2">
        <f t="shared" ref="J59:J62" si="33">(I59-H59)/(I59+H59)</f>
        <v>0.27661887528702733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35</v>
      </c>
      <c r="C60" s="2">
        <v>0</v>
      </c>
      <c r="D60" s="2">
        <f t="shared" si="32"/>
        <v>-1</v>
      </c>
      <c r="G60" s="2" t="s">
        <v>6</v>
      </c>
      <c r="H60" s="2">
        <v>28</v>
      </c>
      <c r="I60" s="2">
        <v>46.325899999999997</v>
      </c>
      <c r="J60" s="2">
        <f t="shared" si="33"/>
        <v>0.24656142744319273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23</v>
      </c>
      <c r="C61" s="2">
        <v>0</v>
      </c>
      <c r="D61" s="2">
        <f t="shared" si="32"/>
        <v>-1</v>
      </c>
      <c r="H61" s="2">
        <v>32</v>
      </c>
      <c r="I61" s="2">
        <v>51.473199999999999</v>
      </c>
      <c r="J61" s="2">
        <f t="shared" si="33"/>
        <v>0.23328685134869637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10.5</v>
      </c>
      <c r="C62" s="2">
        <v>0</v>
      </c>
      <c r="D62" s="2">
        <f t="shared" si="32"/>
        <v>-1</v>
      </c>
      <c r="H62" s="2">
        <v>31.5</v>
      </c>
      <c r="I62" s="2">
        <v>46.325899999999997</v>
      </c>
      <c r="J62" s="2">
        <f t="shared" si="33"/>
        <v>0.19050084868918957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24.7</v>
      </c>
      <c r="C63" s="3">
        <f t="shared" ref="C63" si="34">AVERAGE(C58:C62)</f>
        <v>0</v>
      </c>
      <c r="D63" s="3">
        <f>AVERAGE(D58:D62)</f>
        <v>-1</v>
      </c>
      <c r="E63" s="3">
        <f>_xlfn.T.TEST(B58:B62,C58:C62,2,1)</f>
        <v>4.485167455878852E-3</v>
      </c>
      <c r="G63" s="3"/>
      <c r="H63" s="3">
        <f>AVERAGE(H58:H62)</f>
        <v>32.1</v>
      </c>
      <c r="I63" s="3">
        <f t="shared" ref="I63" si="35">AVERAGE(I58:I62)</f>
        <v>52.502660000000006</v>
      </c>
      <c r="J63" s="3">
        <f>AVERAGE(J58:J62)</f>
        <v>0.23931718296598925</v>
      </c>
      <c r="K63" s="3">
        <f>_xlfn.T.TEST(H58:H62,I58:I62,2,1)</f>
        <v>5.4201197665888388E-4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18</v>
      </c>
      <c r="C65" s="2">
        <v>5.1473199999999997</v>
      </c>
      <c r="D65" s="2">
        <f>(C65-B65)/(C65+B65)</f>
        <v>-0.55525564082580614</v>
      </c>
      <c r="G65" s="2" t="s">
        <v>30</v>
      </c>
      <c r="H65" s="2">
        <v>17</v>
      </c>
      <c r="I65" s="2">
        <v>108.09399999999999</v>
      </c>
      <c r="J65" s="2">
        <f>(I65-H65)/(I65+H65)</f>
        <v>0.72820439029849549</v>
      </c>
      <c r="M65" s="2" t="str">
        <f>A65</f>
        <v>TS022820d</v>
      </c>
      <c r="N65" s="2" t="str">
        <f>A67</f>
        <v>Lhx6</v>
      </c>
      <c r="O65" s="2">
        <f>B70</f>
        <v>17.899999999999999</v>
      </c>
      <c r="P65" s="2">
        <f>D70</f>
        <v>-0.39910447308014074</v>
      </c>
      <c r="Q65" s="2">
        <f>E70</f>
        <v>1.3172761434425778E-2</v>
      </c>
      <c r="R65" s="2" t="str">
        <f>G65</f>
        <v>TS022820e</v>
      </c>
      <c r="S65" s="2" t="str">
        <f>G67</f>
        <v>PV</v>
      </c>
      <c r="T65" s="2">
        <f>H70</f>
        <v>16.2</v>
      </c>
      <c r="U65" s="2">
        <f>J70</f>
        <v>0.72969411227594139</v>
      </c>
      <c r="V65" s="2">
        <f>K70</f>
        <v>9.9039844099025196E-6</v>
      </c>
      <c r="W65" s="2">
        <f>U65-P65</f>
        <v>1.128798585356082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18.5</v>
      </c>
      <c r="C66" s="2">
        <v>5.1473199999999997</v>
      </c>
      <c r="D66" s="2">
        <f t="shared" ref="D66:D69" si="36">(C66-B66)/(C66+B66)</f>
        <v>-0.56465933560335801</v>
      </c>
      <c r="G66" s="2" t="s">
        <v>5</v>
      </c>
      <c r="H66" s="2">
        <v>16.5</v>
      </c>
      <c r="I66" s="2">
        <v>92.651799999999994</v>
      </c>
      <c r="J66" s="2">
        <f t="shared" ref="J66:J69" si="37">(I66-H66)/(I66+H66)</f>
        <v>0.69766875122535765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18</v>
      </c>
      <c r="C67" s="2">
        <v>5.1473199999999997</v>
      </c>
      <c r="D67" s="2">
        <f t="shared" si="36"/>
        <v>-0.55525564082580614</v>
      </c>
      <c r="G67" s="2" t="s">
        <v>6</v>
      </c>
      <c r="H67" s="2">
        <v>14</v>
      </c>
      <c r="I67" s="2">
        <v>108.09399999999999</v>
      </c>
      <c r="J67" s="2">
        <f t="shared" si="37"/>
        <v>0.77066850131865605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18</v>
      </c>
      <c r="C68" s="2">
        <v>10.294600000000001</v>
      </c>
      <c r="D68" s="2">
        <f t="shared" si="36"/>
        <v>-0.27232758194143047</v>
      </c>
      <c r="H68" s="2">
        <v>17</v>
      </c>
      <c r="I68" s="2">
        <v>108.09399999999999</v>
      </c>
      <c r="J68" s="2">
        <f t="shared" si="37"/>
        <v>0.72820439029849549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17</v>
      </c>
      <c r="C69" s="2">
        <v>15.442</v>
      </c>
      <c r="D69" s="2">
        <f t="shared" si="36"/>
        <v>-4.8024166204303061E-2</v>
      </c>
      <c r="H69" s="2">
        <v>16.5</v>
      </c>
      <c r="I69" s="2">
        <v>102.946</v>
      </c>
      <c r="J69" s="2">
        <f t="shared" si="37"/>
        <v>0.72372452823870204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17.899999999999999</v>
      </c>
      <c r="C70" s="3">
        <f t="shared" ref="C70" si="38">AVERAGE(C65:C69)</f>
        <v>8.2357119999999995</v>
      </c>
      <c r="D70" s="3">
        <f>AVERAGE(D65:D69)</f>
        <v>-0.39910447308014074</v>
      </c>
      <c r="E70" s="3">
        <f>_xlfn.T.TEST(B65:B69,C65:C69,2,1)</f>
        <v>1.3172761434425778E-2</v>
      </c>
      <c r="G70" s="3"/>
      <c r="H70" s="3">
        <f>AVERAGE(H65:H69)</f>
        <v>16.2</v>
      </c>
      <c r="I70" s="3">
        <f t="shared" ref="I70" si="39">AVERAGE(I65:I69)</f>
        <v>103.97595999999999</v>
      </c>
      <c r="J70" s="3">
        <f>AVERAGE(J65:J69)</f>
        <v>0.72969411227594139</v>
      </c>
      <c r="K70" s="3">
        <f>_xlfn.T.TEST(H65:H69,I65:I69,2,1)</f>
        <v>9.9039844099025196E-6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6.5</v>
      </c>
      <c r="C72" s="2">
        <v>0</v>
      </c>
      <c r="D72" s="2">
        <f>(C72-B72)/(C72+B72)</f>
        <v>-1</v>
      </c>
      <c r="G72" s="2" t="s">
        <v>31</v>
      </c>
      <c r="H72" s="2">
        <v>31</v>
      </c>
      <c r="I72" s="2">
        <v>56.6205</v>
      </c>
      <c r="J72" s="2">
        <f>(I72-H72)/(I72+H72)</f>
        <v>0.29240303353667235</v>
      </c>
      <c r="M72" s="2" t="str">
        <f>A72</f>
        <v>TS022820g</v>
      </c>
      <c r="N72" s="2" t="str">
        <f>A74</f>
        <v>Lhx6</v>
      </c>
      <c r="O72" s="2">
        <f>B77</f>
        <v>8.9</v>
      </c>
      <c r="P72" s="2">
        <f>D77</f>
        <v>-1</v>
      </c>
      <c r="Q72" s="2">
        <f>E77</f>
        <v>2.160487101887156E-4</v>
      </c>
      <c r="R72" s="2" t="str">
        <f>G72</f>
        <v>TS022820f</v>
      </c>
      <c r="S72" s="2" t="str">
        <f>G74</f>
        <v>PV</v>
      </c>
      <c r="T72" s="2">
        <f>H77</f>
        <v>28.8</v>
      </c>
      <c r="U72" s="2">
        <f>J77</f>
        <v>0.33256758828702598</v>
      </c>
      <c r="V72" s="2">
        <f>K77</f>
        <v>1.4630194404407698E-4</v>
      </c>
      <c r="W72" s="2">
        <f>U72-P72</f>
        <v>1.332567588287026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28.5</v>
      </c>
      <c r="I73" s="2">
        <v>56.6205</v>
      </c>
      <c r="J73" s="2">
        <f t="shared" ref="J73:J76" si="41">(I73-H73)/(I73+H73)</f>
        <v>0.33036107635645939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9</v>
      </c>
      <c r="C74" s="2">
        <v>0</v>
      </c>
      <c r="D74" s="2">
        <f t="shared" si="40"/>
        <v>-1</v>
      </c>
      <c r="G74" s="2" t="s">
        <v>6</v>
      </c>
      <c r="H74" s="2">
        <v>28</v>
      </c>
      <c r="I74" s="2">
        <v>51.473199999999999</v>
      </c>
      <c r="J74" s="2">
        <f t="shared" si="41"/>
        <v>0.29535994523940146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10.5</v>
      </c>
      <c r="C75" s="2">
        <v>0</v>
      </c>
      <c r="D75" s="2">
        <f t="shared" si="40"/>
        <v>-1</v>
      </c>
      <c r="H75" s="2">
        <v>28.5</v>
      </c>
      <c r="I75" s="2">
        <v>61.767800000000001</v>
      </c>
      <c r="J75" s="2">
        <f t="shared" si="41"/>
        <v>0.36854559433153355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10</v>
      </c>
      <c r="C76" s="2">
        <v>0</v>
      </c>
      <c r="D76" s="2">
        <f t="shared" si="40"/>
        <v>-1</v>
      </c>
      <c r="H76" s="2">
        <v>28</v>
      </c>
      <c r="I76" s="2">
        <v>61.767800000000001</v>
      </c>
      <c r="J76" s="2">
        <f t="shared" si="41"/>
        <v>0.37616829197106316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8.9</v>
      </c>
      <c r="C77" s="3">
        <f t="shared" ref="C77" si="42">AVERAGE(C72:C76)</f>
        <v>0</v>
      </c>
      <c r="D77" s="3">
        <f>AVERAGE(D72:D76)</f>
        <v>-1</v>
      </c>
      <c r="E77" s="3">
        <f>_xlfn.T.TEST(B72:B76,C72:C76,2,1)</f>
        <v>2.160487101887156E-4</v>
      </c>
      <c r="G77" s="3"/>
      <c r="H77" s="3">
        <f>AVERAGE(H72:H76)</f>
        <v>28.8</v>
      </c>
      <c r="I77" s="3">
        <f t="shared" ref="I77" si="43">AVERAGE(I72:I76)</f>
        <v>57.64996</v>
      </c>
      <c r="J77" s="3">
        <f>AVERAGE(J72:J76)</f>
        <v>0.33256758828702598</v>
      </c>
      <c r="K77" s="3">
        <f>_xlfn.T.TEST(H72:H76,I72:I76,2,1)</f>
        <v>1.4630194404407698E-4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21.5</v>
      </c>
      <c r="C79" s="2">
        <v>0</v>
      </c>
      <c r="D79" s="2">
        <f>(C79-B79)/(C79+B79)</f>
        <v>-1</v>
      </c>
      <c r="G79" s="2" t="s">
        <v>34</v>
      </c>
      <c r="H79" s="2">
        <v>10.5</v>
      </c>
      <c r="I79" s="2">
        <v>77.209800000000001</v>
      </c>
      <c r="J79" s="2">
        <f>(I79-H79)/(I79+H79)</f>
        <v>0.76057407496083673</v>
      </c>
      <c r="M79" s="2" t="str">
        <f>A79</f>
        <v>TS030620b</v>
      </c>
      <c r="N79" s="2" t="str">
        <f>A81</f>
        <v>Lhx6</v>
      </c>
      <c r="O79" s="2">
        <f>B84</f>
        <v>19.899999999999999</v>
      </c>
      <c r="P79" s="2">
        <f>D84</f>
        <v>-1</v>
      </c>
      <c r="Q79" s="2">
        <f>E84</f>
        <v>4.0280071415382174E-5</v>
      </c>
      <c r="R79" s="2" t="str">
        <f>G79</f>
        <v>TS030620a</v>
      </c>
      <c r="S79" s="2" t="str">
        <f>G81</f>
        <v>PV</v>
      </c>
      <c r="T79" s="2">
        <f>H84</f>
        <v>12.7</v>
      </c>
      <c r="U79" s="2">
        <f>J84</f>
        <v>0.73073793164733369</v>
      </c>
      <c r="V79" s="2">
        <f>K84</f>
        <v>8.200150352194246E-6</v>
      </c>
      <c r="W79" s="2">
        <f>U79-P79</f>
        <v>1.7307379316473337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11</v>
      </c>
      <c r="I80" s="2">
        <v>77.209800000000001</v>
      </c>
      <c r="J80" s="2">
        <f t="shared" ref="J80:J83" si="45">(I80-H80)/(I80+H80)</f>
        <v>0.75059460513457688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18.5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77.209800000000001</v>
      </c>
      <c r="J81" s="2">
        <f t="shared" si="45"/>
        <v>0.71178297701580096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17.5</v>
      </c>
      <c r="C82" s="2">
        <v>0</v>
      </c>
      <c r="D82" s="2">
        <f t="shared" si="44"/>
        <v>-1</v>
      </c>
      <c r="H82" s="2">
        <v>14</v>
      </c>
      <c r="I82" s="2">
        <v>82.357100000000003</v>
      </c>
      <c r="J82" s="2">
        <f t="shared" si="45"/>
        <v>0.70941425177802153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23</v>
      </c>
      <c r="C83" s="2">
        <v>0</v>
      </c>
      <c r="D83" s="2">
        <f t="shared" si="44"/>
        <v>-1</v>
      </c>
      <c r="H83" s="2">
        <v>15</v>
      </c>
      <c r="I83" s="2">
        <v>92.651799999999994</v>
      </c>
      <c r="J83" s="2">
        <f t="shared" si="45"/>
        <v>0.72132374934743315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19.899999999999999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4.0280071415382174E-5</v>
      </c>
      <c r="G84" s="3"/>
      <c r="H84" s="3">
        <f>AVERAGE(H79:H83)</f>
        <v>12.7</v>
      </c>
      <c r="I84" s="3">
        <f t="shared" ref="I84" si="47">AVERAGE(I79:I83)</f>
        <v>81.327659999999995</v>
      </c>
      <c r="J84" s="3">
        <f>AVERAGE(J79:J83)</f>
        <v>0.73073793164733369</v>
      </c>
      <c r="K84" s="3">
        <f>_xlfn.T.TEST(H79:H83,I79:I83,2,1)</f>
        <v>8.200150352194246E-6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5.5</v>
      </c>
      <c r="C86" s="2">
        <v>5.1473199999999997</v>
      </c>
      <c r="D86" s="2">
        <f>(C86-B86)/(C86+B86)</f>
        <v>-3.3123828343658339E-2</v>
      </c>
      <c r="G86" s="2" t="s">
        <v>36</v>
      </c>
      <c r="H86" s="2">
        <v>55.5</v>
      </c>
      <c r="I86" s="2">
        <v>128.68299999999999</v>
      </c>
      <c r="J86" s="2">
        <f>(I86-H86)/(I86+H86)</f>
        <v>0.39733851658404956</v>
      </c>
      <c r="M86" s="2" t="str">
        <f>A86</f>
        <v>TS030620c</v>
      </c>
      <c r="N86" s="2" t="str">
        <f>A88</f>
        <v>Lhx6</v>
      </c>
      <c r="O86" s="2">
        <f>B91</f>
        <v>6.2</v>
      </c>
      <c r="P86" s="2">
        <f>D91</f>
        <v>-7.4205120868435046E-2</v>
      </c>
      <c r="Q86" s="2">
        <f>E91</f>
        <v>0.61790772780750947</v>
      </c>
      <c r="R86" s="2" t="str">
        <f>G86</f>
        <v>TS030620d</v>
      </c>
      <c r="S86" s="2" t="str">
        <f>G88</f>
        <v>PV</v>
      </c>
      <c r="T86" s="2">
        <f>H91</f>
        <v>55.9</v>
      </c>
      <c r="U86" s="2">
        <f>J91</f>
        <v>0.46575514852523564</v>
      </c>
      <c r="V86" s="2">
        <f>K91</f>
        <v>1.6814184302308292E-4</v>
      </c>
      <c r="W86" s="2">
        <f>U86-P86</f>
        <v>0.5399602693936707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56</v>
      </c>
      <c r="I87" s="2">
        <v>159.56700000000001</v>
      </c>
      <c r="J87" s="2">
        <f t="shared" ref="J87:J90" si="49">(I87-H87)/(I87+H87)</f>
        <v>0.48043995602295342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5</v>
      </c>
      <c r="C88" s="2">
        <v>10.294600000000001</v>
      </c>
      <c r="D88" s="2">
        <f t="shared" si="48"/>
        <v>0.34617446680527769</v>
      </c>
      <c r="G88" s="2" t="s">
        <v>6</v>
      </c>
      <c r="H88" s="2">
        <v>56.5</v>
      </c>
      <c r="I88" s="2">
        <v>149.27199999999999</v>
      </c>
      <c r="J88" s="2">
        <f t="shared" si="49"/>
        <v>0.45084851194525977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8</v>
      </c>
      <c r="C89" s="2">
        <v>10.294600000000001</v>
      </c>
      <c r="D89" s="2">
        <f t="shared" si="48"/>
        <v>0.1254249887945077</v>
      </c>
      <c r="H89" s="2">
        <v>56.5</v>
      </c>
      <c r="I89" s="2">
        <v>169.86199999999999</v>
      </c>
      <c r="J89" s="2">
        <f t="shared" si="49"/>
        <v>0.50079960417384539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7</v>
      </c>
      <c r="C90" s="2">
        <v>10.294600000000001</v>
      </c>
      <c r="D90" s="2">
        <f t="shared" si="48"/>
        <v>0.19049876840169766</v>
      </c>
      <c r="H90" s="2">
        <v>55</v>
      </c>
      <c r="I90" s="2">
        <v>164.714</v>
      </c>
      <c r="J90" s="2">
        <f t="shared" si="49"/>
        <v>0.49934915390007006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6.2</v>
      </c>
      <c r="C91" s="3">
        <f t="shared" ref="C91" si="50">AVERAGE(C86:C90)</f>
        <v>7.2062240000000006</v>
      </c>
      <c r="D91" s="3">
        <f>AVERAGE(D86:D90)</f>
        <v>-7.4205120868435046E-2</v>
      </c>
      <c r="E91" s="3">
        <f>_xlfn.T.TEST(B86:B90,C86:C90,2,1)</f>
        <v>0.61790772780750947</v>
      </c>
      <c r="G91" s="3"/>
      <c r="H91" s="3">
        <f>AVERAGE(H86:H90)</f>
        <v>55.9</v>
      </c>
      <c r="I91" s="3">
        <f t="shared" ref="I91" si="51">AVERAGE(I86:I90)</f>
        <v>154.4196</v>
      </c>
      <c r="J91" s="3">
        <f>AVERAGE(J86:J90)</f>
        <v>0.46575514852523564</v>
      </c>
      <c r="K91" s="3">
        <f>_xlfn.T.TEST(H86:H90,I86:I90,2,1)</f>
        <v>1.6814184302308292E-4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</v>
      </c>
      <c r="C93" s="2">
        <v>5.1473199999999997</v>
      </c>
      <c r="D93" s="2">
        <f>(C93-B93)/(C93+B93)</f>
        <v>0.26356151470667649</v>
      </c>
      <c r="G93" s="2" t="s">
        <v>37</v>
      </c>
      <c r="H93" s="2">
        <v>7</v>
      </c>
      <c r="I93" s="2">
        <v>46.325899999999997</v>
      </c>
      <c r="J93" s="2">
        <f>(I93-H93)/(I93+H93)</f>
        <v>0.73746340896262419</v>
      </c>
      <c r="M93" s="2" t="str">
        <f>A93</f>
        <v>TS030620f</v>
      </c>
      <c r="N93" s="2" t="str">
        <f>A95</f>
        <v>Lhx6</v>
      </c>
      <c r="O93" s="2">
        <f>B98</f>
        <v>6.7</v>
      </c>
      <c r="P93" s="2">
        <f>D98</f>
        <v>-0.43225637218180663</v>
      </c>
      <c r="Q93" s="2">
        <f>E98</f>
        <v>0.14126510724931904</v>
      </c>
      <c r="R93" s="2" t="str">
        <f>G93</f>
        <v>TS030620e</v>
      </c>
      <c r="S93" s="2" t="str">
        <f>G95</f>
        <v>PV</v>
      </c>
      <c r="T93" s="2">
        <f>H98</f>
        <v>7.1</v>
      </c>
      <c r="U93" s="2">
        <f>J98</f>
        <v>0.72270500218469036</v>
      </c>
      <c r="V93" s="2">
        <f>K98</f>
        <v>1.3876427919869023E-5</v>
      </c>
      <c r="W93" s="2">
        <f>U93-P93</f>
        <v>1.154961374366497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4.5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8</v>
      </c>
      <c r="I94" s="2">
        <v>41.178600000000003</v>
      </c>
      <c r="J94" s="2">
        <f t="shared" ref="J94:J97" si="53">(I94-H94)/(I94+H94)</f>
        <v>0.67465523622063261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9</v>
      </c>
      <c r="C95" s="2">
        <v>5.1473199999999997</v>
      </c>
      <c r="D95" s="2">
        <f t="shared" si="52"/>
        <v>-0.27232578325788914</v>
      </c>
      <c r="G95" s="2" t="s">
        <v>6</v>
      </c>
      <c r="H95" s="2">
        <v>6</v>
      </c>
      <c r="I95" s="2">
        <v>46.325899999999997</v>
      </c>
      <c r="J95" s="2">
        <f t="shared" si="53"/>
        <v>0.77066806304334945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7</v>
      </c>
      <c r="C96" s="2">
        <v>5.1473199999999997</v>
      </c>
      <c r="D96" s="2">
        <f t="shared" si="52"/>
        <v>-0.1525175923578205</v>
      </c>
      <c r="H96" s="2">
        <v>7</v>
      </c>
      <c r="I96" s="2">
        <v>41.178600000000003</v>
      </c>
      <c r="J96" s="2">
        <f t="shared" si="53"/>
        <v>0.70941455334941239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10</v>
      </c>
      <c r="C97" s="2">
        <v>0</v>
      </c>
      <c r="D97" s="2">
        <f t="shared" si="52"/>
        <v>-1</v>
      </c>
      <c r="H97" s="2">
        <v>7.5</v>
      </c>
      <c r="I97" s="2">
        <v>46.325899999999997</v>
      </c>
      <c r="J97" s="2">
        <f t="shared" si="53"/>
        <v>0.72132374934743315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6.7</v>
      </c>
      <c r="C98" s="3">
        <f t="shared" ref="C98" si="54">AVERAGE(C93:C97)</f>
        <v>3.0883919999999998</v>
      </c>
      <c r="D98" s="3">
        <f>AVERAGE(D93:D97)</f>
        <v>-0.43225637218180663</v>
      </c>
      <c r="E98" s="3">
        <f>_xlfn.T.TEST(B93:B97,C93:C97,2,1)</f>
        <v>0.14126510724931904</v>
      </c>
      <c r="G98" s="3"/>
      <c r="H98" s="3">
        <f>AVERAGE(H93:H97)</f>
        <v>7.1</v>
      </c>
      <c r="I98" s="3">
        <f t="shared" ref="I98" si="55">AVERAGE(I93:I97)</f>
        <v>44.266980000000004</v>
      </c>
      <c r="J98" s="3">
        <f>AVERAGE(J93:J97)</f>
        <v>0.72270500218469036</v>
      </c>
      <c r="K98" s="3">
        <f>_xlfn.T.TEST(H93:H97,I93:I97,2,1)</f>
        <v>1.3876427919869023E-5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80"/>
  <sheetViews>
    <sheetView zoomScale="80" zoomScaleNormal="80" zoomScaleSheetLayoutView="40" workbookViewId="0">
      <selection activeCell="Y33" sqref="Y33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0.33203125" customWidth="1"/>
    <col min="27" max="27" width="11.5546875" customWidth="1"/>
  </cols>
  <sheetData>
    <row r="1" spans="1:3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</row>
    <row r="2" spans="1:36" s="2" customFormat="1" x14ac:dyDescent="0.3">
      <c r="A2" s="2" t="s">
        <v>11</v>
      </c>
      <c r="B2" s="2">
        <v>6</v>
      </c>
      <c r="C2" s="2">
        <v>5.5555599999999998</v>
      </c>
      <c r="D2" s="2">
        <f>(C2-B2)/(C2+B2)</f>
        <v>-3.8461139053408075E-2</v>
      </c>
      <c r="G2" s="2" t="s">
        <v>12</v>
      </c>
      <c r="H2" s="2">
        <v>13</v>
      </c>
      <c r="I2" s="2">
        <v>50</v>
      </c>
      <c r="J2" s="2">
        <f>(I2-H2)/(I2+H2)</f>
        <v>0.58730158730158732</v>
      </c>
      <c r="M2" s="2" t="str">
        <f>A2</f>
        <v>TS022520b</v>
      </c>
      <c r="N2" s="2" t="str">
        <f>A4</f>
        <v>Lhx6</v>
      </c>
      <c r="O2" s="2">
        <f>B7</f>
        <v>4.5999999999999996</v>
      </c>
      <c r="P2" s="2">
        <f>D7</f>
        <v>-0.40568201756352995</v>
      </c>
      <c r="Q2" s="2">
        <f>E7</f>
        <v>0.30004666056080487</v>
      </c>
      <c r="R2" s="2" t="str">
        <f>G2</f>
        <v>TS022520a</v>
      </c>
      <c r="S2" s="2" t="str">
        <f>G4</f>
        <v>PV</v>
      </c>
      <c r="T2" s="2">
        <f>H7</f>
        <v>12.2</v>
      </c>
      <c r="U2" s="2">
        <f>J7</f>
        <v>0.54625188171686645</v>
      </c>
      <c r="V2" s="2">
        <f>K7</f>
        <v>5.7598657352634492E-4</v>
      </c>
      <c r="W2" s="2">
        <f>U2-P2</f>
        <v>0.9519338992803964</v>
      </c>
      <c r="Z2" s="2" t="s">
        <v>11</v>
      </c>
      <c r="AA2" s="2" t="s">
        <v>7</v>
      </c>
      <c r="AB2" s="2">
        <v>4.5999999999999996</v>
      </c>
      <c r="AC2" s="2">
        <v>-0.40568201756352995</v>
      </c>
      <c r="AD2" s="2">
        <v>0.30004666056080487</v>
      </c>
      <c r="AE2" s="2" t="s">
        <v>12</v>
      </c>
      <c r="AF2" s="2" t="s">
        <v>6</v>
      </c>
      <c r="AG2" s="2">
        <v>12.2</v>
      </c>
      <c r="AH2" s="2">
        <v>0.54625188171686645</v>
      </c>
      <c r="AI2" s="2">
        <v>5.7598657352634492E-4</v>
      </c>
      <c r="AJ2" s="2">
        <v>0.9519338992803964</v>
      </c>
    </row>
    <row r="3" spans="1:36" s="2" customFormat="1" x14ac:dyDescent="0.3">
      <c r="A3" s="2" t="s">
        <v>5</v>
      </c>
      <c r="B3" s="2">
        <v>5.5</v>
      </c>
      <c r="C3" s="2">
        <v>5.5555599999999998</v>
      </c>
      <c r="D3" s="2">
        <f t="shared" ref="D3:D6" si="0">(C3-B3)/(C3+B3)</f>
        <v>5.0255256178791336E-3</v>
      </c>
      <c r="G3" s="2" t="s">
        <v>5</v>
      </c>
      <c r="H3" s="2">
        <v>11</v>
      </c>
      <c r="I3" s="2">
        <v>44.444499999999998</v>
      </c>
      <c r="J3" s="2">
        <f t="shared" ref="J3:J6" si="1">(I3-H3)/(I3+H3)</f>
        <v>0.60320681041401758</v>
      </c>
      <c r="Z3" s="2" t="s">
        <v>13</v>
      </c>
      <c r="AA3" s="2" t="s">
        <v>7</v>
      </c>
      <c r="AB3" s="2">
        <v>6.1</v>
      </c>
      <c r="AC3" s="2">
        <v>-1</v>
      </c>
      <c r="AD3" s="2">
        <v>1.3394999669378909E-3</v>
      </c>
      <c r="AE3" s="2" t="s">
        <v>14</v>
      </c>
      <c r="AF3" s="2" t="s">
        <v>6</v>
      </c>
      <c r="AG3" s="2">
        <v>13.1</v>
      </c>
      <c r="AH3" s="2">
        <v>0.58492094738157729</v>
      </c>
      <c r="AI3" s="2">
        <v>2.3372378819009829E-8</v>
      </c>
      <c r="AJ3" s="2">
        <v>1.5849209473815773</v>
      </c>
    </row>
    <row r="4" spans="1:36" s="2" customFormat="1" x14ac:dyDescent="0.3">
      <c r="A4" s="2" t="s">
        <v>7</v>
      </c>
      <c r="B4" s="2">
        <v>0.5</v>
      </c>
      <c r="C4" s="2">
        <v>0</v>
      </c>
      <c r="D4" s="2">
        <f t="shared" si="0"/>
        <v>-1</v>
      </c>
      <c r="G4" s="2" t="s">
        <v>6</v>
      </c>
      <c r="H4" s="2">
        <v>12</v>
      </c>
      <c r="I4" s="2">
        <v>38.8889</v>
      </c>
      <c r="J4" s="2">
        <f t="shared" si="1"/>
        <v>0.5283843824488248</v>
      </c>
      <c r="Z4" s="2" t="s">
        <v>15</v>
      </c>
      <c r="AA4" s="2" t="s">
        <v>7</v>
      </c>
      <c r="AB4" s="2">
        <v>5.7</v>
      </c>
      <c r="AC4" s="2">
        <v>-0.56847905017561595</v>
      </c>
      <c r="AD4" s="2">
        <v>0.15191684202477382</v>
      </c>
      <c r="AE4" s="2" t="s">
        <v>16</v>
      </c>
      <c r="AF4" s="2" t="s">
        <v>6</v>
      </c>
      <c r="AG4" s="2">
        <v>24.1</v>
      </c>
      <c r="AH4" s="2">
        <v>0.34895995803252611</v>
      </c>
      <c r="AI4" s="2">
        <v>3.2422122904128211E-4</v>
      </c>
      <c r="AJ4" s="2">
        <v>0.91743900820814206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11.5</v>
      </c>
      <c r="I5" s="2">
        <v>44.444499999999998</v>
      </c>
      <c r="J5" s="2">
        <f t="shared" si="1"/>
        <v>0.58887826327878523</v>
      </c>
      <c r="Z5" s="2" t="s">
        <v>17</v>
      </c>
      <c r="AA5" s="2" t="s">
        <v>7</v>
      </c>
      <c r="AB5" s="2">
        <v>8.4</v>
      </c>
      <c r="AC5" s="2">
        <v>-1</v>
      </c>
      <c r="AD5" s="2">
        <v>2.1896302596864111E-4</v>
      </c>
      <c r="AE5" s="2" t="s">
        <v>18</v>
      </c>
      <c r="AF5" s="2" t="s">
        <v>6</v>
      </c>
      <c r="AG5" s="2">
        <v>22.3</v>
      </c>
      <c r="AH5" s="2">
        <v>0.30727031153053053</v>
      </c>
      <c r="AI5" s="2">
        <v>9.4209566186175822E-4</v>
      </c>
      <c r="AJ5" s="2">
        <v>1.3072703115305306</v>
      </c>
    </row>
    <row r="6" spans="1:36" s="2" customFormat="1" x14ac:dyDescent="0.3">
      <c r="B6" s="2">
        <v>5.5</v>
      </c>
      <c r="C6" s="2">
        <v>5.5555599999999998</v>
      </c>
      <c r="D6" s="2">
        <f t="shared" si="0"/>
        <v>5.0255256178791336E-3</v>
      </c>
      <c r="H6" s="2">
        <v>13.5</v>
      </c>
      <c r="I6" s="2">
        <v>33.333399999999997</v>
      </c>
      <c r="J6" s="2">
        <f t="shared" si="1"/>
        <v>0.42348836514111721</v>
      </c>
      <c r="Z6" s="2" t="s">
        <v>19</v>
      </c>
      <c r="AA6" s="2" t="s">
        <v>7</v>
      </c>
      <c r="AB6" s="2">
        <v>8.5</v>
      </c>
      <c r="AC6" s="2">
        <v>-0.22954025313969878</v>
      </c>
      <c r="AD6" s="2">
        <v>0.45523103364292883</v>
      </c>
      <c r="AE6" s="2" t="s">
        <v>20</v>
      </c>
      <c r="AF6" s="2" t="s">
        <v>6</v>
      </c>
      <c r="AG6" s="2">
        <v>42</v>
      </c>
      <c r="AH6" s="2">
        <v>5.2685193312672338E-2</v>
      </c>
      <c r="AI6" s="2">
        <v>4.6702175964709401E-2</v>
      </c>
      <c r="AJ6" s="2">
        <v>0.28222544645237113</v>
      </c>
    </row>
    <row r="7" spans="1:36" s="2" customFormat="1" x14ac:dyDescent="0.3">
      <c r="A7" s="3"/>
      <c r="B7" s="3">
        <f>AVERAGE(B2:B6)</f>
        <v>4.5999999999999996</v>
      </c>
      <c r="C7" s="3">
        <f t="shared" ref="C7" si="2">AVERAGE(C2:C6)</f>
        <v>3.3333360000000001</v>
      </c>
      <c r="D7" s="3">
        <f>AVERAGE(D2:D6)</f>
        <v>-0.40568201756352995</v>
      </c>
      <c r="E7" s="3">
        <f>_xlfn.T.TEST(B2:B6,C2:C6,2,1)</f>
        <v>0.30004666056080487</v>
      </c>
      <c r="F7" s="3">
        <f>_xlfn.T.TEST(B2:B6,C2:C6,2,3)</f>
        <v>0.48065587444261837</v>
      </c>
      <c r="G7" s="3"/>
      <c r="H7" s="3">
        <f>AVERAGE(H2:H6)</f>
        <v>12.2</v>
      </c>
      <c r="I7" s="3">
        <f t="shared" ref="I7" si="3">AVERAGE(I2:I6)</f>
        <v>42.222260000000006</v>
      </c>
      <c r="J7" s="3">
        <f>AVERAGE(J2:J6)</f>
        <v>0.54625188171686645</v>
      </c>
      <c r="K7" s="3">
        <f>_xlfn.T.TEST(H2:H6,I2:I6,2,1)</f>
        <v>5.7598657352634492E-4</v>
      </c>
      <c r="Z7" s="2" t="s">
        <v>22</v>
      </c>
      <c r="AA7" s="2" t="s">
        <v>7</v>
      </c>
      <c r="AB7" s="2">
        <v>7</v>
      </c>
      <c r="AC7" s="2">
        <v>-0.11278403603174318</v>
      </c>
      <c r="AD7" s="2">
        <v>1.0278519773260558E-2</v>
      </c>
      <c r="AE7" s="2" t="s">
        <v>21</v>
      </c>
      <c r="AF7" s="2" t="s">
        <v>6</v>
      </c>
      <c r="AG7" s="2">
        <v>9.4</v>
      </c>
      <c r="AH7" s="2">
        <v>0.41835862965169701</v>
      </c>
      <c r="AI7" s="2">
        <v>2.27877125496167E-3</v>
      </c>
      <c r="AJ7" s="2">
        <v>0.53114266568344015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21.1</v>
      </c>
      <c r="AC8" s="2">
        <v>-0.1267286024074572</v>
      </c>
      <c r="AD8" s="2">
        <v>9.2482848512932453E-2</v>
      </c>
      <c r="AE8" s="2" t="s">
        <v>24</v>
      </c>
      <c r="AF8" s="2" t="s">
        <v>6</v>
      </c>
      <c r="AG8" s="2">
        <v>12.5</v>
      </c>
      <c r="AH8" s="2">
        <v>0.24727363223990478</v>
      </c>
      <c r="AI8" s="2">
        <v>8.5950078571178663E-3</v>
      </c>
      <c r="AJ8" s="2">
        <v>0.37400223464736199</v>
      </c>
    </row>
    <row r="9" spans="1:36" s="2" customFormat="1" x14ac:dyDescent="0.3">
      <c r="A9" s="2" t="s">
        <v>13</v>
      </c>
      <c r="B9" s="2">
        <v>8.5</v>
      </c>
      <c r="C9" s="2">
        <v>0</v>
      </c>
      <c r="D9" s="2">
        <f>(C9-B9)/(C9+B9)</f>
        <v>-1</v>
      </c>
      <c r="G9" s="2" t="s">
        <v>14</v>
      </c>
      <c r="H9" s="2">
        <v>12.5</v>
      </c>
      <c r="I9" s="2">
        <v>50</v>
      </c>
      <c r="J9" s="2">
        <f>(I9-H9)/(I9+H9)</f>
        <v>0.6</v>
      </c>
      <c r="M9" s="2" t="str">
        <f>A9</f>
        <v>TS022520d</v>
      </c>
      <c r="N9" s="2" t="str">
        <f>A11</f>
        <v>Lhx6</v>
      </c>
      <c r="O9" s="2">
        <f>B14</f>
        <v>6.1</v>
      </c>
      <c r="P9" s="2">
        <f>D14</f>
        <v>-1</v>
      </c>
      <c r="Q9" s="2">
        <f>E14</f>
        <v>1.3394999669378909E-3</v>
      </c>
      <c r="R9" s="2" t="str">
        <f>G9</f>
        <v>TS022520c</v>
      </c>
      <c r="S9" s="2" t="str">
        <f>G11</f>
        <v>PV</v>
      </c>
      <c r="T9" s="2">
        <f>H14</f>
        <v>13.1</v>
      </c>
      <c r="U9" s="2">
        <f>J14</f>
        <v>0.58492094738157729</v>
      </c>
      <c r="V9" s="2">
        <f>K14</f>
        <v>2.3372378819009829E-8</v>
      </c>
      <c r="W9" s="2">
        <f>U9-P9</f>
        <v>1.5849209473815773</v>
      </c>
      <c r="Z9" s="2" t="s">
        <v>25</v>
      </c>
      <c r="AA9" s="2" t="s">
        <v>7</v>
      </c>
      <c r="AB9" s="2">
        <v>10</v>
      </c>
      <c r="AC9" s="2">
        <v>-1</v>
      </c>
      <c r="AD9" s="2">
        <v>5.9602089965995021E-6</v>
      </c>
      <c r="AE9" s="2" t="s">
        <v>26</v>
      </c>
      <c r="AF9" s="2" t="s">
        <v>6</v>
      </c>
      <c r="AG9" s="2">
        <v>71.900000000000006</v>
      </c>
      <c r="AH9" s="2">
        <v>-0.13153525019585782</v>
      </c>
      <c r="AI9" s="2">
        <v>9.3814908467390462E-3</v>
      </c>
      <c r="AJ9" s="2">
        <v>0.86846474980414223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12.5</v>
      </c>
      <c r="I10" s="2">
        <v>50</v>
      </c>
      <c r="J10" s="2">
        <f t="shared" ref="J10:J13" si="5">(I10-H10)/(I10+H10)</f>
        <v>0.6</v>
      </c>
      <c r="Z10" s="2" t="s">
        <v>27</v>
      </c>
      <c r="AA10" s="2" t="s">
        <v>7</v>
      </c>
      <c r="AB10" s="2">
        <v>31</v>
      </c>
      <c r="AC10" s="2">
        <v>-0.85537509610688711</v>
      </c>
      <c r="AD10" s="2">
        <v>1.1233735880585838E-4</v>
      </c>
      <c r="AE10" s="2" t="s">
        <v>28</v>
      </c>
      <c r="AF10" s="2" t="s">
        <v>6</v>
      </c>
      <c r="AG10" s="2">
        <v>38</v>
      </c>
      <c r="AH10" s="2">
        <v>5.2541702565033335E-2</v>
      </c>
      <c r="AI10" s="2">
        <v>5.4808398784884242E-2</v>
      </c>
      <c r="AJ10" s="2">
        <v>0.90791679867192043</v>
      </c>
    </row>
    <row r="11" spans="1:36" s="2" customFormat="1" x14ac:dyDescent="0.3">
      <c r="A11" s="2" t="s">
        <v>7</v>
      </c>
      <c r="B11" s="2">
        <v>5</v>
      </c>
      <c r="C11" s="2">
        <v>0</v>
      </c>
      <c r="D11" s="2">
        <f t="shared" si="4"/>
        <v>-1</v>
      </c>
      <c r="G11" s="2" t="s">
        <v>6</v>
      </c>
      <c r="H11" s="2">
        <v>13.5</v>
      </c>
      <c r="I11" s="2">
        <v>50</v>
      </c>
      <c r="J11" s="2">
        <f t="shared" si="5"/>
        <v>0.57480314960629919</v>
      </c>
      <c r="Z11" s="2" t="s">
        <v>29</v>
      </c>
      <c r="AA11" s="2" t="s">
        <v>7</v>
      </c>
      <c r="AB11" s="2">
        <v>20.9</v>
      </c>
      <c r="AC11" s="2">
        <v>-0.12252395276093578</v>
      </c>
      <c r="AD11" s="2">
        <v>7.2251312470998849E-2</v>
      </c>
      <c r="AE11" s="2" t="s">
        <v>30</v>
      </c>
      <c r="AF11" s="2" t="s">
        <v>6</v>
      </c>
      <c r="AG11" s="2">
        <v>19.3</v>
      </c>
      <c r="AH11" s="2">
        <v>0.52879498177643702</v>
      </c>
      <c r="AI11" s="2">
        <v>4.3733993891760433E-4</v>
      </c>
      <c r="AJ11" s="2">
        <v>0.65131893453737277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13</v>
      </c>
      <c r="I12" s="2">
        <v>50</v>
      </c>
      <c r="J12" s="2">
        <f t="shared" si="5"/>
        <v>0.58730158730158732</v>
      </c>
      <c r="Z12" s="2" t="s">
        <v>32</v>
      </c>
      <c r="AA12" s="2" t="s">
        <v>7</v>
      </c>
      <c r="AB12" s="2">
        <v>8</v>
      </c>
      <c r="AC12" s="2">
        <v>-0.7843666762084508</v>
      </c>
      <c r="AD12" s="2">
        <v>3.6579447568273735E-2</v>
      </c>
      <c r="AE12" s="2" t="s">
        <v>31</v>
      </c>
      <c r="AF12" s="2" t="s">
        <v>6</v>
      </c>
      <c r="AG12" s="2">
        <v>28.9</v>
      </c>
      <c r="AH12" s="2">
        <v>0.23422808890754498</v>
      </c>
      <c r="AI12" s="2">
        <v>1.309456390623702E-4</v>
      </c>
      <c r="AJ12" s="2">
        <v>1.0185947651159957</v>
      </c>
    </row>
    <row r="13" spans="1:36" s="2" customFormat="1" x14ac:dyDescent="0.3">
      <c r="B13" s="2">
        <v>6.5</v>
      </c>
      <c r="C13" s="2">
        <v>0</v>
      </c>
      <c r="D13" s="2">
        <f t="shared" si="4"/>
        <v>-1</v>
      </c>
      <c r="H13" s="2">
        <v>14</v>
      </c>
      <c r="I13" s="2">
        <v>50</v>
      </c>
      <c r="J13" s="2">
        <f t="shared" si="5"/>
        <v>0.5625</v>
      </c>
      <c r="Z13" s="2" t="s">
        <v>33</v>
      </c>
      <c r="AA13" s="2" t="s">
        <v>7</v>
      </c>
      <c r="AB13" s="2">
        <v>18.600000000000001</v>
      </c>
      <c r="AC13" s="2">
        <v>-1</v>
      </c>
      <c r="AD13" s="2">
        <v>6.5170646046278113E-4</v>
      </c>
      <c r="AE13" s="2" t="s">
        <v>34</v>
      </c>
      <c r="AF13" s="2" t="s">
        <v>6</v>
      </c>
      <c r="AG13" s="2">
        <v>13.5</v>
      </c>
      <c r="AH13" s="2">
        <v>0.54274054743663935</v>
      </c>
      <c r="AI13" s="2">
        <v>3.654082933413057E-6</v>
      </c>
      <c r="AJ13" s="2">
        <v>1.5427405474366394</v>
      </c>
    </row>
    <row r="14" spans="1:36" s="2" customFormat="1" x14ac:dyDescent="0.3">
      <c r="A14" s="3"/>
      <c r="B14" s="3">
        <f>AVERAGE(B9:B13)</f>
        <v>6.1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1.3394999669378909E-3</v>
      </c>
      <c r="F14" s="3">
        <f>_xlfn.T.TEST(B9:B13,C9:C13,2,3)</f>
        <v>1.3394999669378909E-3</v>
      </c>
      <c r="G14" s="3"/>
      <c r="H14" s="3">
        <f>AVERAGE(H9:H13)</f>
        <v>13.1</v>
      </c>
      <c r="I14" s="3">
        <f t="shared" ref="I14" si="7">AVERAGE(I9:I13)</f>
        <v>50</v>
      </c>
      <c r="J14" s="3">
        <f>AVERAGE(J9:J13)</f>
        <v>0.58492094738157729</v>
      </c>
      <c r="K14" s="3">
        <f>_xlfn.T.TEST(H9:H13,I9:I13,2,1)</f>
        <v>2.3372378819009829E-8</v>
      </c>
      <c r="Z14" s="2" t="s">
        <v>35</v>
      </c>
      <c r="AA14" s="2" t="s">
        <v>7</v>
      </c>
      <c r="AB14" s="2">
        <v>3.9</v>
      </c>
      <c r="AC14" s="2">
        <v>-0.2577446301293787</v>
      </c>
      <c r="AD14" s="2">
        <v>0.72658118313783127</v>
      </c>
      <c r="AE14" s="2" t="s">
        <v>36</v>
      </c>
      <c r="AF14" s="2" t="s">
        <v>6</v>
      </c>
      <c r="AG14" s="2">
        <v>32.6</v>
      </c>
      <c r="AH14" s="2">
        <v>0.44214715255320886</v>
      </c>
      <c r="AI14" s="2">
        <v>7.8006890238201785E-5</v>
      </c>
      <c r="AJ14" s="2">
        <v>0.69989178268258756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4.0999999999999996</v>
      </c>
      <c r="AC15" s="2">
        <v>-0.47451292094283326</v>
      </c>
      <c r="AD15" s="2">
        <v>0.44108296134210262</v>
      </c>
      <c r="AE15" s="2" t="s">
        <v>37</v>
      </c>
      <c r="AF15" s="2" t="s">
        <v>6</v>
      </c>
      <c r="AG15" s="2">
        <v>9.1999999999999993</v>
      </c>
      <c r="AH15" s="2">
        <v>0.80387422647579854</v>
      </c>
      <c r="AI15" s="2">
        <v>1.6847245827675852E-6</v>
      </c>
      <c r="AJ15" s="2">
        <v>1.2783871474186319</v>
      </c>
    </row>
    <row r="16" spans="1:36" s="2" customFormat="1" x14ac:dyDescent="0.3">
      <c r="A16" s="2" t="s">
        <v>15</v>
      </c>
      <c r="B16" s="2">
        <v>5</v>
      </c>
      <c r="C16" s="2">
        <v>5.5555599999999998</v>
      </c>
      <c r="D16" s="2">
        <f>(C16-B16)/(C16+B16)</f>
        <v>5.2631977839167211E-2</v>
      </c>
      <c r="G16" s="2" t="s">
        <v>16</v>
      </c>
      <c r="H16" s="2">
        <v>27.5</v>
      </c>
      <c r="I16" s="2">
        <v>50</v>
      </c>
      <c r="J16" s="2">
        <f>(I16-H16)/(I16+H16)</f>
        <v>0.29032258064516131</v>
      </c>
      <c r="M16" s="2" t="str">
        <f>A16</f>
        <v>TS022520e</v>
      </c>
      <c r="N16" s="2" t="str">
        <f>A18</f>
        <v>Lhx6</v>
      </c>
      <c r="O16" s="2">
        <f>B21</f>
        <v>5.7</v>
      </c>
      <c r="P16" s="2">
        <f>D21</f>
        <v>-0.56847905017561595</v>
      </c>
      <c r="Q16" s="2">
        <f>E21</f>
        <v>0.15191684202477382</v>
      </c>
      <c r="R16" s="2" t="str">
        <f>G16</f>
        <v>TS022520f</v>
      </c>
      <c r="S16" s="2" t="str">
        <f>G18</f>
        <v>PV</v>
      </c>
      <c r="T16" s="2">
        <f>H21</f>
        <v>24.1</v>
      </c>
      <c r="U16" s="2">
        <f>J21</f>
        <v>0.34895995803252611</v>
      </c>
      <c r="V16" s="2">
        <f>K21</f>
        <v>3.2422122904128211E-4</v>
      </c>
      <c r="W16" s="2">
        <f>U16-P16</f>
        <v>0.91743900820814206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4.5</v>
      </c>
      <c r="C17" s="2">
        <v>5.5555599999999998</v>
      </c>
      <c r="D17" s="2">
        <f t="shared" ref="D17:D20" si="8">(C17-B17)/(C17+B17)</f>
        <v>0.10497277128275301</v>
      </c>
      <c r="G17" s="2" t="s">
        <v>5</v>
      </c>
      <c r="H17" s="2">
        <v>25</v>
      </c>
      <c r="I17" s="2">
        <v>44.444499999999998</v>
      </c>
      <c r="J17" s="2">
        <f t="shared" ref="J17:J20" si="9">(I17-H17)/(I17+H17)</f>
        <v>0.28000057599953915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9.5</v>
      </c>
      <c r="C18" s="2">
        <v>0</v>
      </c>
      <c r="D18" s="2">
        <f t="shared" si="8"/>
        <v>-1</v>
      </c>
      <c r="G18" s="2" t="s">
        <v>6</v>
      </c>
      <c r="H18" s="2">
        <v>23.5</v>
      </c>
      <c r="I18" s="2">
        <v>55.555599999999998</v>
      </c>
      <c r="J18" s="2">
        <f t="shared" si="9"/>
        <v>0.40548171160550295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4</v>
      </c>
      <c r="C19" s="2">
        <v>0</v>
      </c>
      <c r="D19" s="2">
        <f t="shared" si="8"/>
        <v>-1</v>
      </c>
      <c r="H19" s="2">
        <v>23.5</v>
      </c>
      <c r="I19" s="2">
        <v>50</v>
      </c>
      <c r="J19" s="2">
        <f t="shared" si="9"/>
        <v>0.36054421768707484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5.5</v>
      </c>
      <c r="C20" s="2">
        <v>0</v>
      </c>
      <c r="D20" s="2">
        <f t="shared" si="8"/>
        <v>-1</v>
      </c>
      <c r="H20" s="2">
        <v>21</v>
      </c>
      <c r="I20" s="2">
        <v>50</v>
      </c>
      <c r="J20" s="2">
        <f t="shared" si="9"/>
        <v>0.40845070422535212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5.7</v>
      </c>
      <c r="C21" s="3">
        <f t="shared" ref="C21" si="10">AVERAGE(C16:C20)</f>
        <v>2.2222239999999998</v>
      </c>
      <c r="D21" s="3">
        <f>AVERAGE(D16:D20)</f>
        <v>-0.56847905017561595</v>
      </c>
      <c r="E21" s="3">
        <f>_xlfn.T.TEST(B16:B20,C16:C20,2,1)</f>
        <v>0.15191684202477382</v>
      </c>
      <c r="F21" s="3">
        <f>_xlfn.T.TEST(B16:B20,C16:C20,2,3)</f>
        <v>7.5445445986230403E-2</v>
      </c>
      <c r="G21" s="3"/>
      <c r="H21" s="3">
        <f>AVERAGE(H16:H20)</f>
        <v>24.1</v>
      </c>
      <c r="I21" s="3">
        <f t="shared" ref="I21" si="11">AVERAGE(I16:I20)</f>
        <v>50.000019999999999</v>
      </c>
      <c r="J21" s="3">
        <f>AVERAGE(J16:J20)</f>
        <v>0.34895995803252611</v>
      </c>
      <c r="K21" s="3">
        <f>_xlfn.T.TEST(H16:H20,I16:I20,2,1)</f>
        <v>3.2422122904128211E-4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10.5</v>
      </c>
      <c r="C23" s="2">
        <v>0</v>
      </c>
      <c r="D23" s="2">
        <f>(C23-B23)/(C23+B23)</f>
        <v>-1</v>
      </c>
      <c r="G23" s="2" t="s">
        <v>18</v>
      </c>
      <c r="H23" s="2">
        <v>25</v>
      </c>
      <c r="I23" s="2">
        <v>50</v>
      </c>
      <c r="J23" s="2">
        <f>(I23-H23)/(I23+H23)</f>
        <v>0.33333333333333331</v>
      </c>
      <c r="M23" s="2" t="str">
        <f>A23</f>
        <v>TS022520h</v>
      </c>
      <c r="N23" s="2" t="str">
        <f>A25</f>
        <v>Lhx6</v>
      </c>
      <c r="O23" s="2">
        <f>B28</f>
        <v>8.4</v>
      </c>
      <c r="P23" s="2">
        <f>D28</f>
        <v>-1</v>
      </c>
      <c r="Q23" s="2">
        <f>E28</f>
        <v>2.1896302596864111E-4</v>
      </c>
      <c r="R23" s="2" t="str">
        <f>G23</f>
        <v>TS022520g</v>
      </c>
      <c r="S23" s="2" t="str">
        <f>G25</f>
        <v>PV</v>
      </c>
      <c r="T23" s="2">
        <f>H28</f>
        <v>22.3</v>
      </c>
      <c r="U23" s="2">
        <f>J28</f>
        <v>0.30727031153053053</v>
      </c>
      <c r="V23" s="2">
        <f>K28</f>
        <v>9.4209566186175822E-4</v>
      </c>
      <c r="W23" s="2">
        <f>U23-P23</f>
        <v>1.3072703115305306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9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23</v>
      </c>
      <c r="I24" s="2">
        <v>38.8889</v>
      </c>
      <c r="J24" s="2">
        <f t="shared" ref="J24:J27" si="13">(I24-H24)/(I24+H24)</f>
        <v>0.25673262895284937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8.5</v>
      </c>
      <c r="C25" s="2">
        <v>0</v>
      </c>
      <c r="D25" s="2">
        <f t="shared" si="12"/>
        <v>-1</v>
      </c>
      <c r="G25" s="2" t="s">
        <v>6</v>
      </c>
      <c r="H25" s="2">
        <v>23</v>
      </c>
      <c r="I25" s="2">
        <v>38.8889</v>
      </c>
      <c r="J25" s="2">
        <f t="shared" si="13"/>
        <v>0.25673262895284937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7</v>
      </c>
      <c r="C26" s="2">
        <v>0</v>
      </c>
      <c r="D26" s="2">
        <f t="shared" si="12"/>
        <v>-1</v>
      </c>
      <c r="H26" s="2">
        <v>22</v>
      </c>
      <c r="I26" s="2">
        <v>38.8889</v>
      </c>
      <c r="J26" s="2">
        <f t="shared" si="13"/>
        <v>0.27737239464007396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7</v>
      </c>
      <c r="C27" s="2">
        <v>0</v>
      </c>
      <c r="D27" s="2">
        <f t="shared" si="12"/>
        <v>-1</v>
      </c>
      <c r="H27" s="2">
        <v>18.5</v>
      </c>
      <c r="I27" s="2">
        <v>44.444499999999998</v>
      </c>
      <c r="J27" s="2">
        <f t="shared" si="13"/>
        <v>0.4121805717735465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8.4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2.1896302596864111E-4</v>
      </c>
      <c r="F28" s="3">
        <f>_xlfn.T.TEST(B23:B27,C23:C27,2,3)</f>
        <v>2.1896302596864111E-4</v>
      </c>
      <c r="G28" s="3"/>
      <c r="H28" s="3">
        <f>AVERAGE(H23:H27)</f>
        <v>22.3</v>
      </c>
      <c r="I28" s="3">
        <f t="shared" ref="I28" si="15">AVERAGE(I23:I27)</f>
        <v>42.222240000000006</v>
      </c>
      <c r="J28" s="3">
        <f>AVERAGE(J23:J27)</f>
        <v>0.30727031153053053</v>
      </c>
      <c r="K28" s="3">
        <f>_xlfn.T.TEST(H23:H27,I23:I27,2,1)</f>
        <v>9.4209566186175822E-4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9</v>
      </c>
      <c r="C30" s="2">
        <v>5.5555599999999998</v>
      </c>
      <c r="D30" s="2">
        <f>(C30-B30)/(C30+B30)</f>
        <v>-0.23664084377378816</v>
      </c>
      <c r="G30" s="2" t="s">
        <v>20</v>
      </c>
      <c r="H30" s="2">
        <v>44.5</v>
      </c>
      <c r="I30" s="2">
        <v>44.444499999999998</v>
      </c>
      <c r="J30" s="2">
        <f>(I30-H30)/(I30+H30)</f>
        <v>-6.2398461962237235E-4</v>
      </c>
      <c r="M30" s="2" t="str">
        <f>A30</f>
        <v>TS022720a</v>
      </c>
      <c r="N30" s="2" t="str">
        <f>A32</f>
        <v>Lhx6</v>
      </c>
      <c r="O30" s="2">
        <f>B35</f>
        <v>8.5</v>
      </c>
      <c r="P30" s="2">
        <f>D35</f>
        <v>-0.22954025313969878</v>
      </c>
      <c r="Q30" s="2">
        <f>E35</f>
        <v>0.45523103364292883</v>
      </c>
      <c r="R30" s="2" t="str">
        <f>G30</f>
        <v>TS022720b</v>
      </c>
      <c r="S30" s="2" t="str">
        <f>G32</f>
        <v>PV</v>
      </c>
      <c r="T30" s="2">
        <f>H35</f>
        <v>42</v>
      </c>
      <c r="U30" s="2">
        <f>J35</f>
        <v>5.2685193312672338E-2</v>
      </c>
      <c r="V30" s="2">
        <f>K35</f>
        <v>4.6702175964709401E-2</v>
      </c>
      <c r="W30" s="2">
        <f>U30-P30</f>
        <v>0.28222544645237113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9</v>
      </c>
      <c r="C31" s="2">
        <v>5.5555599999999998</v>
      </c>
      <c r="D31" s="2">
        <f t="shared" ref="D31:D34" si="16">(C31-B31)/(C31+B31)</f>
        <v>-0.23664084377378816</v>
      </c>
      <c r="G31" s="2" t="s">
        <v>5</v>
      </c>
      <c r="H31" s="2">
        <v>45</v>
      </c>
      <c r="I31" s="2">
        <v>50</v>
      </c>
      <c r="J31" s="2">
        <f t="shared" ref="J31:J34" si="17">(I31-H31)/(I31+H31)</f>
        <v>5.2631578947368418E-2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8.5</v>
      </c>
      <c r="C32" s="2">
        <v>0</v>
      </c>
      <c r="D32" s="2">
        <f t="shared" si="16"/>
        <v>-1</v>
      </c>
      <c r="G32" s="2" t="s">
        <v>6</v>
      </c>
      <c r="H32" s="2">
        <v>40.5</v>
      </c>
      <c r="I32" s="2">
        <v>50</v>
      </c>
      <c r="J32" s="2">
        <f t="shared" si="17"/>
        <v>0.10497237569060773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11.1111</v>
      </c>
      <c r="D33" s="2">
        <f t="shared" si="16"/>
        <v>0.16279021092454124</v>
      </c>
      <c r="H33" s="2">
        <v>42</v>
      </c>
      <c r="I33" s="2">
        <v>44.444499999999998</v>
      </c>
      <c r="J33" s="2">
        <f t="shared" si="17"/>
        <v>2.8278259461272815E-2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8</v>
      </c>
      <c r="C34" s="2">
        <v>11.1111</v>
      </c>
      <c r="D34" s="2">
        <f t="shared" si="16"/>
        <v>0.16279021092454124</v>
      </c>
      <c r="H34" s="2">
        <v>38</v>
      </c>
      <c r="I34" s="2">
        <v>44.444499999999998</v>
      </c>
      <c r="J34" s="2">
        <f t="shared" si="17"/>
        <v>7.8167737083735089E-2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8.5</v>
      </c>
      <c r="C35" s="3">
        <f t="shared" ref="C35" si="18">AVERAGE(C30:C34)</f>
        <v>6.6666639999999999</v>
      </c>
      <c r="D35" s="3">
        <f>AVERAGE(D30:D34)</f>
        <v>-0.22954025313969878</v>
      </c>
      <c r="E35" s="3">
        <f>_xlfn.T.TEST(B30:B34,C30:C34,2,1)</f>
        <v>0.45523103364292883</v>
      </c>
      <c r="F35" s="3">
        <f>_xlfn.T.TEST(B30:B34,C30:C34,2,3)</f>
        <v>0.42899959499094142</v>
      </c>
      <c r="G35" s="3"/>
      <c r="H35" s="3">
        <f>AVERAGE(H30:H34)</f>
        <v>42</v>
      </c>
      <c r="I35" s="3">
        <f t="shared" ref="I35" si="19">AVERAGE(I30:I34)</f>
        <v>46.666700000000006</v>
      </c>
      <c r="J35" s="3">
        <f>AVERAGE(J30:J34)</f>
        <v>5.2685193312672338E-2</v>
      </c>
      <c r="K35" s="3">
        <f>_xlfn.T.TEST(H30:H34,I30:I34,2,1)</f>
        <v>4.6702175964709401E-2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8</v>
      </c>
      <c r="C37" s="2">
        <v>5.5555599999999998</v>
      </c>
      <c r="D37" s="2">
        <f>(C37-B37)/(C37+B37)</f>
        <v>-0.18032748185984201</v>
      </c>
      <c r="G37" s="2" t="s">
        <v>21</v>
      </c>
      <c r="H37" s="2">
        <v>7.5</v>
      </c>
      <c r="I37" s="2">
        <v>22.222200000000001</v>
      </c>
      <c r="J37" s="2">
        <f>(I37-H37)/(I37+H37)</f>
        <v>0.49532672547792561</v>
      </c>
      <c r="M37" s="2" t="str">
        <f>A37</f>
        <v>TS022720c</v>
      </c>
      <c r="N37" s="2" t="str">
        <f>A39</f>
        <v>Lhx6</v>
      </c>
      <c r="O37" s="2">
        <f>B42</f>
        <v>7</v>
      </c>
      <c r="P37" s="2">
        <f>D42</f>
        <v>-0.11278403603174318</v>
      </c>
      <c r="Q37" s="2">
        <f>E42</f>
        <v>1.0278519773260558E-2</v>
      </c>
      <c r="R37" s="2" t="str">
        <f>G37</f>
        <v>TS022720d</v>
      </c>
      <c r="S37" s="2" t="str">
        <f>G39</f>
        <v>PV</v>
      </c>
      <c r="T37" s="2">
        <f>H42</f>
        <v>9.4</v>
      </c>
      <c r="U37" s="2">
        <f>J42</f>
        <v>0.41835862965169701</v>
      </c>
      <c r="V37" s="2">
        <f>K42</f>
        <v>2.27877125496167E-3</v>
      </c>
      <c r="W37" s="2">
        <f>U37-P37</f>
        <v>0.53114266568344015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7</v>
      </c>
      <c r="C38" s="2">
        <v>5.5555599999999998</v>
      </c>
      <c r="D38" s="2">
        <f t="shared" ref="D38:D41" si="20">(C38-B38)/(C38+B38)</f>
        <v>-0.11504385308182194</v>
      </c>
      <c r="G38" s="2" t="s">
        <v>5</v>
      </c>
      <c r="H38" s="2">
        <v>10</v>
      </c>
      <c r="I38" s="2">
        <v>16.666699999999999</v>
      </c>
      <c r="J38" s="2">
        <f t="shared" ref="J38:J41" si="21">(I38-H38)/(I38+H38)</f>
        <v>0.25000093749882807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7</v>
      </c>
      <c r="C39" s="2">
        <v>5.5555599999999998</v>
      </c>
      <c r="D39" s="2">
        <f t="shared" si="20"/>
        <v>-0.11504385308182194</v>
      </c>
      <c r="G39" s="2" t="s">
        <v>6</v>
      </c>
      <c r="H39" s="2">
        <v>9</v>
      </c>
      <c r="I39" s="2">
        <v>22.222200000000001</v>
      </c>
      <c r="J39" s="2">
        <f t="shared" si="21"/>
        <v>0.42348713415454392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7</v>
      </c>
      <c r="C40" s="2">
        <v>5.5555599999999998</v>
      </c>
      <c r="D40" s="2">
        <f t="shared" si="20"/>
        <v>-0.11504385308182194</v>
      </c>
      <c r="H40" s="2">
        <v>11</v>
      </c>
      <c r="I40" s="2">
        <v>27.777799999999999</v>
      </c>
      <c r="J40" s="2">
        <f t="shared" si="21"/>
        <v>0.4326650815672885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6</v>
      </c>
      <c r="C41" s="2">
        <v>5.5555599999999998</v>
      </c>
      <c r="D41" s="2">
        <f t="shared" si="20"/>
        <v>-3.8461139053408075E-2</v>
      </c>
      <c r="H41" s="2">
        <v>9.5</v>
      </c>
      <c r="I41" s="2">
        <v>27.777799999999999</v>
      </c>
      <c r="J41" s="2">
        <f t="shared" si="21"/>
        <v>0.4903132695598989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</v>
      </c>
      <c r="C42" s="3">
        <f t="shared" ref="C42" si="22">AVERAGE(C37:C41)</f>
        <v>5.5555599999999998</v>
      </c>
      <c r="D42" s="3">
        <f>AVERAGE(D37:D41)</f>
        <v>-0.11278403603174318</v>
      </c>
      <c r="E42" s="3">
        <f>_xlfn.T.TEST(B37:B41,C37:C41,2,1)</f>
        <v>1.0278519773260558E-2</v>
      </c>
      <c r="F42" s="3">
        <f>_xlfn.T.TEST(B37:B41,C37:C41,2,3)</f>
        <v>1.0278519773260558E-2</v>
      </c>
      <c r="G42" s="3"/>
      <c r="H42" s="3">
        <f>AVERAGE(H37:H41)</f>
        <v>9.4</v>
      </c>
      <c r="I42" s="3">
        <f t="shared" ref="I42" si="23">AVERAGE(I37:I41)</f>
        <v>23.33334</v>
      </c>
      <c r="J42" s="3">
        <f>AVERAGE(J37:J41)</f>
        <v>0.41835862965169701</v>
      </c>
      <c r="K42" s="3">
        <f>_xlfn.T.TEST(H37:H41,I37:I41,2,1)</f>
        <v>2.27877125496167E-3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22</v>
      </c>
      <c r="C44" s="2">
        <v>16.666699999999999</v>
      </c>
      <c r="D44" s="2">
        <f>(C44-B44)/(C44+B44)</f>
        <v>-0.1379300535085746</v>
      </c>
      <c r="G44" s="2" t="s">
        <v>24</v>
      </c>
      <c r="H44" s="2">
        <v>12</v>
      </c>
      <c r="I44" s="2">
        <v>22.222200000000001</v>
      </c>
      <c r="J44" s="2">
        <f>(I44-H44)/(I44+H44)</f>
        <v>0.29870084331223595</v>
      </c>
      <c r="M44" s="2" t="str">
        <f>A44</f>
        <v>TS022720e</v>
      </c>
      <c r="N44" s="2" t="str">
        <f>A46</f>
        <v>Lhx6</v>
      </c>
      <c r="O44" s="2">
        <f>B49</f>
        <v>21.1</v>
      </c>
      <c r="P44" s="2">
        <f>D49</f>
        <v>-0.1267286024074572</v>
      </c>
      <c r="Q44" s="2">
        <f>E49</f>
        <v>9.2482848512932453E-2</v>
      </c>
      <c r="R44" s="2" t="str">
        <f>G44</f>
        <v>TS022720f</v>
      </c>
      <c r="S44" s="2" t="str">
        <f>G46</f>
        <v>PV</v>
      </c>
      <c r="T44" s="2">
        <f>H49</f>
        <v>12.5</v>
      </c>
      <c r="U44" s="2">
        <f>J49</f>
        <v>0.24727363223990478</v>
      </c>
      <c r="V44" s="2">
        <f>K49</f>
        <v>8.5950078571178663E-3</v>
      </c>
      <c r="W44" s="2">
        <f>U44-P44</f>
        <v>0.37400223464736199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21.5</v>
      </c>
      <c r="C45" s="2">
        <v>16.666699999999999</v>
      </c>
      <c r="D45" s="2">
        <f t="shared" ref="D45:D48" si="24">(C45-B45)/(C45+B45)</f>
        <v>-0.12663657062308245</v>
      </c>
      <c r="G45" s="2" t="s">
        <v>5</v>
      </c>
      <c r="H45" s="2">
        <v>14.5</v>
      </c>
      <c r="I45" s="2">
        <v>27.777799999999999</v>
      </c>
      <c r="J45" s="2">
        <f t="shared" ref="J45:J48" si="25">(I45-H45)/(I45+H45)</f>
        <v>0.31406080732677671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21.5</v>
      </c>
      <c r="C46" s="2">
        <v>11.1111</v>
      </c>
      <c r="D46" s="2">
        <f t="shared" si="24"/>
        <v>-0.31856944414631827</v>
      </c>
      <c r="G46" s="2" t="s">
        <v>6</v>
      </c>
      <c r="H46" s="2">
        <v>12.5</v>
      </c>
      <c r="I46" s="2">
        <v>16.666699999999999</v>
      </c>
      <c r="J46" s="2">
        <f t="shared" si="25"/>
        <v>0.14285812244786003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20</v>
      </c>
      <c r="C47" s="2">
        <v>22.222200000000001</v>
      </c>
      <c r="D47" s="2">
        <f t="shared" si="24"/>
        <v>5.2631080332147563E-2</v>
      </c>
      <c r="H47" s="2">
        <v>11.5</v>
      </c>
      <c r="I47" s="2">
        <v>22.222200000000001</v>
      </c>
      <c r="J47" s="2">
        <f t="shared" si="25"/>
        <v>0.31795671694017591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20.5</v>
      </c>
      <c r="C48" s="2">
        <v>16.666699999999999</v>
      </c>
      <c r="D48" s="2">
        <f t="shared" si="24"/>
        <v>-0.10313802409145825</v>
      </c>
      <c r="H48" s="2">
        <v>12</v>
      </c>
      <c r="I48" s="2">
        <v>16.666699999999999</v>
      </c>
      <c r="J48" s="2">
        <f t="shared" si="25"/>
        <v>0.16279167117247534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21.1</v>
      </c>
      <c r="C49" s="3">
        <f t="shared" ref="C49" si="26">AVERAGE(C44:C48)</f>
        <v>16.666679999999996</v>
      </c>
      <c r="D49" s="3">
        <f>AVERAGE(D44:D48)</f>
        <v>-0.1267286024074572</v>
      </c>
      <c r="E49" s="3">
        <f>_xlfn.T.TEST(B44:B48,C44:C48,2,1)</f>
        <v>9.2482848512932453E-2</v>
      </c>
      <c r="F49" s="3">
        <f>_xlfn.T.TEST(B44:B48,C44:C48,2,2)</f>
        <v>3.8707401086015898E-2</v>
      </c>
      <c r="G49" s="3"/>
      <c r="H49" s="3">
        <f>AVERAGE(H44:H48)</f>
        <v>12.5</v>
      </c>
      <c r="I49" s="3">
        <f t="shared" ref="I49" si="27">AVERAGE(I44:I48)</f>
        <v>21.11112</v>
      </c>
      <c r="J49" s="3">
        <f>AVERAGE(J44:J48)</f>
        <v>0.24727363223990478</v>
      </c>
      <c r="K49" s="3">
        <f>_xlfn.T.TEST(H44:H48,I44:I48,2,1)</f>
        <v>8.5950078571178663E-3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9.5</v>
      </c>
      <c r="C51" s="2">
        <v>0</v>
      </c>
      <c r="D51" s="2">
        <f>(C51-B51)/(C51+B51)</f>
        <v>-1</v>
      </c>
      <c r="G51" s="2" t="s">
        <v>26</v>
      </c>
      <c r="H51" s="2">
        <v>70.5</v>
      </c>
      <c r="I51" s="2">
        <v>44.444499999999998</v>
      </c>
      <c r="J51" s="2">
        <f>(I51-H51)/(I51+H51)</f>
        <v>-0.22667896245579389</v>
      </c>
      <c r="M51" s="2" t="str">
        <f>A51</f>
        <v>TS022720h</v>
      </c>
      <c r="N51" s="2" t="str">
        <f>A53</f>
        <v>Lhx6</v>
      </c>
      <c r="O51" s="2">
        <f>B56</f>
        <v>10</v>
      </c>
      <c r="P51" s="2">
        <f>D56</f>
        <v>-1</v>
      </c>
      <c r="Q51" s="2">
        <f>E56</f>
        <v>5.9602089965995021E-6</v>
      </c>
      <c r="R51" s="2" t="str">
        <f>G51</f>
        <v>TS022720g</v>
      </c>
      <c r="S51" s="2" t="str">
        <f>G53</f>
        <v>PV</v>
      </c>
      <c r="T51" s="2">
        <f>H56</f>
        <v>71.900000000000006</v>
      </c>
      <c r="U51" s="2">
        <f>J56</f>
        <v>-0.13153525019585782</v>
      </c>
      <c r="V51" s="2">
        <f>K56</f>
        <v>9.3814908467390462E-3</v>
      </c>
      <c r="W51" s="2">
        <f>U51-P51</f>
        <v>0.86846474980414223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9.5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80</v>
      </c>
      <c r="I52" s="2">
        <v>61.111199999999997</v>
      </c>
      <c r="J52" s="2">
        <f t="shared" ref="J52:J55" si="29">(I52-H52)/(I52+H52)</f>
        <v>-0.13385755347555689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0</v>
      </c>
      <c r="D53" s="2">
        <f t="shared" si="28"/>
        <v>-1</v>
      </c>
      <c r="G53" s="2" t="s">
        <v>6</v>
      </c>
      <c r="H53" s="2">
        <v>74</v>
      </c>
      <c r="I53" s="2">
        <v>66.666700000000006</v>
      </c>
      <c r="J53" s="2">
        <f t="shared" si="29"/>
        <v>-5.2132452101314626E-2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10.5</v>
      </c>
      <c r="C54" s="2">
        <v>0</v>
      </c>
      <c r="D54" s="2">
        <f t="shared" si="28"/>
        <v>-1</v>
      </c>
      <c r="H54" s="2">
        <v>65</v>
      </c>
      <c r="I54" s="2">
        <v>55.555599999999998</v>
      </c>
      <c r="J54" s="2">
        <f t="shared" si="29"/>
        <v>-7.8340616279957143E-2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11</v>
      </c>
      <c r="C55" s="2">
        <v>0</v>
      </c>
      <c r="D55" s="2">
        <f t="shared" si="28"/>
        <v>-1</v>
      </c>
      <c r="H55" s="2">
        <v>70</v>
      </c>
      <c r="I55" s="2">
        <v>50</v>
      </c>
      <c r="J55" s="2">
        <f t="shared" si="29"/>
        <v>-0.16666666666666666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10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5.9602089965995021E-6</v>
      </c>
      <c r="F56" s="3">
        <f>_xlfn.T.TEST(B51:B55,C51:C55,2,2)</f>
        <v>1.0883266880168883E-9</v>
      </c>
      <c r="G56" s="3"/>
      <c r="H56" s="3">
        <f>AVERAGE(H51:H55)</f>
        <v>71.900000000000006</v>
      </c>
      <c r="I56" s="3">
        <f t="shared" ref="I56" si="31">AVERAGE(I51:I55)</f>
        <v>55.555600000000005</v>
      </c>
      <c r="J56" s="3">
        <f>AVERAGE(J51:J55)</f>
        <v>-0.13153525019585782</v>
      </c>
      <c r="K56" s="3">
        <f>_xlfn.T.TEST(H51:H55,I51:I55,2,1)</f>
        <v>9.3814908467390462E-3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32.5</v>
      </c>
      <c r="C58" s="2">
        <v>0</v>
      </c>
      <c r="D58" s="2">
        <f>(C58-B58)/(C58+B58)</f>
        <v>-1</v>
      </c>
      <c r="G58" s="2" t="s">
        <v>28</v>
      </c>
      <c r="H58" s="2">
        <v>40.5</v>
      </c>
      <c r="I58" s="2">
        <v>38.8889</v>
      </c>
      <c r="J58" s="2">
        <f>(I58-H58)/(I58+H58)</f>
        <v>-2.0293769028163891E-2</v>
      </c>
      <c r="M58" s="2" t="str">
        <f>A58</f>
        <v>TS022720i</v>
      </c>
      <c r="N58" s="2" t="str">
        <f>A60</f>
        <v>Lhx6</v>
      </c>
      <c r="O58" s="2">
        <f>B63</f>
        <v>31</v>
      </c>
      <c r="P58" s="2">
        <f>D63</f>
        <v>-0.85537509610688711</v>
      </c>
      <c r="Q58" s="2">
        <f>E63</f>
        <v>1.1233735880585838E-4</v>
      </c>
      <c r="R58" s="2" t="str">
        <f>G58</f>
        <v>TS022720J</v>
      </c>
      <c r="S58" s="2" t="str">
        <f>G60</f>
        <v>PV</v>
      </c>
      <c r="T58" s="2">
        <f>H63</f>
        <v>38</v>
      </c>
      <c r="U58" s="2">
        <f>J63</f>
        <v>5.2541702565033335E-2</v>
      </c>
      <c r="V58" s="2">
        <f>K63</f>
        <v>5.4808398784884242E-2</v>
      </c>
      <c r="W58" s="2">
        <f>U58-P58</f>
        <v>0.90791679867192043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27.5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37.5</v>
      </c>
      <c r="I59" s="2">
        <v>44.444499999999998</v>
      </c>
      <c r="J59" s="2">
        <f t="shared" ref="J59:J62" si="33">(I59-H59)/(I59+H59)</f>
        <v>8.4746383222791002E-2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21.5</v>
      </c>
      <c r="C60" s="2">
        <v>0</v>
      </c>
      <c r="D60" s="2">
        <f t="shared" si="32"/>
        <v>-1</v>
      </c>
      <c r="G60" s="2" t="s">
        <v>6</v>
      </c>
      <c r="H60" s="2">
        <v>40.5</v>
      </c>
      <c r="I60" s="2">
        <v>44.444499999999998</v>
      </c>
      <c r="J60" s="2">
        <f t="shared" si="33"/>
        <v>4.6436202461607255E-2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35.5</v>
      </c>
      <c r="C61" s="2">
        <v>5.5555599999999998</v>
      </c>
      <c r="D61" s="2">
        <f t="shared" si="32"/>
        <v>-0.72936381820148111</v>
      </c>
      <c r="H61" s="2">
        <v>34</v>
      </c>
      <c r="I61" s="2">
        <v>38.8889</v>
      </c>
      <c r="J61" s="2">
        <f t="shared" si="33"/>
        <v>6.7073312946141314E-2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38</v>
      </c>
      <c r="C62" s="2">
        <v>11.1111</v>
      </c>
      <c r="D62" s="2">
        <f t="shared" si="32"/>
        <v>-0.54751166233295523</v>
      </c>
      <c r="H62" s="2">
        <v>37.5</v>
      </c>
      <c r="I62" s="2">
        <v>44.444499999999998</v>
      </c>
      <c r="J62" s="2">
        <f t="shared" si="33"/>
        <v>8.4746383222791002E-2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31</v>
      </c>
      <c r="C63" s="3">
        <f t="shared" ref="C63" si="34">AVERAGE(C58:C62)</f>
        <v>3.333332</v>
      </c>
      <c r="D63" s="3">
        <f>AVERAGE(D58:D62)</f>
        <v>-0.85537509610688711</v>
      </c>
      <c r="E63" s="3">
        <f>_xlfn.T.TEST(B58:B62,C58:C62,2,1)</f>
        <v>1.1233735880585838E-4</v>
      </c>
      <c r="F63" s="3">
        <f>_xlfn.T.TEST(B58:B62,C58:C62,2,2)</f>
        <v>6.9827778824765361E-5</v>
      </c>
      <c r="G63" s="3"/>
      <c r="H63" s="3">
        <f>AVERAGE(H58:H62)</f>
        <v>38</v>
      </c>
      <c r="I63" s="3">
        <f t="shared" ref="I63" si="35">AVERAGE(I58:I62)</f>
        <v>42.222259999999999</v>
      </c>
      <c r="J63" s="3">
        <f>AVERAGE(J58:J62)</f>
        <v>5.2541702565033335E-2</v>
      </c>
      <c r="K63" s="3">
        <f>_xlfn.T.TEST(H58:H62,I58:I62,2,1)</f>
        <v>5.4808398784884242E-2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22</v>
      </c>
      <c r="C65" s="2">
        <v>16.666699999999999</v>
      </c>
      <c r="D65" s="2">
        <f>(C65-B65)/(C65+B65)</f>
        <v>-0.1379300535085746</v>
      </c>
      <c r="G65" s="2" t="s">
        <v>30</v>
      </c>
      <c r="H65" s="2">
        <v>21.5</v>
      </c>
      <c r="I65" s="2">
        <v>50</v>
      </c>
      <c r="J65" s="2">
        <f>(I65-H65)/(I65+H65)</f>
        <v>0.39860139860139859</v>
      </c>
      <c r="M65" s="2" t="str">
        <f>A65</f>
        <v>TS022820d</v>
      </c>
      <c r="N65" s="2" t="str">
        <f>A67</f>
        <v>Lhx6</v>
      </c>
      <c r="O65" s="2">
        <f>B70</f>
        <v>20.9</v>
      </c>
      <c r="P65" s="2">
        <f>D70</f>
        <v>-0.12252395276093578</v>
      </c>
      <c r="Q65" s="2">
        <f>E70</f>
        <v>7.2251312470998849E-2</v>
      </c>
      <c r="R65" s="2" t="str">
        <f>G65</f>
        <v>TS022820e</v>
      </c>
      <c r="S65" s="2" t="str">
        <f>G67</f>
        <v>PV</v>
      </c>
      <c r="T65" s="2">
        <f>H70</f>
        <v>19.3</v>
      </c>
      <c r="U65" s="2">
        <f>J70</f>
        <v>0.52879498177643702</v>
      </c>
      <c r="V65" s="2">
        <f>K70</f>
        <v>4.3733993891760433E-4</v>
      </c>
      <c r="W65" s="2">
        <f>U65-P65</f>
        <v>0.65131893453737277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20</v>
      </c>
      <c r="C66" s="2">
        <v>22.222200000000001</v>
      </c>
      <c r="D66" s="2">
        <f t="shared" ref="D66:D69" si="36">(C66-B66)/(C66+B66)</f>
        <v>5.2631080332147563E-2</v>
      </c>
      <c r="G66" s="2" t="s">
        <v>5</v>
      </c>
      <c r="H66" s="2">
        <v>20</v>
      </c>
      <c r="I66" s="2">
        <v>66.666700000000006</v>
      </c>
      <c r="J66" s="2">
        <f t="shared" ref="J66:J69" si="37">(I66-H66)/(I66+H66)</f>
        <v>0.53846171597626313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21.5</v>
      </c>
      <c r="C67" s="2">
        <v>16.666699999999999</v>
      </c>
      <c r="D67" s="2">
        <f t="shared" si="36"/>
        <v>-0.12663657062308245</v>
      </c>
      <c r="G67" s="2" t="s">
        <v>6</v>
      </c>
      <c r="H67" s="2">
        <v>20</v>
      </c>
      <c r="I67" s="2">
        <v>66.666700000000006</v>
      </c>
      <c r="J67" s="2">
        <f t="shared" si="37"/>
        <v>0.53846171597626313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21.5</v>
      </c>
      <c r="C68" s="2">
        <v>16.666699999999999</v>
      </c>
      <c r="D68" s="2">
        <f t="shared" si="36"/>
        <v>-0.12663657062308245</v>
      </c>
      <c r="H68" s="2">
        <v>19</v>
      </c>
      <c r="I68" s="2">
        <v>72.222300000000004</v>
      </c>
      <c r="J68" s="2">
        <f t="shared" si="37"/>
        <v>0.58343519073735262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19.5</v>
      </c>
      <c r="C69" s="2">
        <v>11.1111</v>
      </c>
      <c r="D69" s="2">
        <f t="shared" si="36"/>
        <v>-0.27404764938208687</v>
      </c>
      <c r="H69" s="2">
        <v>16</v>
      </c>
      <c r="I69" s="2">
        <v>61.111199999999997</v>
      </c>
      <c r="J69" s="2">
        <f t="shared" si="37"/>
        <v>0.5850148875909077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20.9</v>
      </c>
      <c r="C70" s="3">
        <f t="shared" ref="C70" si="38">AVERAGE(C65:C69)</f>
        <v>16.666679999999996</v>
      </c>
      <c r="D70" s="3">
        <f>AVERAGE(D65:D69)</f>
        <v>-0.12252395276093578</v>
      </c>
      <c r="E70" s="3">
        <f>_xlfn.T.TEST(B65:B69,C65:C69,2,1)</f>
        <v>7.2251312470998849E-2</v>
      </c>
      <c r="F70" s="3">
        <f>_xlfn.T.TEST(B65:B69,C65:C69,2,2)</f>
        <v>4.8702895224349126E-2</v>
      </c>
      <c r="G70" s="3"/>
      <c r="H70" s="3">
        <f>AVERAGE(H65:H69)</f>
        <v>19.3</v>
      </c>
      <c r="I70" s="3">
        <f t="shared" ref="I70" si="39">AVERAGE(I65:I69)</f>
        <v>63.333379999999998</v>
      </c>
      <c r="J70" s="3">
        <f>AVERAGE(J65:J69)</f>
        <v>0.52879498177643702</v>
      </c>
      <c r="K70" s="3">
        <f>_xlfn.T.TEST(H65:H69,I65:I69,2,1)</f>
        <v>4.3733993891760433E-4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9.5</v>
      </c>
      <c r="C72" s="2">
        <v>11.1111</v>
      </c>
      <c r="D72" s="2">
        <f>(C72-B72)/(C72+B72)</f>
        <v>7.8166618957746084E-2</v>
      </c>
      <c r="G72" s="2" t="s">
        <v>31</v>
      </c>
      <c r="H72" s="2">
        <v>29</v>
      </c>
      <c r="I72" s="2">
        <v>50</v>
      </c>
      <c r="J72" s="2">
        <f>(I72-H72)/(I72+H72)</f>
        <v>0.26582278481012656</v>
      </c>
      <c r="M72" s="2" t="str">
        <f>A72</f>
        <v>TS022820g</v>
      </c>
      <c r="N72" s="2" t="str">
        <f>A74</f>
        <v>Lhx6</v>
      </c>
      <c r="O72" s="2">
        <f>B77</f>
        <v>8</v>
      </c>
      <c r="P72" s="2">
        <f>D77</f>
        <v>-0.7843666762084508</v>
      </c>
      <c r="Q72" s="2">
        <f>E77</f>
        <v>3.6579447568273735E-2</v>
      </c>
      <c r="R72" s="2" t="str">
        <f>G72</f>
        <v>TS022820f</v>
      </c>
      <c r="S72" s="2" t="str">
        <f>G74</f>
        <v>PV</v>
      </c>
      <c r="T72" s="2">
        <f>H77</f>
        <v>28.9</v>
      </c>
      <c r="U72" s="2">
        <f>J77</f>
        <v>0.23422808890754498</v>
      </c>
      <c r="V72" s="2">
        <f>K77</f>
        <v>1.309456390623702E-4</v>
      </c>
      <c r="W72" s="2">
        <f>U72-P72</f>
        <v>1.0185947651159957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29</v>
      </c>
      <c r="I73" s="2">
        <v>44.444499999999998</v>
      </c>
      <c r="J73" s="2">
        <f t="shared" ref="J73:J76" si="41">(I73-H73)/(I73+H73)</f>
        <v>0.21028804062931869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</v>
      </c>
      <c r="C74" s="2">
        <v>0</v>
      </c>
      <c r="D74" s="2">
        <f t="shared" si="40"/>
        <v>-1</v>
      </c>
      <c r="G74" s="2" t="s">
        <v>6</v>
      </c>
      <c r="H74" s="2">
        <v>28.5</v>
      </c>
      <c r="I74" s="2">
        <v>44.444499999999998</v>
      </c>
      <c r="J74" s="2">
        <f t="shared" si="41"/>
        <v>0.21858399193907693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8</v>
      </c>
      <c r="C75" s="2">
        <v>0</v>
      </c>
      <c r="D75" s="2">
        <f t="shared" si="40"/>
        <v>-1</v>
      </c>
      <c r="H75" s="2">
        <v>29.5</v>
      </c>
      <c r="I75" s="2">
        <v>50</v>
      </c>
      <c r="J75" s="2">
        <f t="shared" si="41"/>
        <v>0.25786163522012578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7</v>
      </c>
      <c r="C76" s="2">
        <v>0</v>
      </c>
      <c r="D76" s="2">
        <f t="shared" si="40"/>
        <v>-1</v>
      </c>
      <c r="H76" s="2">
        <v>28.5</v>
      </c>
      <c r="I76" s="2">
        <v>44.444499999999998</v>
      </c>
      <c r="J76" s="2">
        <f t="shared" si="41"/>
        <v>0.21858399193907693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</v>
      </c>
      <c r="C77" s="3">
        <f t="shared" ref="C77" si="42">AVERAGE(C72:C76)</f>
        <v>2.2222200000000001</v>
      </c>
      <c r="D77" s="3">
        <f>AVERAGE(D72:D76)</f>
        <v>-0.7843666762084508</v>
      </c>
      <c r="E77" s="3">
        <f>_xlfn.T.TEST(B72:B76,C72:C76,2,1)</f>
        <v>3.6579447568273735E-2</v>
      </c>
      <c r="F77" s="3">
        <f>_xlfn.T.TEST(B72:B76,C72:C76,2,2)</f>
        <v>3.4563990882209787E-2</v>
      </c>
      <c r="G77" s="3"/>
      <c r="H77" s="3">
        <f>AVERAGE(H72:H76)</f>
        <v>28.9</v>
      </c>
      <c r="I77" s="3">
        <f t="shared" ref="I77" si="43">AVERAGE(I72:I76)</f>
        <v>46.666700000000006</v>
      </c>
      <c r="J77" s="3">
        <f>AVERAGE(J72:J76)</f>
        <v>0.23422808890754498</v>
      </c>
      <c r="K77" s="3">
        <f>_xlfn.T.TEST(H72:H76,I72:I76,2,1)</f>
        <v>1.309456390623702E-4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14</v>
      </c>
      <c r="I79" s="2">
        <v>44.444499999999998</v>
      </c>
      <c r="J79" s="2">
        <f>(I79-H79)/(I79+H79)</f>
        <v>0.52091300293440779</v>
      </c>
      <c r="M79" s="2" t="str">
        <f>A79</f>
        <v>TS030620b</v>
      </c>
      <c r="N79" s="2" t="str">
        <f>A81</f>
        <v>Lhx6</v>
      </c>
      <c r="O79" s="2">
        <f>B84</f>
        <v>18.600000000000001</v>
      </c>
      <c r="P79" s="2">
        <f>D84</f>
        <v>-1</v>
      </c>
      <c r="Q79" s="2">
        <f>E84</f>
        <v>6.5170646046278113E-4</v>
      </c>
      <c r="R79" s="2" t="str">
        <f>G79</f>
        <v>TS030620a</v>
      </c>
      <c r="S79" s="2" t="str">
        <f>G81</f>
        <v>PV</v>
      </c>
      <c r="T79" s="2">
        <f>H84</f>
        <v>13.5</v>
      </c>
      <c r="U79" s="2">
        <f>J84</f>
        <v>0.54274054743663935</v>
      </c>
      <c r="V79" s="2">
        <f>K84</f>
        <v>3.654082933413057E-6</v>
      </c>
      <c r="W79" s="2">
        <f>U79-P79</f>
        <v>1.5427405474366394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14.5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14.5</v>
      </c>
      <c r="I80" s="2">
        <v>50</v>
      </c>
      <c r="J80" s="2">
        <f t="shared" ref="J80:J83" si="45">(I80-H80)/(I80+H80)</f>
        <v>0.55038759689922478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25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44.444499999999998</v>
      </c>
      <c r="J81" s="2">
        <f t="shared" si="45"/>
        <v>0.54738921915936245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18</v>
      </c>
      <c r="C82" s="2">
        <v>0</v>
      </c>
      <c r="D82" s="2">
        <f t="shared" si="44"/>
        <v>-1</v>
      </c>
      <c r="H82" s="2">
        <v>13.5</v>
      </c>
      <c r="I82" s="2">
        <v>44.444499999999998</v>
      </c>
      <c r="J82" s="2">
        <f t="shared" si="45"/>
        <v>0.53403688011804396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20.5</v>
      </c>
      <c r="C83" s="2">
        <v>0</v>
      </c>
      <c r="D83" s="2">
        <f t="shared" si="44"/>
        <v>-1</v>
      </c>
      <c r="H83" s="2">
        <v>12.5</v>
      </c>
      <c r="I83" s="2">
        <v>44.444499999999998</v>
      </c>
      <c r="J83" s="2">
        <f t="shared" si="45"/>
        <v>0.56097603807215801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18.600000000000001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6.5170646046278113E-4</v>
      </c>
      <c r="F84" s="3">
        <f>_xlfn.T.TEST(B79:B83,C79:C83,2,2)</f>
        <v>1.128935273361872E-5</v>
      </c>
      <c r="G84" s="3"/>
      <c r="H84" s="3">
        <f>AVERAGE(H79:H83)</f>
        <v>13.5</v>
      </c>
      <c r="I84" s="3">
        <f t="shared" ref="I84" si="47">AVERAGE(I79:I83)</f>
        <v>45.555600000000005</v>
      </c>
      <c r="J84" s="3">
        <f>AVERAGE(J79:J83)</f>
        <v>0.54274054743663935</v>
      </c>
      <c r="K84" s="3">
        <f>_xlfn.T.TEST(H79:H83,I79:I83,2,1)</f>
        <v>3.654082933413057E-6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</v>
      </c>
      <c r="C86" s="2">
        <v>11.1111</v>
      </c>
      <c r="D86" s="2">
        <f>(C86-B86)/(C86+B86)</f>
        <v>0.22699339079349129</v>
      </c>
      <c r="G86" s="2" t="s">
        <v>36</v>
      </c>
      <c r="H86" s="2">
        <v>33</v>
      </c>
      <c r="I86" s="2">
        <v>83.333399999999997</v>
      </c>
      <c r="J86" s="2">
        <f>(I86-H86)/(I86+H86)</f>
        <v>0.4326650815672885</v>
      </c>
      <c r="M86" s="2" t="str">
        <f>A86</f>
        <v>TS030620c</v>
      </c>
      <c r="N86" s="2" t="str">
        <f>A88</f>
        <v>Lhx6</v>
      </c>
      <c r="O86" s="2">
        <f>B91</f>
        <v>3.9</v>
      </c>
      <c r="P86" s="2">
        <f>D91</f>
        <v>-0.2577446301293787</v>
      </c>
      <c r="Q86" s="2">
        <f>E91</f>
        <v>0.72658118313783127</v>
      </c>
      <c r="R86" s="2" t="str">
        <f>G86</f>
        <v>TS030620d</v>
      </c>
      <c r="S86" s="2" t="str">
        <f>G88</f>
        <v>PV</v>
      </c>
      <c r="T86" s="2">
        <f>H91</f>
        <v>32.6</v>
      </c>
      <c r="U86" s="2">
        <f>J91</f>
        <v>0.44214715255320886</v>
      </c>
      <c r="V86" s="2">
        <f>K91</f>
        <v>7.8006890238201785E-5</v>
      </c>
      <c r="W86" s="2">
        <f>U86-P86</f>
        <v>0.69989178268258756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3.5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29</v>
      </c>
      <c r="I87" s="2">
        <v>88.888999999999996</v>
      </c>
      <c r="J87" s="2">
        <f t="shared" ref="J87:J90" si="49">(I87-H87)/(I87+H87)</f>
        <v>0.50801177378720663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4.5</v>
      </c>
      <c r="C88" s="2">
        <v>5.5555599999999998</v>
      </c>
      <c r="D88" s="2">
        <f t="shared" si="48"/>
        <v>0.10497277128275301</v>
      </c>
      <c r="G88" s="2" t="s">
        <v>6</v>
      </c>
      <c r="H88" s="2">
        <v>33</v>
      </c>
      <c r="I88" s="2">
        <v>88.888999999999996</v>
      </c>
      <c r="J88" s="2">
        <f t="shared" si="49"/>
        <v>0.45852373881154163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2.5</v>
      </c>
      <c r="C89" s="2">
        <v>5.5555599999999998</v>
      </c>
      <c r="D89" s="2">
        <f t="shared" si="48"/>
        <v>0.37931068727686218</v>
      </c>
      <c r="H89" s="2">
        <v>37</v>
      </c>
      <c r="I89" s="2">
        <v>88.888999999999996</v>
      </c>
      <c r="J89" s="2">
        <f t="shared" si="49"/>
        <v>0.4121805717735465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2</v>
      </c>
      <c r="C90" s="2">
        <v>0</v>
      </c>
      <c r="D90" s="2">
        <f t="shared" si="48"/>
        <v>-1</v>
      </c>
      <c r="H90" s="2">
        <v>31</v>
      </c>
      <c r="I90" s="2">
        <v>72.222300000000004</v>
      </c>
      <c r="J90" s="2">
        <f t="shared" si="49"/>
        <v>0.39935459682646096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3.9</v>
      </c>
      <c r="C91" s="3">
        <f t="shared" ref="C91" si="50">AVERAGE(C86:C90)</f>
        <v>4.4444439999999998</v>
      </c>
      <c r="D91" s="3">
        <f>AVERAGE(D86:D90)</f>
        <v>-0.2577446301293787</v>
      </c>
      <c r="E91" s="3">
        <f>_xlfn.T.TEST(B86:B90,C86:C90,2,1)</f>
        <v>0.72658118313783127</v>
      </c>
      <c r="F91" s="3">
        <f>_xlfn.T.TEST(B86:B90,C86:C90,2,2)</f>
        <v>0.81565980182642606</v>
      </c>
      <c r="G91" s="3"/>
      <c r="H91" s="3">
        <f>AVERAGE(H86:H90)</f>
        <v>32.6</v>
      </c>
      <c r="I91" s="3">
        <f t="shared" ref="I91" si="51">AVERAGE(I86:I90)</f>
        <v>84.444540000000003</v>
      </c>
      <c r="J91" s="3">
        <f>AVERAGE(J86:J90)</f>
        <v>0.44214715255320886</v>
      </c>
      <c r="K91" s="3">
        <f>_xlfn.T.TEST(H86:H90,I86:I90,2,1)</f>
        <v>7.8006890238201785E-5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5</v>
      </c>
      <c r="C93" s="2">
        <v>0</v>
      </c>
      <c r="D93" s="2">
        <f>(C93-B93)/(C93+B93)</f>
        <v>-1</v>
      </c>
      <c r="G93" s="2" t="s">
        <v>37</v>
      </c>
      <c r="H93" s="2">
        <v>11</v>
      </c>
      <c r="I93" s="2">
        <v>88.888999999999996</v>
      </c>
      <c r="J93" s="2">
        <f>(I93-H93)/(I93+H93)</f>
        <v>0.77975552863678688</v>
      </c>
      <c r="M93" s="2" t="str">
        <f>A93</f>
        <v>TS030620f</v>
      </c>
      <c r="N93" s="2" t="str">
        <f>A95</f>
        <v>Lhx6</v>
      </c>
      <c r="O93" s="2">
        <f>B98</f>
        <v>4.0999999999999996</v>
      </c>
      <c r="P93" s="2">
        <f>D98</f>
        <v>-0.47451292094283326</v>
      </c>
      <c r="Q93" s="2">
        <f>E98</f>
        <v>0.44108296134210262</v>
      </c>
      <c r="R93" s="2" t="str">
        <f>G93</f>
        <v>TS030620e</v>
      </c>
      <c r="S93" s="2" t="str">
        <f>G95</f>
        <v>PV</v>
      </c>
      <c r="T93" s="2">
        <f>H98</f>
        <v>9.1999999999999993</v>
      </c>
      <c r="U93" s="2">
        <f>J98</f>
        <v>0.80387422647579854</v>
      </c>
      <c r="V93" s="2">
        <f>K98</f>
        <v>1.6847245827675852E-6</v>
      </c>
      <c r="W93" s="2">
        <f>U93-P93</f>
        <v>1.2783871474186319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0.5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9.5</v>
      </c>
      <c r="I94" s="2">
        <v>88.888999999999996</v>
      </c>
      <c r="J94" s="2">
        <f t="shared" ref="J94:J97" si="53">(I94-H94)/(I94+H94)</f>
        <v>0.80688898149183341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8.5</v>
      </c>
      <c r="C95" s="2">
        <v>0</v>
      </c>
      <c r="D95" s="2">
        <f t="shared" si="52"/>
        <v>-1</v>
      </c>
      <c r="G95" s="2" t="s">
        <v>6</v>
      </c>
      <c r="H95" s="2">
        <v>8.5</v>
      </c>
      <c r="I95" s="2">
        <v>83.333399999999997</v>
      </c>
      <c r="J95" s="2">
        <f t="shared" si="53"/>
        <v>0.81488216705468819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1.5</v>
      </c>
      <c r="C96" s="2">
        <v>5.5555599999999998</v>
      </c>
      <c r="D96" s="2">
        <f t="shared" si="52"/>
        <v>0.57480341744666619</v>
      </c>
      <c r="H96" s="2">
        <v>8.5</v>
      </c>
      <c r="I96" s="2">
        <v>83.333399999999997</v>
      </c>
      <c r="J96" s="2">
        <f t="shared" si="53"/>
        <v>0.81488216705468819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5</v>
      </c>
      <c r="C97" s="2">
        <v>5.5555599999999998</v>
      </c>
      <c r="D97" s="2">
        <f t="shared" si="52"/>
        <v>5.2631977839167211E-2</v>
      </c>
      <c r="H97" s="2">
        <v>8.5</v>
      </c>
      <c r="I97" s="2">
        <v>77.777900000000002</v>
      </c>
      <c r="J97" s="2">
        <f t="shared" si="53"/>
        <v>0.80296228814099557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4.0999999999999996</v>
      </c>
      <c r="C98" s="3">
        <f t="shared" ref="C98" si="54">AVERAGE(C93:C97)</f>
        <v>2.2222239999999998</v>
      </c>
      <c r="D98" s="3">
        <f>AVERAGE(D93:D97)</f>
        <v>-0.47451292094283326</v>
      </c>
      <c r="E98" s="3">
        <f>_xlfn.T.TEST(B93:B97,C93:C97,2,1)</f>
        <v>0.44108296134210262</v>
      </c>
      <c r="F98" s="3">
        <f>_xlfn.T.TEST(B93:B97,C93:C97,2,2)</f>
        <v>0.36875268318669474</v>
      </c>
      <c r="G98" s="3"/>
      <c r="H98" s="3">
        <f>AVERAGE(H93:H97)</f>
        <v>9.1999999999999993</v>
      </c>
      <c r="I98" s="3">
        <f t="shared" ref="I98" si="55">AVERAGE(I93:I97)</f>
        <v>84.444539999999989</v>
      </c>
      <c r="J98" s="3">
        <f>AVERAGE(J93:J97)</f>
        <v>0.80387422647579854</v>
      </c>
      <c r="K98" s="3">
        <f>_xlfn.T.TEST(H93:H97,I93:I97,2,1)</f>
        <v>1.6847245827675852E-6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conditionalFormatting sqref="E1:F1048576">
    <cfRule type="cellIs" dxfId="7" priority="1" operator="greaterThan">
      <formula>0.5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40BE-C130-461C-9CA2-D4B83EE89416}">
  <dimension ref="A1:AJ280"/>
  <sheetViews>
    <sheetView topLeftCell="A82" zoomScale="80" zoomScaleNormal="80" workbookViewId="0">
      <selection activeCell="D84" sqref="D84"/>
    </sheetView>
  </sheetViews>
  <sheetFormatPr defaultRowHeight="14.4" x14ac:dyDescent="0.3"/>
  <cols>
    <col min="1" max="1" width="11.5546875" style="2" customWidth="1"/>
    <col min="2" max="6" width="8.88671875" style="2"/>
    <col min="7" max="7" width="10.33203125" style="2" customWidth="1"/>
    <col min="8" max="13" width="8.88671875" style="2"/>
    <col min="14" max="14" width="11.5546875" style="2" customWidth="1"/>
    <col min="15" max="26" width="8.88671875" style="2"/>
    <col min="27" max="27" width="11.5546875" style="2" customWidth="1"/>
    <col min="28" max="16384" width="8.88671875" style="2"/>
  </cols>
  <sheetData>
    <row r="1" spans="1:3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 t="s">
        <v>122</v>
      </c>
      <c r="AG1" s="2" t="s">
        <v>123</v>
      </c>
      <c r="AH1" s="2" t="s">
        <v>124</v>
      </c>
      <c r="AI1" s="2" t="s">
        <v>125</v>
      </c>
      <c r="AJ1" s="2" t="s">
        <v>126</v>
      </c>
    </row>
    <row r="2" spans="1:36" x14ac:dyDescent="0.3">
      <c r="A2" s="2" t="s">
        <v>11</v>
      </c>
      <c r="B2" s="2">
        <v>7</v>
      </c>
      <c r="C2" s="2">
        <v>1.8011200000000001</v>
      </c>
      <c r="D2" s="2">
        <f>(C2-B2)/(C2+B2)</f>
        <v>-0.59070663733706608</v>
      </c>
      <c r="G2" s="2" t="s">
        <v>12</v>
      </c>
      <c r="H2" s="2">
        <v>15.5</v>
      </c>
      <c r="I2" s="2">
        <v>23.814800000000002</v>
      </c>
      <c r="J2" s="2">
        <f>(I2-H2)/(I2+H2)</f>
        <v>0.2114928729129997</v>
      </c>
      <c r="M2" s="2" t="str">
        <f>A2</f>
        <v>TS022520b</v>
      </c>
      <c r="N2" s="2" t="str">
        <f>A4</f>
        <v>Lhx6</v>
      </c>
      <c r="O2" s="2">
        <f>B7</f>
        <v>3.4</v>
      </c>
      <c r="P2" s="2">
        <f>D7</f>
        <v>0.32152038695008195</v>
      </c>
      <c r="Q2" s="2">
        <f>E7</f>
        <v>0.33338273040556954</v>
      </c>
      <c r="R2" s="2" t="str">
        <f>G2</f>
        <v>TS022520a</v>
      </c>
      <c r="S2" s="2" t="str">
        <f>G4</f>
        <v>PV</v>
      </c>
      <c r="T2" s="2">
        <f>H7</f>
        <v>11.2</v>
      </c>
      <c r="U2" s="2">
        <f>J7</f>
        <v>0.31078886755008933</v>
      </c>
      <c r="V2" s="2">
        <f>K7</f>
        <v>8.4969218659921794E-4</v>
      </c>
      <c r="W2" s="2">
        <f>U2-P2</f>
        <v>-1.0731519399992617E-2</v>
      </c>
      <c r="Z2" s="2" t="s">
        <v>11</v>
      </c>
      <c r="AA2" s="2" t="s">
        <v>7</v>
      </c>
      <c r="AB2" s="2">
        <v>3.4</v>
      </c>
      <c r="AC2" s="2">
        <v>0.32152038695008195</v>
      </c>
      <c r="AD2" s="2">
        <v>0.33338273040556954</v>
      </c>
      <c r="AE2" s="2" t="s">
        <v>12</v>
      </c>
      <c r="AF2" s="2" t="s">
        <v>6</v>
      </c>
      <c r="AG2" s="2">
        <v>11.2</v>
      </c>
      <c r="AH2" s="2">
        <v>0.31078886755008933</v>
      </c>
      <c r="AI2" s="2">
        <v>8.4969218659921794E-4</v>
      </c>
      <c r="AJ2" s="2">
        <v>-1.0731519399992617E-2</v>
      </c>
    </row>
    <row r="3" spans="1:36" x14ac:dyDescent="0.3">
      <c r="A3" s="2" t="s">
        <v>5</v>
      </c>
      <c r="B3" s="2">
        <v>0</v>
      </c>
      <c r="C3" s="2">
        <v>1.6009899999999999</v>
      </c>
      <c r="D3" s="2">
        <f t="shared" ref="D3:D6" si="0">(C3-B3)/(C3+B3)</f>
        <v>1</v>
      </c>
      <c r="G3" s="2" t="s">
        <v>5</v>
      </c>
      <c r="H3" s="2">
        <v>10</v>
      </c>
      <c r="I3" s="2">
        <v>17.8111</v>
      </c>
      <c r="J3" s="2">
        <f t="shared" ref="J3:J6" si="1">(I3-H3)/(I3+H3)</f>
        <v>0.28086267713251184</v>
      </c>
      <c r="Z3" s="2" t="s">
        <v>13</v>
      </c>
      <c r="AA3" s="2" t="s">
        <v>7</v>
      </c>
      <c r="AB3" s="2">
        <v>2.8</v>
      </c>
      <c r="AC3" s="2">
        <v>-0.22275639944650077</v>
      </c>
      <c r="AD3" s="2">
        <v>0.16785762765497034</v>
      </c>
      <c r="AE3" s="2" t="s">
        <v>14</v>
      </c>
      <c r="AF3" s="2" t="s">
        <v>6</v>
      </c>
      <c r="AG3" s="2">
        <v>17.100000000000001</v>
      </c>
      <c r="AH3" s="2">
        <v>0.48854766193102234</v>
      </c>
      <c r="AI3" s="2">
        <v>1.2623429256992746E-4</v>
      </c>
      <c r="AJ3" s="2">
        <v>0.71130406137752311</v>
      </c>
    </row>
    <row r="4" spans="1:36" x14ac:dyDescent="0.3">
      <c r="A4" s="2" t="s">
        <v>7</v>
      </c>
      <c r="B4" s="2">
        <v>10</v>
      </c>
      <c r="C4" s="2">
        <v>1.1006800000000001</v>
      </c>
      <c r="D4" s="2">
        <f t="shared" si="0"/>
        <v>-0.80169142791252423</v>
      </c>
      <c r="G4" s="2" t="s">
        <v>6</v>
      </c>
      <c r="H4" s="2">
        <v>9.5</v>
      </c>
      <c r="I4" s="2">
        <v>20.712900000000001</v>
      </c>
      <c r="J4" s="2">
        <f t="shared" si="1"/>
        <v>0.37112955062241626</v>
      </c>
      <c r="Z4" s="2" t="s">
        <v>15</v>
      </c>
      <c r="AA4" s="2" t="s">
        <v>7</v>
      </c>
      <c r="AB4" s="2">
        <v>32.299999999999997</v>
      </c>
      <c r="AC4" s="2">
        <v>-6.933772813002699E-2</v>
      </c>
      <c r="AD4" s="2">
        <v>0.18660328814104135</v>
      </c>
      <c r="AE4" s="2" t="s">
        <v>16</v>
      </c>
      <c r="AF4" s="2" t="s">
        <v>6</v>
      </c>
      <c r="AG4" s="2">
        <v>35.5</v>
      </c>
      <c r="AH4" s="2">
        <v>0.47123350577112549</v>
      </c>
      <c r="AI4" s="2">
        <v>9.1136248814312482E-2</v>
      </c>
      <c r="AJ4" s="2">
        <v>0.54057123390115247</v>
      </c>
    </row>
    <row r="5" spans="1:36" x14ac:dyDescent="0.3">
      <c r="B5" s="2">
        <v>0</v>
      </c>
      <c r="C5" s="2">
        <v>1.1006800000000001</v>
      </c>
      <c r="D5" s="2">
        <f t="shared" si="0"/>
        <v>1</v>
      </c>
      <c r="H5" s="2">
        <v>10</v>
      </c>
      <c r="I5" s="2">
        <v>23.714700000000001</v>
      </c>
      <c r="J5" s="2">
        <f t="shared" si="1"/>
        <v>0.40678695049933711</v>
      </c>
      <c r="Z5" s="2" t="s">
        <v>17</v>
      </c>
      <c r="AA5" s="2" t="s">
        <v>7</v>
      </c>
      <c r="AB5" s="2">
        <v>1.6</v>
      </c>
      <c r="AC5" s="2">
        <v>0.3596525925351674</v>
      </c>
      <c r="AD5" s="2">
        <v>7.4076721470588544E-3</v>
      </c>
      <c r="AE5" s="2" t="s">
        <v>18</v>
      </c>
      <c r="AF5" s="2" t="s">
        <v>6</v>
      </c>
      <c r="AG5" s="2">
        <v>15.5</v>
      </c>
      <c r="AH5" s="2">
        <v>0.13812329152851982</v>
      </c>
      <c r="AI5" s="2">
        <v>1.2243763604407487E-2</v>
      </c>
      <c r="AJ5" s="2">
        <v>-0.22152930100664758</v>
      </c>
    </row>
    <row r="6" spans="1:36" x14ac:dyDescent="0.3">
      <c r="B6" s="2">
        <v>0</v>
      </c>
      <c r="C6" s="2">
        <v>0.100062</v>
      </c>
      <c r="D6" s="2">
        <f t="shared" si="0"/>
        <v>1</v>
      </c>
      <c r="H6" s="2">
        <v>11</v>
      </c>
      <c r="I6" s="2">
        <v>19.712199999999999</v>
      </c>
      <c r="J6" s="2">
        <f t="shared" si="1"/>
        <v>0.28367228658318189</v>
      </c>
      <c r="Z6" s="2" t="s">
        <v>19</v>
      </c>
      <c r="AA6" s="2" t="s">
        <v>7</v>
      </c>
      <c r="AB6" s="2">
        <v>5.4</v>
      </c>
      <c r="AC6" s="2">
        <v>0.11621674892839833</v>
      </c>
      <c r="AD6" s="2">
        <v>1.3961461347009893E-2</v>
      </c>
      <c r="AE6" s="2" t="s">
        <v>20</v>
      </c>
      <c r="AF6" s="2" t="s">
        <v>6</v>
      </c>
      <c r="AG6" s="2">
        <v>39.5</v>
      </c>
      <c r="AH6" s="2">
        <v>-5.0981670245886658E-2</v>
      </c>
      <c r="AI6" s="2">
        <v>1.9276450813689797E-2</v>
      </c>
      <c r="AJ6" s="2">
        <v>-0.16719841917428499</v>
      </c>
    </row>
    <row r="7" spans="1:36" x14ac:dyDescent="0.3">
      <c r="A7" s="3"/>
      <c r="B7" s="3">
        <f>AVERAGE(B2:B6)</f>
        <v>3.4</v>
      </c>
      <c r="C7" s="3">
        <f t="shared" ref="C7" si="2">AVERAGE(C2:C6)</f>
        <v>1.1407064</v>
      </c>
      <c r="D7" s="3">
        <f>AVERAGE(D2:D6)</f>
        <v>0.32152038695008195</v>
      </c>
      <c r="E7" s="3">
        <f>_xlfn.T.TEST(B2:B6,C2:C6,2,1)</f>
        <v>0.33338273040556954</v>
      </c>
      <c r="F7" s="3"/>
      <c r="G7" s="3"/>
      <c r="H7" s="3">
        <f>AVERAGE(H2:H6)</f>
        <v>11.2</v>
      </c>
      <c r="I7" s="3">
        <f t="shared" ref="I7" si="3">AVERAGE(I2:I6)</f>
        <v>21.15314</v>
      </c>
      <c r="J7" s="3">
        <f>AVERAGE(J2:J6)</f>
        <v>0.31078886755008933</v>
      </c>
      <c r="K7" s="3">
        <f>_xlfn.T.TEST(H2:H6,I2:I6,2,1)</f>
        <v>8.4969218659921794E-4</v>
      </c>
      <c r="Z7" s="2" t="s">
        <v>22</v>
      </c>
      <c r="AA7" s="2" t="s">
        <v>7</v>
      </c>
      <c r="AB7" s="2">
        <v>3.5</v>
      </c>
      <c r="AC7" s="2">
        <v>7.9474721043762214E-2</v>
      </c>
      <c r="AD7" s="2">
        <v>0.70341621180854519</v>
      </c>
      <c r="AE7" s="2" t="s">
        <v>21</v>
      </c>
      <c r="AF7" s="2" t="s">
        <v>6</v>
      </c>
      <c r="AG7" s="2">
        <v>30.1</v>
      </c>
      <c r="AH7" s="2">
        <v>0.26376806044038426</v>
      </c>
      <c r="AI7" s="2">
        <v>6.685332688707541E-5</v>
      </c>
      <c r="AJ7" s="2">
        <v>0.18429333939662204</v>
      </c>
    </row>
    <row r="8" spans="1:36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13.2</v>
      </c>
      <c r="AC8" s="2">
        <v>-0.24480815287405125</v>
      </c>
      <c r="AD8" s="2">
        <v>4.5020077501794514E-2</v>
      </c>
      <c r="AE8" s="2" t="s">
        <v>24</v>
      </c>
      <c r="AF8" s="2" t="s">
        <v>6</v>
      </c>
      <c r="AG8" s="2">
        <v>48.1</v>
      </c>
      <c r="AH8" s="2">
        <v>0.11250319962357411</v>
      </c>
      <c r="AI8" s="2">
        <v>1.0317932370186307E-2</v>
      </c>
      <c r="AJ8" s="2">
        <v>0.35731135249762536</v>
      </c>
    </row>
    <row r="9" spans="1:36" x14ac:dyDescent="0.3">
      <c r="A9" s="2" t="s">
        <v>13</v>
      </c>
      <c r="B9" s="2">
        <v>1</v>
      </c>
      <c r="C9" s="2">
        <v>1.1006800000000001</v>
      </c>
      <c r="D9" s="2">
        <f>(C9-B9)/(C9+B9)</f>
        <v>4.7927337814422044E-2</v>
      </c>
      <c r="G9" s="2" t="s">
        <v>14</v>
      </c>
      <c r="H9" s="2">
        <v>17.5</v>
      </c>
      <c r="I9" s="2">
        <v>53.533299999999997</v>
      </c>
      <c r="J9" s="2">
        <f>(I9-H9)/(I9+H9)</f>
        <v>0.50727334926013568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-0.22275639944650077</v>
      </c>
      <c r="Q9" s="2">
        <f>E14</f>
        <v>0.16785762765497034</v>
      </c>
      <c r="R9" s="2" t="str">
        <f>G9</f>
        <v>TS022520c</v>
      </c>
      <c r="S9" s="2" t="str">
        <f>G11</f>
        <v>PV</v>
      </c>
      <c r="T9" s="2">
        <f>H14</f>
        <v>17.100000000000001</v>
      </c>
      <c r="U9" s="2">
        <f>J14</f>
        <v>0.48854766193102234</v>
      </c>
      <c r="V9" s="2">
        <f>K14</f>
        <v>1.2623429256992746E-4</v>
      </c>
      <c r="W9" s="2">
        <f>U9-P9</f>
        <v>0.71130406137752311</v>
      </c>
      <c r="Z9" s="2" t="s">
        <v>25</v>
      </c>
      <c r="AA9" s="2" t="s">
        <v>7</v>
      </c>
      <c r="AB9" s="2">
        <v>8.6999999999999993</v>
      </c>
      <c r="AC9" s="2">
        <v>-0.25184128018448543</v>
      </c>
      <c r="AD9" s="2">
        <v>1.6842748767786155E-2</v>
      </c>
      <c r="AE9" s="2" t="s">
        <v>26</v>
      </c>
      <c r="AF9" s="2" t="s">
        <v>6</v>
      </c>
      <c r="AG9" s="2">
        <v>80.099999999999994</v>
      </c>
      <c r="AH9" s="2">
        <v>4.1521185941786068E-2</v>
      </c>
      <c r="AI9" s="2">
        <v>0.39654763372270396</v>
      </c>
      <c r="AJ9" s="2">
        <v>0.29336246612627148</v>
      </c>
    </row>
    <row r="10" spans="1:36" x14ac:dyDescent="0.3">
      <c r="A10" s="2" t="s">
        <v>5</v>
      </c>
      <c r="B10" s="2">
        <v>3.5</v>
      </c>
      <c r="C10" s="2">
        <v>0.80049700000000001</v>
      </c>
      <c r="D10" s="2">
        <f t="shared" ref="D10:D13" si="4">(C10-B10)/(C10+B10)</f>
        <v>-0.62771884272910783</v>
      </c>
      <c r="G10" s="2" t="s">
        <v>5</v>
      </c>
      <c r="H10" s="2">
        <v>16.5</v>
      </c>
      <c r="I10" s="2">
        <v>56.835299999999997</v>
      </c>
      <c r="J10" s="2">
        <f t="shared" ref="J10:J13" si="5">(I10-H10)/(I10+H10)</f>
        <v>0.55001206785818024</v>
      </c>
      <c r="Z10" s="2" t="s">
        <v>27</v>
      </c>
      <c r="AA10" s="2" t="s">
        <v>7</v>
      </c>
      <c r="AB10" s="2">
        <v>36</v>
      </c>
      <c r="AC10" s="2">
        <v>-0.14322557548271203</v>
      </c>
      <c r="AD10" s="2">
        <v>1.3455266006599291E-2</v>
      </c>
      <c r="AE10" s="2" t="s">
        <v>28</v>
      </c>
      <c r="AF10" s="2" t="s">
        <v>6</v>
      </c>
      <c r="AG10" s="2">
        <v>21.8</v>
      </c>
      <c r="AH10" s="2">
        <v>1.0780448169292581E-2</v>
      </c>
      <c r="AI10" s="2">
        <v>0.63672284229427478</v>
      </c>
      <c r="AJ10" s="2">
        <v>0.15400602365200461</v>
      </c>
    </row>
    <row r="11" spans="1:36" x14ac:dyDescent="0.3">
      <c r="A11" s="2" t="s">
        <v>7</v>
      </c>
      <c r="B11" s="2">
        <v>2.5</v>
      </c>
      <c r="C11" s="2">
        <v>1.6009899999999999</v>
      </c>
      <c r="D11" s="2">
        <f t="shared" si="4"/>
        <v>-0.21921779862911156</v>
      </c>
      <c r="G11" s="2" t="s">
        <v>6</v>
      </c>
      <c r="H11" s="2">
        <v>17</v>
      </c>
      <c r="I11" s="2">
        <v>46.428800000000003</v>
      </c>
      <c r="J11" s="2">
        <f t="shared" si="5"/>
        <v>0.46396589561839419</v>
      </c>
      <c r="Z11" s="2" t="s">
        <v>29</v>
      </c>
      <c r="AA11" s="2" t="s">
        <v>7</v>
      </c>
      <c r="AB11" s="2">
        <v>16.600000000000001</v>
      </c>
      <c r="AC11" s="2">
        <v>0.13171412795156723</v>
      </c>
      <c r="AD11" s="2">
        <v>9.2277843032360777E-4</v>
      </c>
      <c r="AE11" s="2" t="s">
        <v>30</v>
      </c>
      <c r="AF11" s="2" t="s">
        <v>6</v>
      </c>
      <c r="AG11" s="2">
        <v>11.4</v>
      </c>
      <c r="AH11" s="2">
        <v>0.38646849774303027</v>
      </c>
      <c r="AI11" s="2">
        <v>9.9802829569533763E-2</v>
      </c>
      <c r="AJ11" s="2">
        <v>0.25475436979146304</v>
      </c>
    </row>
    <row r="12" spans="1:36" x14ac:dyDescent="0.3">
      <c r="B12" s="2">
        <v>2.5</v>
      </c>
      <c r="C12" s="2">
        <v>3.0018699999999998</v>
      </c>
      <c r="D12" s="2">
        <f t="shared" si="4"/>
        <v>9.1218076762991457E-2</v>
      </c>
      <c r="H12" s="2">
        <v>17.5</v>
      </c>
      <c r="I12" s="2">
        <v>47.529499999999999</v>
      </c>
      <c r="J12" s="2">
        <f t="shared" si="5"/>
        <v>0.46178272937666748</v>
      </c>
      <c r="Z12" s="2" t="s">
        <v>32</v>
      </c>
      <c r="AA12" s="2" t="s">
        <v>7</v>
      </c>
      <c r="AB12" s="2">
        <v>10.5</v>
      </c>
      <c r="AC12" s="2">
        <v>0.36727322397826812</v>
      </c>
      <c r="AD12" s="2">
        <v>1.59935700738336E-4</v>
      </c>
      <c r="AE12" s="2" t="s">
        <v>31</v>
      </c>
      <c r="AF12" s="2" t="s">
        <v>6</v>
      </c>
      <c r="AG12" s="2">
        <v>22.6</v>
      </c>
      <c r="AH12" s="2">
        <v>0.21773137645042925</v>
      </c>
      <c r="AI12" s="2">
        <v>5.1525319633996427E-4</v>
      </c>
      <c r="AJ12" s="2">
        <v>-0.14954184752783886</v>
      </c>
    </row>
    <row r="13" spans="1:36" x14ac:dyDescent="0.3">
      <c r="B13" s="2">
        <v>4.5</v>
      </c>
      <c r="C13" s="2">
        <v>1.9011800000000001</v>
      </c>
      <c r="D13" s="2">
        <f t="shared" si="4"/>
        <v>-0.40599077045169796</v>
      </c>
      <c r="H13" s="2">
        <v>17</v>
      </c>
      <c r="I13" s="2">
        <v>45.9285</v>
      </c>
      <c r="J13" s="2">
        <f t="shared" si="5"/>
        <v>0.45970426754173388</v>
      </c>
      <c r="Z13" s="2" t="s">
        <v>33</v>
      </c>
      <c r="AA13" s="2" t="s">
        <v>7</v>
      </c>
      <c r="AB13" s="2">
        <v>9.875</v>
      </c>
      <c r="AC13" s="2">
        <v>-6.71150716334908E-2</v>
      </c>
      <c r="AD13" s="2">
        <v>0.31288826349814569</v>
      </c>
      <c r="AE13" s="2" t="s">
        <v>34</v>
      </c>
      <c r="AF13" s="2" t="s">
        <v>6</v>
      </c>
      <c r="AG13" s="2">
        <v>16.100000000000001</v>
      </c>
      <c r="AH13" s="2">
        <v>-0.14344349788357791</v>
      </c>
      <c r="AI13" s="2">
        <v>0.69959625270923731</v>
      </c>
      <c r="AJ13" s="2">
        <v>-7.6328426250087109E-2</v>
      </c>
    </row>
    <row r="14" spans="1:36" x14ac:dyDescent="0.3">
      <c r="A14" s="3"/>
      <c r="B14" s="3">
        <f>AVERAGE(B9:B13)</f>
        <v>2.8</v>
      </c>
      <c r="C14" s="3">
        <f t="shared" ref="C14" si="6">AVERAGE(C9:C13)</f>
        <v>1.6810434000000001</v>
      </c>
      <c r="D14" s="3">
        <f>AVERAGE(D9:D13)</f>
        <v>-0.22275639944650077</v>
      </c>
      <c r="E14" s="3">
        <f>_xlfn.T.TEST(B9:B13,C9:C13,2,1)</f>
        <v>0.16785762765497034</v>
      </c>
      <c r="G14" s="3"/>
      <c r="H14" s="3">
        <f>AVERAGE(H9:H13)</f>
        <v>17.100000000000001</v>
      </c>
      <c r="I14" s="3">
        <f t="shared" ref="I14" si="7">AVERAGE(I9:I13)</f>
        <v>50.051079999999992</v>
      </c>
      <c r="J14" s="3">
        <f>AVERAGE(J9:J13)</f>
        <v>0.48854766193102234</v>
      </c>
      <c r="K14" s="3">
        <f>_xlfn.T.TEST(H9:H13,I9:I13,2,1)</f>
        <v>1.2623429256992746E-4</v>
      </c>
      <c r="Z14" s="2" t="s">
        <v>35</v>
      </c>
      <c r="AA14" s="2" t="s">
        <v>7</v>
      </c>
      <c r="AB14" s="2">
        <v>7.7</v>
      </c>
      <c r="AC14" s="2">
        <v>0.24193798910972339</v>
      </c>
      <c r="AD14" s="2">
        <v>0.36558311980688302</v>
      </c>
      <c r="AE14" s="2" t="s">
        <v>36</v>
      </c>
      <c r="AF14" s="2" t="s">
        <v>6</v>
      </c>
      <c r="AG14" s="2">
        <v>60.125</v>
      </c>
      <c r="AH14" s="2">
        <v>6.8148896747987006E-2</v>
      </c>
      <c r="AI14" s="2">
        <v>1.7604252562919458E-2</v>
      </c>
      <c r="AJ14" s="2">
        <v>-0.1737890923617364</v>
      </c>
    </row>
    <row r="15" spans="1:36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18.3</v>
      </c>
      <c r="AC15" s="2">
        <v>5.2982102283309906E-3</v>
      </c>
      <c r="AD15" s="2">
        <v>0.91858241633196802</v>
      </c>
      <c r="AE15" s="2" t="s">
        <v>37</v>
      </c>
      <c r="AF15" s="2" t="s">
        <v>6</v>
      </c>
      <c r="AG15" s="2">
        <v>11.9</v>
      </c>
      <c r="AH15" s="2">
        <v>0.21406587175141928</v>
      </c>
      <c r="AI15" s="2">
        <v>2.7130895351932436E-3</v>
      </c>
      <c r="AJ15" s="2">
        <v>0.20876766152308829</v>
      </c>
    </row>
    <row r="16" spans="1:36" x14ac:dyDescent="0.3">
      <c r="A16" s="2" t="s">
        <v>15</v>
      </c>
      <c r="B16" s="2">
        <v>39.5</v>
      </c>
      <c r="C16" s="2">
        <v>27.216899999999999</v>
      </c>
      <c r="D16" s="2">
        <f>(C16-B16)/(C16+B16)</f>
        <v>-0.18410777479169449</v>
      </c>
      <c r="G16" s="2" t="s">
        <v>16</v>
      </c>
      <c r="H16" s="2">
        <v>36.5</v>
      </c>
      <c r="I16" s="2">
        <v>91.156599999999997</v>
      </c>
      <c r="J16" s="2">
        <f>(I16-H16)/(I16+H16)</f>
        <v>0.42815334263955018</v>
      </c>
      <c r="M16" s="2" t="str">
        <f>A16</f>
        <v>TS022520e</v>
      </c>
      <c r="N16" s="2" t="str">
        <f>A18</f>
        <v>Lhx6</v>
      </c>
      <c r="O16" s="2">
        <f>B21</f>
        <v>32.299999999999997</v>
      </c>
      <c r="P16" s="2">
        <f>D21</f>
        <v>-6.933772813002699E-2</v>
      </c>
      <c r="Q16" s="2">
        <f>E21</f>
        <v>0.18660328814104135</v>
      </c>
      <c r="R16" s="2" t="str">
        <f>G16</f>
        <v>TS022520f</v>
      </c>
      <c r="S16" s="2" t="str">
        <f>G18</f>
        <v>PV</v>
      </c>
      <c r="T16" s="2">
        <f>H21</f>
        <v>35.5</v>
      </c>
      <c r="U16" s="2">
        <f>J21</f>
        <v>0.47123350577112549</v>
      </c>
      <c r="V16" s="2">
        <f>K21</f>
        <v>9.1136248814312482E-2</v>
      </c>
      <c r="W16" s="2">
        <f>U16-P16</f>
        <v>0.54057123390115247</v>
      </c>
    </row>
    <row r="17" spans="1:23" x14ac:dyDescent="0.3">
      <c r="A17" s="2" t="s">
        <v>5</v>
      </c>
      <c r="B17" s="2">
        <v>36</v>
      </c>
      <c r="C17" s="2">
        <v>27.0168</v>
      </c>
      <c r="D17" s="2">
        <f t="shared" ref="D17:D20" si="8">(C17-B17)/(C17+B17)</f>
        <v>-0.14255246220055603</v>
      </c>
      <c r="G17" s="2" t="s">
        <v>5</v>
      </c>
      <c r="H17" s="2">
        <v>34.5</v>
      </c>
      <c r="I17" s="2">
        <v>107.56699999999999</v>
      </c>
      <c r="J17" s="2">
        <f t="shared" ref="J17" si="9">(I17-H17)/(I17+H17)</f>
        <v>0.5143136689027008</v>
      </c>
    </row>
    <row r="18" spans="1:23" x14ac:dyDescent="0.3">
      <c r="A18" s="2" t="s">
        <v>7</v>
      </c>
      <c r="B18" s="2">
        <v>27</v>
      </c>
      <c r="C18" s="2">
        <v>30.719100000000001</v>
      </c>
      <c r="D18" s="2">
        <f t="shared" si="8"/>
        <v>6.443447662905348E-2</v>
      </c>
      <c r="G18" s="2" t="s">
        <v>6</v>
      </c>
    </row>
    <row r="19" spans="1:23" x14ac:dyDescent="0.3">
      <c r="B19" s="2">
        <v>27.5</v>
      </c>
      <c r="C19" s="2">
        <v>26.016200000000001</v>
      </c>
      <c r="D19" s="2">
        <f t="shared" si="8"/>
        <v>-2.7726183847134114E-2</v>
      </c>
    </row>
    <row r="20" spans="1:23" x14ac:dyDescent="0.3">
      <c r="B20" s="2">
        <v>31.5</v>
      </c>
      <c r="C20" s="2">
        <v>28.1175</v>
      </c>
      <c r="D20" s="2">
        <f t="shared" si="8"/>
        <v>-5.6736696439803752E-2</v>
      </c>
    </row>
    <row r="21" spans="1:23" x14ac:dyDescent="0.3">
      <c r="A21" s="3"/>
      <c r="B21" s="3">
        <f>AVERAGE(B16:B20)</f>
        <v>32.299999999999997</v>
      </c>
      <c r="C21" s="3">
        <f t="shared" ref="C21" si="10">AVERAGE(C16:C20)</f>
        <v>27.817299999999999</v>
      </c>
      <c r="D21" s="3">
        <f>AVERAGE(D16:D20)</f>
        <v>-6.933772813002699E-2</v>
      </c>
      <c r="E21" s="3">
        <f>_xlfn.T.TEST(B16:B20,C16:C20,2,1)</f>
        <v>0.18660328814104135</v>
      </c>
      <c r="G21" s="3"/>
      <c r="H21" s="3">
        <f>AVERAGE(H16:H20)</f>
        <v>35.5</v>
      </c>
      <c r="I21" s="3">
        <f t="shared" ref="I21" si="11">AVERAGE(I16:I20)</f>
        <v>99.361799999999988</v>
      </c>
      <c r="J21" s="3">
        <f>AVERAGE(J16:J20)</f>
        <v>0.47123350577112549</v>
      </c>
      <c r="K21" s="3">
        <f>_xlfn.T.TEST(H16:H20,I16:I20,2,1)</f>
        <v>9.1136248814312482E-2</v>
      </c>
    </row>
    <row r="22" spans="1:23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</row>
    <row r="23" spans="1:23" x14ac:dyDescent="0.3">
      <c r="A23" s="2" t="s">
        <v>17</v>
      </c>
      <c r="B23" s="2">
        <v>2</v>
      </c>
      <c r="C23" s="2">
        <v>3.1019299999999999</v>
      </c>
      <c r="D23" s="2">
        <f>(C23-B23)/(C23+B23)</f>
        <v>0.21598297115013337</v>
      </c>
      <c r="G23" s="2" t="s">
        <v>18</v>
      </c>
      <c r="H23" s="2">
        <v>17</v>
      </c>
      <c r="I23" s="2">
        <v>19.2119</v>
      </c>
      <c r="J23" s="2">
        <f>(I23-H23)/(I23+H23)</f>
        <v>6.1082130459876448E-2</v>
      </c>
      <c r="M23" s="2" t="str">
        <f>A23</f>
        <v>TS022520h</v>
      </c>
      <c r="N23" s="2" t="str">
        <f>A25</f>
        <v>Lhx6</v>
      </c>
      <c r="O23" s="2">
        <f>B28</f>
        <v>1.6</v>
      </c>
      <c r="P23" s="2">
        <f>D28</f>
        <v>0.3596525925351674</v>
      </c>
      <c r="Q23" s="2">
        <f>E28</f>
        <v>7.4076721470588544E-3</v>
      </c>
      <c r="R23" s="2" t="str">
        <f>G23</f>
        <v>TS022520g</v>
      </c>
      <c r="S23" s="2" t="str">
        <f>G25</f>
        <v>PV</v>
      </c>
      <c r="T23" s="2">
        <f>H28</f>
        <v>15.5</v>
      </c>
      <c r="U23" s="2">
        <f>J28</f>
        <v>0.13812329152851982</v>
      </c>
      <c r="V23" s="2">
        <f>K28</f>
        <v>1.2243763604407487E-2</v>
      </c>
      <c r="W23" s="2">
        <f>U23-P23</f>
        <v>-0.22152930100664758</v>
      </c>
    </row>
    <row r="24" spans="1:23" x14ac:dyDescent="0.3">
      <c r="A24" s="2" t="s">
        <v>5</v>
      </c>
      <c r="B24" s="2">
        <v>1.5</v>
      </c>
      <c r="C24" s="2">
        <v>2.7016800000000001</v>
      </c>
      <c r="D24" s="2">
        <f t="shared" ref="D24:D27" si="12">(C24-B24)/(C24+B24)</f>
        <v>0.28599988575998175</v>
      </c>
      <c r="G24" s="2" t="s">
        <v>5</v>
      </c>
      <c r="H24" s="2">
        <v>14.5</v>
      </c>
      <c r="I24" s="2">
        <v>19.912400000000002</v>
      </c>
      <c r="J24" s="2">
        <f t="shared" ref="J24:J27" si="13">(I24-H24)/(I24+H24)</f>
        <v>0.1572805151631389</v>
      </c>
    </row>
    <row r="25" spans="1:23" x14ac:dyDescent="0.3">
      <c r="A25" s="2" t="s">
        <v>7</v>
      </c>
      <c r="B25" s="2">
        <v>1</v>
      </c>
      <c r="C25" s="2">
        <v>3.9024200000000002</v>
      </c>
      <c r="D25" s="2">
        <f t="shared" si="12"/>
        <v>0.59203821785975097</v>
      </c>
      <c r="G25" s="2" t="s">
        <v>6</v>
      </c>
      <c r="H25" s="2">
        <v>13</v>
      </c>
      <c r="I25" s="2">
        <v>21.313199999999998</v>
      </c>
      <c r="J25" s="2">
        <f t="shared" si="13"/>
        <v>0.24227411025494561</v>
      </c>
    </row>
    <row r="26" spans="1:23" x14ac:dyDescent="0.3">
      <c r="B26" s="2">
        <v>1.5</v>
      </c>
      <c r="C26" s="2">
        <v>3.9024200000000002</v>
      </c>
      <c r="D26" s="2">
        <f t="shared" si="12"/>
        <v>0.44469330411186098</v>
      </c>
      <c r="H26" s="2">
        <v>18</v>
      </c>
      <c r="I26" s="2">
        <v>20.6128</v>
      </c>
      <c r="J26" s="2">
        <f t="shared" si="13"/>
        <v>6.7666680479012142E-2</v>
      </c>
    </row>
    <row r="27" spans="1:23" x14ac:dyDescent="0.3">
      <c r="B27" s="2">
        <v>2</v>
      </c>
      <c r="C27" s="2">
        <v>3.40211</v>
      </c>
      <c r="D27" s="2">
        <f t="shared" si="12"/>
        <v>0.25954858379411005</v>
      </c>
      <c r="H27" s="2">
        <v>15</v>
      </c>
      <c r="I27" s="2">
        <v>20.812899999999999</v>
      </c>
      <c r="J27" s="2">
        <f t="shared" si="13"/>
        <v>0.16231302128562611</v>
      </c>
    </row>
    <row r="28" spans="1:23" x14ac:dyDescent="0.3">
      <c r="A28" s="3"/>
      <c r="B28" s="3">
        <f>AVERAGE(B23:B27)</f>
        <v>1.6</v>
      </c>
      <c r="C28" s="3">
        <f t="shared" ref="C28" si="14">AVERAGE(C23:C27)</f>
        <v>3.4021120000000002</v>
      </c>
      <c r="D28" s="3">
        <f>AVERAGE(D23:D27)</f>
        <v>0.3596525925351674</v>
      </c>
      <c r="E28" s="3">
        <f>_xlfn.T.TEST(B23:B27,C23:C27,2,1)</f>
        <v>7.4076721470588544E-3</v>
      </c>
      <c r="G28" s="3"/>
      <c r="H28" s="3">
        <f>AVERAGE(H23:H27)</f>
        <v>15.5</v>
      </c>
      <c r="I28" s="3">
        <f t="shared" ref="I28" si="15">AVERAGE(I23:I27)</f>
        <v>20.372639999999997</v>
      </c>
      <c r="J28" s="3">
        <f>AVERAGE(J23:J27)</f>
        <v>0.13812329152851982</v>
      </c>
      <c r="K28" s="3">
        <f>_xlfn.T.TEST(H23:H27,I23:I27,2,1)</f>
        <v>1.2243763604407487E-2</v>
      </c>
    </row>
    <row r="29" spans="1:23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</row>
    <row r="30" spans="1:23" x14ac:dyDescent="0.3">
      <c r="A30" s="2" t="s">
        <v>19</v>
      </c>
      <c r="B30" s="2">
        <v>4.5</v>
      </c>
      <c r="C30" s="2">
        <v>6.3039199999999997</v>
      </c>
      <c r="D30" s="2">
        <f>(C30-B30)/(C30+B30)</f>
        <v>0.16696902605720884</v>
      </c>
      <c r="G30" s="2" t="s">
        <v>20</v>
      </c>
      <c r="H30" s="2">
        <v>39</v>
      </c>
      <c r="I30" s="2">
        <v>35.221899999999998</v>
      </c>
      <c r="J30" s="2">
        <f>(I30-H30)/(I30+H30)</f>
        <v>-5.0902765895241182E-2</v>
      </c>
      <c r="M30" s="2" t="str">
        <f>A30</f>
        <v>TS022720a</v>
      </c>
      <c r="N30" s="2" t="str">
        <f>A32</f>
        <v>Lhx6</v>
      </c>
      <c r="O30" s="2">
        <f>B35</f>
        <v>5.4</v>
      </c>
      <c r="P30" s="2">
        <f>D35</f>
        <v>0.11621674892839833</v>
      </c>
      <c r="Q30" s="2">
        <f>E35</f>
        <v>1.3961461347009893E-2</v>
      </c>
      <c r="R30" s="2" t="str">
        <f>G30</f>
        <v>TS022720b</v>
      </c>
      <c r="S30" s="2" t="str">
        <f>G32</f>
        <v>PV</v>
      </c>
      <c r="T30" s="2">
        <f>H35</f>
        <v>39.5</v>
      </c>
      <c r="U30" s="2">
        <f>J35</f>
        <v>-5.0981670245886658E-2</v>
      </c>
      <c r="V30" s="2">
        <f>K35</f>
        <v>1.9276450813689797E-2</v>
      </c>
      <c r="W30" s="2">
        <f>U30-P30</f>
        <v>-0.16719841917428499</v>
      </c>
    </row>
    <row r="31" spans="1:23" x14ac:dyDescent="0.3">
      <c r="A31" s="2" t="s">
        <v>5</v>
      </c>
      <c r="B31" s="2">
        <v>5</v>
      </c>
      <c r="C31" s="2">
        <v>6.6040999999999999</v>
      </c>
      <c r="D31" s="2">
        <f t="shared" ref="D31:D34" si="16">(C31-B31)/(C31+B31)</f>
        <v>0.13823562361579098</v>
      </c>
      <c r="G31" s="2" t="s">
        <v>5</v>
      </c>
      <c r="H31" s="2">
        <v>39</v>
      </c>
      <c r="I31" s="2">
        <v>32.420099999999998</v>
      </c>
      <c r="J31" s="2">
        <f t="shared" ref="J31:J34" si="17">(I31-H31)/(I31+H31)</f>
        <v>-9.2129526561850278E-2</v>
      </c>
    </row>
    <row r="32" spans="1:23" x14ac:dyDescent="0.3">
      <c r="A32" s="2" t="s">
        <v>7</v>
      </c>
      <c r="B32" s="2">
        <v>6</v>
      </c>
      <c r="C32" s="2">
        <v>6.4039799999999998</v>
      </c>
      <c r="D32" s="2">
        <f t="shared" si="16"/>
        <v>3.2568578794870656E-2</v>
      </c>
      <c r="G32" s="2" t="s">
        <v>6</v>
      </c>
      <c r="H32" s="2">
        <v>30.5</v>
      </c>
      <c r="I32" s="2">
        <v>29.018000000000001</v>
      </c>
      <c r="J32" s="2">
        <f t="shared" si="17"/>
        <v>-2.4900030242951701E-2</v>
      </c>
    </row>
    <row r="33" spans="1:23" x14ac:dyDescent="0.3">
      <c r="B33" s="2">
        <v>6</v>
      </c>
      <c r="C33" s="2">
        <v>6.9042899999999996</v>
      </c>
      <c r="D33" s="2">
        <f t="shared" si="16"/>
        <v>7.0076695424544838E-2</v>
      </c>
      <c r="H33" s="2">
        <v>34.5</v>
      </c>
      <c r="I33" s="2">
        <v>32.6203</v>
      </c>
      <c r="J33" s="2">
        <f t="shared" si="17"/>
        <v>-2.8004940383162764E-2</v>
      </c>
    </row>
    <row r="34" spans="1:23" x14ac:dyDescent="0.3">
      <c r="B34" s="2">
        <v>5.5</v>
      </c>
      <c r="C34" s="2">
        <v>7.8048500000000001</v>
      </c>
      <c r="D34" s="2">
        <f t="shared" si="16"/>
        <v>0.17323382074957627</v>
      </c>
      <c r="H34" s="2">
        <v>54.5</v>
      </c>
      <c r="I34" s="2">
        <v>48.430100000000003</v>
      </c>
      <c r="J34" s="2">
        <f t="shared" si="17"/>
        <v>-5.8971088146227355E-2</v>
      </c>
    </row>
    <row r="35" spans="1:23" x14ac:dyDescent="0.3">
      <c r="A35" s="3"/>
      <c r="B35" s="3">
        <f>AVERAGE(B30:B34)</f>
        <v>5.4</v>
      </c>
      <c r="C35" s="3">
        <f t="shared" ref="C35" si="18">AVERAGE(C30:C34)</f>
        <v>6.8042280000000002</v>
      </c>
      <c r="D35" s="3">
        <f>AVERAGE(D30:D34)</f>
        <v>0.11621674892839833</v>
      </c>
      <c r="E35" s="3">
        <f>_xlfn.T.TEST(B30:B34,C30:C34,2,1)</f>
        <v>1.3961461347009893E-2</v>
      </c>
      <c r="G35" s="3"/>
      <c r="H35" s="3">
        <f>AVERAGE(H30:H34)</f>
        <v>39.5</v>
      </c>
      <c r="I35" s="3">
        <f t="shared" ref="I35" si="19">AVERAGE(I30:I34)</f>
        <v>35.542080000000006</v>
      </c>
      <c r="J35" s="3">
        <f>AVERAGE(J30:J34)</f>
        <v>-5.0981670245886658E-2</v>
      </c>
      <c r="K35" s="3">
        <f>_xlfn.T.TEST(H30:H34,I30:I34,2,1)</f>
        <v>1.9276450813689797E-2</v>
      </c>
    </row>
    <row r="36" spans="1:23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</row>
    <row r="37" spans="1:23" x14ac:dyDescent="0.3">
      <c r="A37" s="2" t="s">
        <v>22</v>
      </c>
      <c r="B37" s="2">
        <v>2</v>
      </c>
      <c r="C37" s="2">
        <v>3.7023000000000001</v>
      </c>
      <c r="D37" s="2">
        <f>(C37-B37)/(C37+B37)</f>
        <v>0.29852866387247251</v>
      </c>
      <c r="G37" s="2" t="s">
        <v>21</v>
      </c>
      <c r="H37" s="2">
        <v>25.5</v>
      </c>
      <c r="I37" s="2">
        <v>48.129899999999999</v>
      </c>
      <c r="J37" s="2">
        <f>(I37-H37)/(I37+H37)</f>
        <v>0.30734660783187268</v>
      </c>
      <c r="M37" s="2" t="str">
        <f>A37</f>
        <v>TS022720c</v>
      </c>
      <c r="N37" s="2" t="str">
        <f>A39</f>
        <v>Lhx6</v>
      </c>
      <c r="O37" s="2">
        <f>B42</f>
        <v>3.5</v>
      </c>
      <c r="P37" s="2">
        <f>D42</f>
        <v>7.9474721043762214E-2</v>
      </c>
      <c r="Q37" s="2">
        <f>E42</f>
        <v>0.70341621180854519</v>
      </c>
      <c r="R37" s="2" t="str">
        <f>G37</f>
        <v>TS022720d</v>
      </c>
      <c r="S37" s="2" t="str">
        <f>G39</f>
        <v>PV</v>
      </c>
      <c r="T37" s="2">
        <f>H42</f>
        <v>30.1</v>
      </c>
      <c r="U37" s="2">
        <f>J42</f>
        <v>0.26376806044038426</v>
      </c>
      <c r="V37" s="2">
        <f>K42</f>
        <v>6.685332688707541E-5</v>
      </c>
      <c r="W37" s="2">
        <f>U37-P37</f>
        <v>0.18429333939662204</v>
      </c>
    </row>
    <row r="38" spans="1:23" x14ac:dyDescent="0.3">
      <c r="A38" s="2" t="s">
        <v>5</v>
      </c>
      <c r="B38" s="2">
        <v>3.5</v>
      </c>
      <c r="C38" s="2">
        <v>3.7023000000000001</v>
      </c>
      <c r="D38" s="2">
        <f t="shared" ref="D38:D41" si="20">(C38-B38)/(C38+B38)</f>
        <v>2.8088249586937526E-2</v>
      </c>
      <c r="G38" s="2" t="s">
        <v>5</v>
      </c>
      <c r="H38" s="2">
        <v>31</v>
      </c>
      <c r="I38" s="2">
        <v>56.335000000000001</v>
      </c>
      <c r="J38" s="2">
        <f t="shared" ref="J38:J41" si="21">(I38-H38)/(I38+H38)</f>
        <v>0.29008988378084388</v>
      </c>
    </row>
    <row r="39" spans="1:23" x14ac:dyDescent="0.3">
      <c r="A39" s="2" t="s">
        <v>7</v>
      </c>
      <c r="B39" s="2">
        <v>2.5</v>
      </c>
      <c r="C39" s="2">
        <v>3.6022400000000001</v>
      </c>
      <c r="D39" s="2">
        <f t="shared" si="20"/>
        <v>0.18062875272031256</v>
      </c>
      <c r="G39" s="2" t="s">
        <v>6</v>
      </c>
      <c r="H39" s="2">
        <v>30</v>
      </c>
      <c r="I39" s="2">
        <v>49.930999999999997</v>
      </c>
      <c r="J39" s="2">
        <f t="shared" si="21"/>
        <v>0.24935256658868271</v>
      </c>
    </row>
    <row r="40" spans="1:23" x14ac:dyDescent="0.3">
      <c r="B40" s="2">
        <v>6.5</v>
      </c>
      <c r="C40" s="2">
        <v>4.20261</v>
      </c>
      <c r="D40" s="2">
        <f t="shared" si="20"/>
        <v>-0.21465698553904142</v>
      </c>
      <c r="H40" s="2">
        <v>31</v>
      </c>
      <c r="I40" s="2">
        <v>48.930399999999999</v>
      </c>
      <c r="J40" s="2">
        <f t="shared" si="21"/>
        <v>0.22432516289171581</v>
      </c>
    </row>
    <row r="41" spans="1:23" x14ac:dyDescent="0.3">
      <c r="B41" s="2">
        <v>3</v>
      </c>
      <c r="C41" s="2">
        <v>3.7023000000000001</v>
      </c>
      <c r="D41" s="2">
        <f t="shared" si="20"/>
        <v>0.10478492457812992</v>
      </c>
      <c r="H41" s="2">
        <v>33</v>
      </c>
      <c r="I41" s="2">
        <v>54.734000000000002</v>
      </c>
      <c r="J41" s="2">
        <f t="shared" si="21"/>
        <v>0.24772608110880615</v>
      </c>
    </row>
    <row r="42" spans="1:23" x14ac:dyDescent="0.3">
      <c r="A42" s="3"/>
      <c r="B42" s="3">
        <f>AVERAGE(B37:B41)</f>
        <v>3.5</v>
      </c>
      <c r="C42" s="3">
        <f t="shared" ref="C42" si="22">AVERAGE(C37:C41)</f>
        <v>3.7823500000000001</v>
      </c>
      <c r="D42" s="3">
        <f>AVERAGE(D37:D41)</f>
        <v>7.9474721043762214E-2</v>
      </c>
      <c r="E42" s="3">
        <f>_xlfn.T.TEST(B37:B41,C37:C41,2,1)</f>
        <v>0.70341621180854519</v>
      </c>
      <c r="G42" s="3"/>
      <c r="H42" s="3">
        <f>AVERAGE(H37:H41)</f>
        <v>30.1</v>
      </c>
      <c r="I42" s="3">
        <f t="shared" ref="I42" si="23">AVERAGE(I37:I41)</f>
        <v>51.61206</v>
      </c>
      <c r="J42" s="3">
        <f>AVERAGE(J37:J41)</f>
        <v>0.26376806044038426</v>
      </c>
      <c r="K42" s="3">
        <f>_xlfn.T.TEST(H37:H41,I37:I41,2,1)</f>
        <v>6.685332688707541E-5</v>
      </c>
    </row>
    <row r="43" spans="1:23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</row>
    <row r="44" spans="1:23" x14ac:dyDescent="0.3">
      <c r="A44" s="2" t="s">
        <v>23</v>
      </c>
      <c r="B44" s="2">
        <v>14</v>
      </c>
      <c r="C44" s="2">
        <v>5.4033600000000002</v>
      </c>
      <c r="D44" s="2">
        <f>(C44-B44)/(C44+B44)</f>
        <v>-0.44304903892934011</v>
      </c>
      <c r="G44" s="2" t="s">
        <v>24</v>
      </c>
      <c r="H44" s="2">
        <v>39</v>
      </c>
      <c r="I44" s="2">
        <v>59.136699999999998</v>
      </c>
      <c r="J44" s="2">
        <f>(I44-H44)/(I44+H44)</f>
        <v>0.20519031106609453</v>
      </c>
      <c r="M44" s="2" t="str">
        <f>A44</f>
        <v>TS022720e</v>
      </c>
      <c r="N44" s="2" t="str">
        <f>A46</f>
        <v>Lhx6</v>
      </c>
      <c r="O44" s="2">
        <f>B49</f>
        <v>13.2</v>
      </c>
      <c r="P44" s="2">
        <f>D49</f>
        <v>-0.24480815287405125</v>
      </c>
      <c r="Q44" s="2">
        <f>E49</f>
        <v>4.5020077501794514E-2</v>
      </c>
      <c r="R44" s="2" t="str">
        <f>G44</f>
        <v>TS022720f</v>
      </c>
      <c r="S44" s="2" t="str">
        <f>G46</f>
        <v>PV</v>
      </c>
      <c r="T44" s="2">
        <f>H49</f>
        <v>48.1</v>
      </c>
      <c r="U44" s="2">
        <f>J49</f>
        <v>0.11250319962357411</v>
      </c>
      <c r="V44" s="2">
        <f>K49</f>
        <v>1.0317932370186307E-2</v>
      </c>
      <c r="W44" s="2">
        <f>U44-P44</f>
        <v>0.35731135249762536</v>
      </c>
    </row>
    <row r="45" spans="1:23" x14ac:dyDescent="0.3">
      <c r="A45" s="2" t="s">
        <v>5</v>
      </c>
      <c r="B45" s="2">
        <v>9</v>
      </c>
      <c r="C45" s="2">
        <v>3.7023000000000001</v>
      </c>
      <c r="D45" s="2">
        <f t="shared" ref="D45:D48" si="24">(C45-B45)/(C45+B45)</f>
        <v>-0.41706620060933841</v>
      </c>
      <c r="G45" s="2" t="s">
        <v>5</v>
      </c>
      <c r="H45" s="2">
        <v>45.5</v>
      </c>
      <c r="I45" s="2">
        <v>56.5351</v>
      </c>
      <c r="J45" s="2">
        <f t="shared" ref="J45:J48" si="25">(I45-H45)/(I45+H45)</f>
        <v>0.10815003856516042</v>
      </c>
    </row>
    <row r="46" spans="1:23" x14ac:dyDescent="0.3">
      <c r="A46" s="2" t="s">
        <v>7</v>
      </c>
      <c r="B46" s="2">
        <v>6</v>
      </c>
      <c r="C46" s="2">
        <v>6.6040999999999999</v>
      </c>
      <c r="D46" s="2">
        <f t="shared" si="24"/>
        <v>4.7928848549281575E-2</v>
      </c>
      <c r="G46" s="2" t="s">
        <v>6</v>
      </c>
      <c r="H46" s="2">
        <v>48</v>
      </c>
      <c r="I46" s="2">
        <v>61.638300000000001</v>
      </c>
      <c r="J46" s="2">
        <f t="shared" si="25"/>
        <v>0.12439357414334225</v>
      </c>
    </row>
    <row r="47" spans="1:23" x14ac:dyDescent="0.3">
      <c r="B47" s="2">
        <v>20.5</v>
      </c>
      <c r="C47" s="2">
        <v>17.410799999999998</v>
      </c>
      <c r="D47" s="2">
        <f t="shared" si="24"/>
        <v>-8.1486014539392526E-2</v>
      </c>
      <c r="H47" s="2">
        <v>52.5</v>
      </c>
      <c r="I47" s="2">
        <v>62.738999999999997</v>
      </c>
      <c r="J47" s="2">
        <f t="shared" si="25"/>
        <v>8.8850128862624611E-2</v>
      </c>
    </row>
    <row r="48" spans="1:23" x14ac:dyDescent="0.3">
      <c r="B48" s="2">
        <v>16.5</v>
      </c>
      <c r="C48" s="2">
        <v>8.3051600000000008</v>
      </c>
      <c r="D48" s="2">
        <f t="shared" si="24"/>
        <v>-0.33036835884146681</v>
      </c>
      <c r="H48" s="2">
        <v>55.5</v>
      </c>
      <c r="I48" s="2">
        <v>59.637099999999997</v>
      </c>
      <c r="J48" s="2">
        <f t="shared" si="25"/>
        <v>3.5931945480648694E-2</v>
      </c>
    </row>
    <row r="49" spans="1:23" x14ac:dyDescent="0.3">
      <c r="A49" s="3"/>
      <c r="B49" s="3">
        <f>AVERAGE(B44:B48)</f>
        <v>13.2</v>
      </c>
      <c r="C49" s="3">
        <f t="shared" ref="C49" si="26">AVERAGE(C44:C48)</f>
        <v>8.285143999999999</v>
      </c>
      <c r="D49" s="3">
        <f>AVERAGE(D44:D48)</f>
        <v>-0.24480815287405125</v>
      </c>
      <c r="E49" s="3">
        <f>_xlfn.T.TEST(B44:B48,C44:C48,2,1)</f>
        <v>4.5020077501794514E-2</v>
      </c>
      <c r="G49" s="3"/>
      <c r="H49" s="3">
        <f>AVERAGE(H44:H48)</f>
        <v>48.1</v>
      </c>
      <c r="I49" s="3">
        <f t="shared" ref="I49" si="27">AVERAGE(I44:I48)</f>
        <v>59.937239999999996</v>
      </c>
      <c r="J49" s="3">
        <f>AVERAGE(J44:J48)</f>
        <v>0.11250319962357411</v>
      </c>
      <c r="K49" s="3">
        <f>_xlfn.T.TEST(H44:H48,I44:I48,2,1)</f>
        <v>1.0317932370186307E-2</v>
      </c>
    </row>
    <row r="50" spans="1:23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</row>
    <row r="51" spans="1:23" x14ac:dyDescent="0.3">
      <c r="A51" s="2" t="s">
        <v>25</v>
      </c>
      <c r="B51" s="2">
        <v>8</v>
      </c>
      <c r="C51" s="2">
        <v>3.8023600000000002</v>
      </c>
      <c r="D51" s="2">
        <f>(C51-B51)/(C51+B51)</f>
        <v>-0.35566107117559537</v>
      </c>
      <c r="G51" s="2" t="s">
        <v>26</v>
      </c>
      <c r="H51" s="2">
        <v>90.5</v>
      </c>
      <c r="I51" s="2">
        <v>89.9559</v>
      </c>
      <c r="J51" s="2">
        <f>(I51-H51)/(I51+H51)</f>
        <v>-3.0151410954144492E-3</v>
      </c>
      <c r="M51" s="2" t="str">
        <f>A51</f>
        <v>TS022720h</v>
      </c>
      <c r="N51" s="2" t="str">
        <f>A53</f>
        <v>Lhx6</v>
      </c>
      <c r="O51" s="2">
        <f>B56</f>
        <v>8.6999999999999993</v>
      </c>
      <c r="P51" s="2">
        <f>D56</f>
        <v>-0.25184128018448543</v>
      </c>
      <c r="Q51" s="2">
        <f>E56</f>
        <v>1.6842748767786155E-2</v>
      </c>
      <c r="R51" s="2" t="str">
        <f>G51</f>
        <v>TS022720g</v>
      </c>
      <c r="S51" s="2" t="str">
        <f>G53</f>
        <v>PV</v>
      </c>
      <c r="T51" s="2">
        <f>H56</f>
        <v>80.099999999999994</v>
      </c>
      <c r="U51" s="2">
        <f>J56</f>
        <v>4.1521185941786068E-2</v>
      </c>
      <c r="V51" s="2">
        <f>K56</f>
        <v>0.39654763372270396</v>
      </c>
      <c r="W51" s="2">
        <f>U51-P51</f>
        <v>0.29336246612627148</v>
      </c>
    </row>
    <row r="52" spans="1:23" x14ac:dyDescent="0.3">
      <c r="A52" s="2" t="s">
        <v>5</v>
      </c>
      <c r="B52" s="2">
        <v>9</v>
      </c>
      <c r="C52" s="2">
        <v>4.1025499999999999</v>
      </c>
      <c r="D52" s="2">
        <f t="shared" ref="D52:D55" si="28">(C52-B52)/(C52+B52)</f>
        <v>-0.37377838664992691</v>
      </c>
      <c r="G52" s="2" t="s">
        <v>5</v>
      </c>
      <c r="H52" s="2">
        <v>87</v>
      </c>
      <c r="I52" s="2">
        <v>89.355500000000006</v>
      </c>
      <c r="J52" s="2">
        <f t="shared" ref="J52:J55" si="29">(I52-H52)/(I52+H52)</f>
        <v>1.3356544026129076E-2</v>
      </c>
    </row>
    <row r="53" spans="1:23" x14ac:dyDescent="0.3">
      <c r="A53" s="2" t="s">
        <v>7</v>
      </c>
      <c r="B53" s="2">
        <v>9.5</v>
      </c>
      <c r="C53" s="2">
        <v>6.3039199999999997</v>
      </c>
      <c r="D53" s="2">
        <f t="shared" si="28"/>
        <v>-0.2022333699487216</v>
      </c>
      <c r="G53" s="2" t="s">
        <v>6</v>
      </c>
      <c r="H53" s="2">
        <v>67.5</v>
      </c>
      <c r="I53" s="2">
        <v>79.749499999999998</v>
      </c>
      <c r="J53" s="2">
        <f t="shared" si="29"/>
        <v>8.3188737482979544E-2</v>
      </c>
    </row>
    <row r="54" spans="1:23" x14ac:dyDescent="0.3">
      <c r="B54" s="2">
        <v>6.5</v>
      </c>
      <c r="C54" s="2">
        <v>6.3039199999999997</v>
      </c>
      <c r="D54" s="2">
        <f t="shared" si="28"/>
        <v>-1.5314060069103857E-2</v>
      </c>
      <c r="H54" s="2">
        <v>94.5</v>
      </c>
      <c r="I54" s="2">
        <v>83.952200000000005</v>
      </c>
      <c r="J54" s="2">
        <f t="shared" si="29"/>
        <v>-5.9107144658345455E-2</v>
      </c>
    </row>
    <row r="55" spans="1:23" x14ac:dyDescent="0.3">
      <c r="B55" s="2">
        <v>10.5</v>
      </c>
      <c r="C55" s="2">
        <v>5.5034200000000002</v>
      </c>
      <c r="D55" s="2">
        <f t="shared" si="28"/>
        <v>-0.31221951307907936</v>
      </c>
      <c r="H55" s="2">
        <v>61</v>
      </c>
      <c r="I55" s="2">
        <v>86.553799999999995</v>
      </c>
      <c r="J55" s="2">
        <f t="shared" si="29"/>
        <v>0.17318293395358164</v>
      </c>
    </row>
    <row r="56" spans="1:23" x14ac:dyDescent="0.3">
      <c r="A56" s="3"/>
      <c r="B56" s="3">
        <f>AVERAGE(B51:B55)</f>
        <v>8.6999999999999993</v>
      </c>
      <c r="C56" s="3">
        <f t="shared" ref="C56" si="30">AVERAGE(C51:C55)</f>
        <v>5.2032339999999992</v>
      </c>
      <c r="D56" s="3">
        <f>AVERAGE(D51:D55)</f>
        <v>-0.25184128018448543</v>
      </c>
      <c r="E56" s="3">
        <f>_xlfn.T.TEST(B51:B55,C51:C55,2,1)</f>
        <v>1.6842748767786155E-2</v>
      </c>
      <c r="G56" s="3"/>
      <c r="H56" s="3">
        <f>AVERAGE(H51:H55)</f>
        <v>80.099999999999994</v>
      </c>
      <c r="I56" s="3">
        <f t="shared" ref="I56" si="31">AVERAGE(I51:I55)</f>
        <v>85.913380000000004</v>
      </c>
      <c r="J56" s="3">
        <f>AVERAGE(J51:J55)</f>
        <v>4.1521185941786068E-2</v>
      </c>
      <c r="K56" s="3">
        <f>_xlfn.T.TEST(H51:H55,I51:I55,2,1)</f>
        <v>0.39654763372270396</v>
      </c>
    </row>
    <row r="57" spans="1:23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</row>
    <row r="58" spans="1:23" x14ac:dyDescent="0.3">
      <c r="A58" s="2" t="s">
        <v>27</v>
      </c>
      <c r="B58" s="2">
        <v>21.5</v>
      </c>
      <c r="C58" s="2">
        <v>18.011199999999999</v>
      </c>
      <c r="D58" s="2">
        <f>(C58-B58)/(C58+B58)</f>
        <v>-8.8299013950474833E-2</v>
      </c>
      <c r="G58" s="2" t="s">
        <v>28</v>
      </c>
      <c r="H58" s="2">
        <v>20.5</v>
      </c>
      <c r="I58" s="2">
        <v>23.514600000000002</v>
      </c>
      <c r="J58" s="2">
        <f>(I58-H58)/(I58+H58)</f>
        <v>6.8490909834464056E-2</v>
      </c>
      <c r="M58" s="2" t="str">
        <f>A58</f>
        <v>TS022720i</v>
      </c>
      <c r="N58" s="2" t="str">
        <f>A60</f>
        <v>Lhx6</v>
      </c>
      <c r="O58" s="2">
        <f>B63</f>
        <v>36</v>
      </c>
      <c r="P58" s="2">
        <f>D63</f>
        <v>-0.14322557548271203</v>
      </c>
      <c r="Q58" s="2">
        <f>E63</f>
        <v>1.3455266006599291E-2</v>
      </c>
      <c r="R58" s="2" t="str">
        <f>G58</f>
        <v>TS022720J</v>
      </c>
      <c r="S58" s="2" t="str">
        <f>G60</f>
        <v>PV</v>
      </c>
      <c r="T58" s="2">
        <f>H63</f>
        <v>21.8</v>
      </c>
      <c r="U58" s="2">
        <f>J63</f>
        <v>1.0780448169292581E-2</v>
      </c>
      <c r="V58" s="2">
        <f>K63</f>
        <v>0.63672284229427478</v>
      </c>
      <c r="W58" s="2">
        <f>U58-P58</f>
        <v>0.15400602365200461</v>
      </c>
    </row>
    <row r="59" spans="1:23" x14ac:dyDescent="0.3">
      <c r="A59" s="2" t="s">
        <v>5</v>
      </c>
      <c r="B59" s="2">
        <v>30.5</v>
      </c>
      <c r="C59" s="2">
        <v>19.011800000000001</v>
      </c>
      <c r="D59" s="2">
        <f t="shared" ref="D59:D62" si="32">(C59-B59)/(C59+B59)</f>
        <v>-0.23202953639334459</v>
      </c>
      <c r="G59" s="2" t="s">
        <v>5</v>
      </c>
      <c r="H59" s="2">
        <v>21</v>
      </c>
      <c r="I59" s="2">
        <v>22.8142</v>
      </c>
      <c r="J59" s="2">
        <f t="shared" ref="J59:J62" si="33">(I59-H59)/(I59+H59)</f>
        <v>4.1406667244865809E-2</v>
      </c>
    </row>
    <row r="60" spans="1:23" x14ac:dyDescent="0.3">
      <c r="A60" s="2" t="s">
        <v>7</v>
      </c>
      <c r="B60" s="2">
        <v>33.5</v>
      </c>
      <c r="C60" s="2">
        <v>21.613399999999999</v>
      </c>
      <c r="D60" s="2">
        <f t="shared" si="32"/>
        <v>-0.21567531671063664</v>
      </c>
      <c r="G60" s="2" t="s">
        <v>6</v>
      </c>
      <c r="H60" s="2">
        <v>24</v>
      </c>
      <c r="I60" s="2">
        <v>22.213799999999999</v>
      </c>
      <c r="J60" s="2">
        <f t="shared" si="33"/>
        <v>-3.8650792620386142E-2</v>
      </c>
    </row>
    <row r="61" spans="1:23" x14ac:dyDescent="0.3">
      <c r="B61" s="2">
        <v>33.5</v>
      </c>
      <c r="C61" s="2">
        <v>24.715399999999999</v>
      </c>
      <c r="D61" s="2">
        <f t="shared" si="32"/>
        <v>-0.15089821593598945</v>
      </c>
      <c r="H61" s="2">
        <v>21</v>
      </c>
      <c r="I61" s="2">
        <v>21.313199999999998</v>
      </c>
      <c r="J61" s="2">
        <f t="shared" si="33"/>
        <v>7.4019454921867974E-3</v>
      </c>
    </row>
    <row r="62" spans="1:23" x14ac:dyDescent="0.3">
      <c r="B62" s="2">
        <v>61</v>
      </c>
      <c r="C62" s="2">
        <v>57.535699999999999</v>
      </c>
      <c r="D62" s="2">
        <f t="shared" si="32"/>
        <v>-2.9225794423114737E-2</v>
      </c>
      <c r="H62" s="2">
        <v>22.5</v>
      </c>
      <c r="I62" s="2">
        <v>21.4133</v>
      </c>
      <c r="J62" s="2">
        <f t="shared" si="33"/>
        <v>-2.4746489104667618E-2</v>
      </c>
    </row>
    <row r="63" spans="1:23" x14ac:dyDescent="0.3">
      <c r="A63" s="3"/>
      <c r="B63" s="3">
        <f>AVERAGE(B58:B62)</f>
        <v>36</v>
      </c>
      <c r="C63" s="3">
        <f t="shared" ref="C63" si="34">AVERAGE(C58:C62)</f>
        <v>28.177499999999998</v>
      </c>
      <c r="D63" s="3">
        <f>AVERAGE(D58:D62)</f>
        <v>-0.14322557548271203</v>
      </c>
      <c r="E63" s="3">
        <f>_xlfn.T.TEST(B58:B62,C58:C62,2,1)</f>
        <v>1.3455266006599291E-2</v>
      </c>
      <c r="G63" s="3"/>
      <c r="H63" s="3">
        <f>AVERAGE(H58:H62)</f>
        <v>21.8</v>
      </c>
      <c r="I63" s="3">
        <f t="shared" ref="I63" si="35">AVERAGE(I58:I62)</f>
        <v>22.253819999999997</v>
      </c>
      <c r="J63" s="3">
        <f>AVERAGE(J58:J62)</f>
        <v>1.0780448169292581E-2</v>
      </c>
      <c r="K63" s="3">
        <f>_xlfn.T.TEST(H58:H62,I58:I62,2,1)</f>
        <v>0.63672284229427478</v>
      </c>
    </row>
    <row r="64" spans="1:23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</row>
    <row r="65" spans="1:23" x14ac:dyDescent="0.3">
      <c r="A65" s="2" t="s">
        <v>29</v>
      </c>
      <c r="B65" s="2">
        <v>15.5</v>
      </c>
      <c r="C65" s="2">
        <v>21.013100000000001</v>
      </c>
      <c r="D65" s="2">
        <f>(C65-B65)/(C65+B65)</f>
        <v>0.15098964481240984</v>
      </c>
      <c r="G65" s="2" t="s">
        <v>30</v>
      </c>
      <c r="H65" s="2">
        <v>13.5</v>
      </c>
      <c r="I65" s="2">
        <v>67.1417</v>
      </c>
      <c r="J65" s="2">
        <f>(I65-H65)/(I65+H65)</f>
        <v>0.66518562976722961</v>
      </c>
      <c r="M65" s="2" t="str">
        <f>A65</f>
        <v>TS022820d</v>
      </c>
      <c r="N65" s="2" t="str">
        <f>A67</f>
        <v>Lhx6</v>
      </c>
      <c r="O65" s="2">
        <f>B70</f>
        <v>16.600000000000001</v>
      </c>
      <c r="P65" s="2">
        <f>D70</f>
        <v>0.13171412795156723</v>
      </c>
      <c r="Q65" s="2">
        <f>E70</f>
        <v>9.2277843032360777E-4</v>
      </c>
      <c r="R65" s="2" t="str">
        <f>G65</f>
        <v>TS022820e</v>
      </c>
      <c r="S65" s="2" t="str">
        <f>G67</f>
        <v>PV</v>
      </c>
      <c r="T65" s="2">
        <f>H70</f>
        <v>11.4</v>
      </c>
      <c r="U65" s="2">
        <f>J70</f>
        <v>0.38646849774303027</v>
      </c>
      <c r="V65" s="2">
        <f>K70</f>
        <v>9.9802829569533763E-2</v>
      </c>
      <c r="W65" s="2">
        <f>U65-P65</f>
        <v>0.25475436979146304</v>
      </c>
    </row>
    <row r="66" spans="1:23" x14ac:dyDescent="0.3">
      <c r="A66" s="2" t="s">
        <v>5</v>
      </c>
      <c r="B66" s="2">
        <v>18</v>
      </c>
      <c r="C66" s="2">
        <v>22.0137</v>
      </c>
      <c r="D66" s="2">
        <f t="shared" ref="D66:D69" si="36">(C66-B66)/(C66+B66)</f>
        <v>0.10030814446052227</v>
      </c>
      <c r="G66" s="2" t="s">
        <v>5</v>
      </c>
      <c r="H66" s="2">
        <v>12.5</v>
      </c>
      <c r="I66" s="2">
        <v>23.914899999999999</v>
      </c>
      <c r="J66" s="2">
        <f t="shared" ref="J66:J69" si="37">(I66-H66)/(I66+H66)</f>
        <v>0.31346783871437239</v>
      </c>
    </row>
    <row r="67" spans="1:23" x14ac:dyDescent="0.3">
      <c r="A67" s="2" t="s">
        <v>7</v>
      </c>
      <c r="B67" s="2">
        <v>17</v>
      </c>
      <c r="C67" s="2">
        <v>21.513400000000001</v>
      </c>
      <c r="D67" s="2">
        <f t="shared" si="36"/>
        <v>0.11719038049094602</v>
      </c>
      <c r="G67" s="2" t="s">
        <v>6</v>
      </c>
      <c r="H67" s="2">
        <v>8</v>
      </c>
      <c r="I67" s="2">
        <v>18.611599999999999</v>
      </c>
      <c r="J67" s="2">
        <f t="shared" si="37"/>
        <v>0.39875843617069245</v>
      </c>
    </row>
    <row r="68" spans="1:23" x14ac:dyDescent="0.3">
      <c r="B68" s="2">
        <v>17</v>
      </c>
      <c r="C68" s="2">
        <v>21.013100000000001</v>
      </c>
      <c r="D68" s="2">
        <f t="shared" si="36"/>
        <v>0.10557150035119475</v>
      </c>
      <c r="H68" s="2">
        <v>11.5</v>
      </c>
      <c r="I68" s="2">
        <v>22.0137</v>
      </c>
      <c r="J68" s="2">
        <f t="shared" si="37"/>
        <v>0.313713496271674</v>
      </c>
    </row>
    <row r="69" spans="1:23" x14ac:dyDescent="0.3">
      <c r="B69" s="2">
        <v>15.5</v>
      </c>
      <c r="C69" s="2">
        <v>22.513999999999999</v>
      </c>
      <c r="D69" s="2">
        <f t="shared" si="36"/>
        <v>0.1845109696427632</v>
      </c>
      <c r="H69" s="2">
        <v>11.5</v>
      </c>
      <c r="I69" s="2">
        <v>18.811699999999998</v>
      </c>
      <c r="J69" s="2">
        <f t="shared" si="37"/>
        <v>0.24121708779118289</v>
      </c>
    </row>
    <row r="70" spans="1:23" x14ac:dyDescent="0.3">
      <c r="A70" s="3"/>
      <c r="B70" s="3">
        <f>AVERAGE(B65:B69)</f>
        <v>16.600000000000001</v>
      </c>
      <c r="C70" s="3">
        <f t="shared" ref="C70" si="38">AVERAGE(C65:C69)</f>
        <v>21.61346</v>
      </c>
      <c r="D70" s="3">
        <f>AVERAGE(D65:D69)</f>
        <v>0.13171412795156723</v>
      </c>
      <c r="E70" s="3">
        <f>_xlfn.T.TEST(B65:B69,C65:C69,2,1)</f>
        <v>9.2277843032360777E-4</v>
      </c>
      <c r="G70" s="3"/>
      <c r="H70" s="3">
        <f>AVERAGE(H65:H69)</f>
        <v>11.4</v>
      </c>
      <c r="I70" s="3">
        <f t="shared" ref="I70" si="39">AVERAGE(I65:I69)</f>
        <v>30.098719999999997</v>
      </c>
      <c r="J70" s="3">
        <f>AVERAGE(J65:J69)</f>
        <v>0.38646849774303027</v>
      </c>
      <c r="K70" s="3">
        <f>_xlfn.T.TEST(H65:H69,I65:I69,2,1)</f>
        <v>9.9802829569533763E-2</v>
      </c>
    </row>
    <row r="71" spans="1:23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</row>
    <row r="72" spans="1:23" x14ac:dyDescent="0.3">
      <c r="A72" s="2" t="s">
        <v>32</v>
      </c>
      <c r="B72" s="2">
        <v>6.5</v>
      </c>
      <c r="C72" s="2">
        <v>16.11</v>
      </c>
      <c r="D72" s="2">
        <f>(C72-B72)/(C72+B72)</f>
        <v>0.42503317116320211</v>
      </c>
      <c r="G72" s="2" t="s">
        <v>31</v>
      </c>
      <c r="H72" s="2">
        <v>21</v>
      </c>
      <c r="I72" s="2">
        <v>38.223700000000001</v>
      </c>
      <c r="J72" s="2">
        <f>(I72-H72)/(I72+H72)</f>
        <v>0.29082445034673621</v>
      </c>
      <c r="M72" s="2" t="str">
        <f>A72</f>
        <v>TS022820g</v>
      </c>
      <c r="N72" s="2" t="str">
        <f>A74</f>
        <v>Lhx6</v>
      </c>
      <c r="O72" s="2">
        <f>B77</f>
        <v>10.5</v>
      </c>
      <c r="P72" s="2">
        <f>D77</f>
        <v>0.36727322397826812</v>
      </c>
      <c r="Q72" s="2">
        <f>E77</f>
        <v>1.59935700738336E-4</v>
      </c>
      <c r="R72" s="2" t="str">
        <f>G72</f>
        <v>TS022820f</v>
      </c>
      <c r="S72" s="2" t="str">
        <f>G74</f>
        <v>PV</v>
      </c>
      <c r="T72" s="2">
        <f>H77</f>
        <v>22.6</v>
      </c>
      <c r="U72" s="2">
        <f>J77</f>
        <v>0.21773137645042925</v>
      </c>
      <c r="V72" s="2">
        <f>K77</f>
        <v>5.1525319633996427E-4</v>
      </c>
      <c r="W72" s="2">
        <f>U72-P72</f>
        <v>-0.14954184752783886</v>
      </c>
    </row>
    <row r="73" spans="1:23" x14ac:dyDescent="0.3">
      <c r="A73" s="2" t="s">
        <v>5</v>
      </c>
      <c r="B73" s="2">
        <v>10.5</v>
      </c>
      <c r="C73" s="2">
        <v>20.812899999999999</v>
      </c>
      <c r="D73" s="2">
        <f t="shared" ref="D73:D76" si="40">(C73-B73)/(C73+B73)</f>
        <v>0.32934988455237296</v>
      </c>
      <c r="G73" s="2" t="s">
        <v>5</v>
      </c>
      <c r="H73" s="2">
        <v>23</v>
      </c>
      <c r="I73" s="2">
        <v>33.720999999999997</v>
      </c>
      <c r="J73" s="2">
        <f t="shared" ref="J73:J76" si="41">(I73-H73)/(I73+H73)</f>
        <v>0.18901288764302457</v>
      </c>
    </row>
    <row r="74" spans="1:23" x14ac:dyDescent="0.3">
      <c r="A74" s="2" t="s">
        <v>7</v>
      </c>
      <c r="B74" s="2">
        <v>13</v>
      </c>
      <c r="C74" s="2">
        <v>27.0168</v>
      </c>
      <c r="D74" s="2">
        <f t="shared" si="40"/>
        <v>0.35027288538813695</v>
      </c>
      <c r="G74" s="2" t="s">
        <v>6</v>
      </c>
      <c r="H74" s="2">
        <v>21.5</v>
      </c>
      <c r="I74" s="2">
        <v>33.921100000000003</v>
      </c>
      <c r="J74" s="2">
        <f t="shared" si="41"/>
        <v>0.22412222059829201</v>
      </c>
    </row>
    <row r="75" spans="1:23" x14ac:dyDescent="0.3">
      <c r="B75" s="2">
        <v>13</v>
      </c>
      <c r="C75" s="2">
        <v>25.015499999999999</v>
      </c>
      <c r="D75" s="2">
        <f t="shared" si="40"/>
        <v>0.31606844576554294</v>
      </c>
      <c r="H75" s="2">
        <v>25</v>
      </c>
      <c r="I75" s="2">
        <v>35.321899999999999</v>
      </c>
      <c r="J75" s="2">
        <f t="shared" si="41"/>
        <v>0.1711136419774576</v>
      </c>
    </row>
    <row r="76" spans="1:23" x14ac:dyDescent="0.3">
      <c r="B76" s="2">
        <v>9.5</v>
      </c>
      <c r="C76" s="2">
        <v>23.014299999999999</v>
      </c>
      <c r="D76" s="2">
        <f t="shared" si="40"/>
        <v>0.41564173302208562</v>
      </c>
      <c r="H76" s="2">
        <v>22.5</v>
      </c>
      <c r="I76" s="2">
        <v>34.721600000000002</v>
      </c>
      <c r="J76" s="2">
        <f t="shared" si="41"/>
        <v>0.21358368168663586</v>
      </c>
    </row>
    <row r="77" spans="1:23" x14ac:dyDescent="0.3">
      <c r="A77" s="3"/>
      <c r="B77" s="3">
        <f>AVERAGE(B72:B76)</f>
        <v>10.5</v>
      </c>
      <c r="C77" s="3">
        <f t="shared" ref="C77" si="42">AVERAGE(C72:C76)</f>
        <v>22.393900000000002</v>
      </c>
      <c r="D77" s="3">
        <f>AVERAGE(D72:D76)</f>
        <v>0.36727322397826812</v>
      </c>
      <c r="E77" s="3">
        <f>_xlfn.T.TEST(B72:B76,C72:C76,2,1)</f>
        <v>1.59935700738336E-4</v>
      </c>
      <c r="G77" s="3"/>
      <c r="H77" s="3">
        <f>AVERAGE(H72:H76)</f>
        <v>22.6</v>
      </c>
      <c r="I77" s="3">
        <f t="shared" ref="I77" si="43">AVERAGE(I72:I76)</f>
        <v>35.18186</v>
      </c>
      <c r="J77" s="3">
        <f>AVERAGE(J72:J76)</f>
        <v>0.21773137645042925</v>
      </c>
      <c r="K77" s="3">
        <f>_xlfn.T.TEST(H72:H76,I72:I76,2,1)</f>
        <v>5.1525319633996427E-4</v>
      </c>
    </row>
    <row r="78" spans="1:23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</row>
    <row r="79" spans="1:23" x14ac:dyDescent="0.3">
      <c r="A79" s="2" t="s">
        <v>33</v>
      </c>
      <c r="B79" s="2">
        <v>3</v>
      </c>
      <c r="C79" s="2">
        <v>5.2032299999999996</v>
      </c>
      <c r="D79" s="2">
        <f>(C79-B79)/(C79+B79)</f>
        <v>0.26858079073730712</v>
      </c>
      <c r="G79" s="2" t="s">
        <v>34</v>
      </c>
      <c r="H79" s="2">
        <v>13.5</v>
      </c>
      <c r="I79" s="2">
        <v>28.517700000000001</v>
      </c>
      <c r="J79" s="2">
        <f>(I79-H79)/(I79+H79)</f>
        <v>0.35741366138555891</v>
      </c>
      <c r="M79" s="2" t="str">
        <f>A79</f>
        <v>TS030620b</v>
      </c>
      <c r="N79" s="2" t="str">
        <f>A81</f>
        <v>Lhx6</v>
      </c>
      <c r="O79" s="2">
        <f>B84</f>
        <v>9.875</v>
      </c>
      <c r="P79" s="2">
        <f>D84</f>
        <v>-6.71150716334908E-2</v>
      </c>
      <c r="Q79" s="2">
        <f>E84</f>
        <v>0.31288826349814569</v>
      </c>
      <c r="R79" s="2" t="str">
        <f>G79</f>
        <v>TS030620a</v>
      </c>
      <c r="S79" s="2" t="str">
        <f>G81</f>
        <v>PV</v>
      </c>
      <c r="T79" s="2">
        <f>H84</f>
        <v>16.100000000000001</v>
      </c>
      <c r="U79" s="2">
        <f>J84</f>
        <v>-0.14344349788357791</v>
      </c>
      <c r="V79" s="2">
        <f>K84</f>
        <v>0.69959625270923731</v>
      </c>
      <c r="W79" s="2">
        <f>U79-P79</f>
        <v>-7.6328426250087109E-2</v>
      </c>
    </row>
    <row r="80" spans="1:23" x14ac:dyDescent="0.3">
      <c r="A80" s="2" t="s">
        <v>5</v>
      </c>
      <c r="B80" s="2">
        <v>19.5</v>
      </c>
      <c r="C80" s="2">
        <v>8.6053499999999996</v>
      </c>
      <c r="D80" s="2">
        <f t="shared" ref="D80:D82" si="44">(C80-B80)/(C80+B80)</f>
        <v>-0.38763616179837646</v>
      </c>
      <c r="G80" s="2" t="s">
        <v>5</v>
      </c>
      <c r="H80" s="2">
        <v>18</v>
      </c>
      <c r="I80" s="2">
        <v>13.708500000000001</v>
      </c>
      <c r="J80" s="2">
        <f t="shared" ref="J80:J83" si="45">(I80-H80)/(I80+H80)</f>
        <v>-0.1353422583849756</v>
      </c>
    </row>
    <row r="81" spans="1:23" x14ac:dyDescent="0.3">
      <c r="A81" s="2" t="s">
        <v>7</v>
      </c>
      <c r="B81" s="2">
        <v>1.5</v>
      </c>
      <c r="C81" s="2">
        <v>3.0018699999999998</v>
      </c>
      <c r="D81" s="2">
        <f t="shared" si="44"/>
        <v>0.33361025529391114</v>
      </c>
      <c r="G81" s="2" t="s">
        <v>6</v>
      </c>
      <c r="H81" s="2">
        <v>20</v>
      </c>
      <c r="I81" s="2">
        <v>4.30267</v>
      </c>
      <c r="J81" s="2">
        <f t="shared" si="45"/>
        <v>-0.64590968811245852</v>
      </c>
    </row>
    <row r="82" spans="1:23" x14ac:dyDescent="0.3">
      <c r="B82" s="2">
        <v>15.5</v>
      </c>
      <c r="C82" s="2">
        <v>5.4033600000000002</v>
      </c>
      <c r="D82" s="2">
        <f t="shared" si="44"/>
        <v>-0.483015170766805</v>
      </c>
      <c r="H82" s="2">
        <v>14</v>
      </c>
      <c r="I82" s="2">
        <v>16.310099999999998</v>
      </c>
      <c r="J82" s="2">
        <f t="shared" si="45"/>
        <v>7.6215518919436051E-2</v>
      </c>
    </row>
    <row r="83" spans="1:23" x14ac:dyDescent="0.3">
      <c r="H83" s="2">
        <v>15</v>
      </c>
      <c r="I83" s="2">
        <v>6.9042899999999996</v>
      </c>
      <c r="J83" s="2">
        <f t="shared" si="45"/>
        <v>-0.36959472322545039</v>
      </c>
    </row>
    <row r="84" spans="1:23" x14ac:dyDescent="0.3">
      <c r="A84" s="3"/>
      <c r="B84" s="3">
        <f>AVERAGE(B79:B83)</f>
        <v>9.875</v>
      </c>
      <c r="C84" s="3">
        <f t="shared" ref="C84" si="46">AVERAGE(C79:C83)</f>
        <v>5.5534524999999997</v>
      </c>
      <c r="D84" s="3">
        <f>AVERAGE(D79:D83)</f>
        <v>-6.71150716334908E-2</v>
      </c>
      <c r="E84" s="3">
        <f>_xlfn.T.TEST(B79:B83,C79:C83,2,1)</f>
        <v>0.31288826349814569</v>
      </c>
      <c r="G84" s="3"/>
      <c r="H84" s="3">
        <f>AVERAGE(H79:H83)</f>
        <v>16.100000000000001</v>
      </c>
      <c r="I84" s="3">
        <f t="shared" ref="I84" si="47">AVERAGE(I79:I83)</f>
        <v>13.948652000000001</v>
      </c>
      <c r="J84" s="3">
        <f>AVERAGE(J79:J83)</f>
        <v>-0.14344349788357791</v>
      </c>
      <c r="K84" s="3">
        <f>_xlfn.T.TEST(H79:H83,I79:I83,2,1)</f>
        <v>0.69959625270923731</v>
      </c>
    </row>
    <row r="85" spans="1:23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</row>
    <row r="86" spans="1:23" x14ac:dyDescent="0.3">
      <c r="A86" s="2" t="s">
        <v>35</v>
      </c>
      <c r="B86" s="2">
        <v>4</v>
      </c>
      <c r="C86" s="2">
        <v>6.4039799999999998</v>
      </c>
      <c r="D86" s="2">
        <f>(C86-B86)/(C86+B86)</f>
        <v>0.2310634968540885</v>
      </c>
      <c r="G86" s="2" t="s">
        <v>36</v>
      </c>
      <c r="H86" s="2">
        <v>56.5</v>
      </c>
      <c r="I86" s="2">
        <v>70.343699999999998</v>
      </c>
      <c r="J86" s="2">
        <f>(I86-H86)/(I86+H86)</f>
        <v>0.10913983114652126</v>
      </c>
      <c r="M86" s="2" t="str">
        <f>A86</f>
        <v>TS030620c</v>
      </c>
      <c r="N86" s="2" t="str">
        <f>A88</f>
        <v>Lhx6</v>
      </c>
      <c r="O86" s="2">
        <f>B91</f>
        <v>7.7</v>
      </c>
      <c r="P86" s="2">
        <f>D91</f>
        <v>0.24193798910972339</v>
      </c>
      <c r="Q86" s="2">
        <f>E91</f>
        <v>0.36558311980688302</v>
      </c>
      <c r="R86" s="2" t="str">
        <f>G86</f>
        <v>TS030620d</v>
      </c>
      <c r="S86" s="2" t="str">
        <f>G88</f>
        <v>PV</v>
      </c>
      <c r="T86" s="2">
        <f>H91</f>
        <v>60.125</v>
      </c>
      <c r="U86" s="2">
        <f>J91</f>
        <v>6.8148896747987006E-2</v>
      </c>
      <c r="V86" s="2">
        <f>K91</f>
        <v>1.7604252562919458E-2</v>
      </c>
      <c r="W86" s="2">
        <f>U86-P86</f>
        <v>-0.1737890923617364</v>
      </c>
    </row>
    <row r="87" spans="1:23" x14ac:dyDescent="0.3">
      <c r="A87" s="2" t="s">
        <v>5</v>
      </c>
      <c r="B87" s="2">
        <v>11</v>
      </c>
      <c r="C87" s="2">
        <v>8.2050999999999998</v>
      </c>
      <c r="D87" s="2">
        <f t="shared" ref="D87:D90" si="48">(C87-B87)/(C87+B87)</f>
        <v>-0.14552905217884832</v>
      </c>
      <c r="G87" s="2" t="s">
        <v>5</v>
      </c>
      <c r="H87" s="2">
        <v>50.5</v>
      </c>
      <c r="I87" s="2">
        <v>57.335599999999999</v>
      </c>
      <c r="J87" s="2">
        <f t="shared" ref="J87:J89" si="49">(I87-H87)/(I87+H87)</f>
        <v>6.3389084866222287E-2</v>
      </c>
    </row>
    <row r="88" spans="1:23" x14ac:dyDescent="0.3">
      <c r="A88" s="2" t="s">
        <v>7</v>
      </c>
      <c r="B88" s="2">
        <v>9</v>
      </c>
      <c r="C88" s="2">
        <v>10.506500000000001</v>
      </c>
      <c r="D88" s="2">
        <f t="shared" si="48"/>
        <v>7.7230666700843345E-2</v>
      </c>
      <c r="G88" s="2" t="s">
        <v>6</v>
      </c>
      <c r="H88" s="2">
        <v>54</v>
      </c>
      <c r="I88" s="2">
        <v>61.238</v>
      </c>
      <c r="J88" s="2">
        <f t="shared" si="49"/>
        <v>6.2809142817473393E-2</v>
      </c>
    </row>
    <row r="89" spans="1:23" x14ac:dyDescent="0.3">
      <c r="B89" s="2">
        <v>7</v>
      </c>
      <c r="C89" s="2">
        <v>8.9055300000000006</v>
      </c>
      <c r="D89" s="2">
        <f t="shared" si="48"/>
        <v>0.11980298675995082</v>
      </c>
      <c r="H89" s="2">
        <v>79.5</v>
      </c>
      <c r="I89" s="2">
        <v>85.653199999999998</v>
      </c>
      <c r="J89" s="2">
        <f t="shared" si="49"/>
        <v>3.7257528161731036E-2</v>
      </c>
    </row>
    <row r="90" spans="1:23" x14ac:dyDescent="0.3">
      <c r="B90" s="2">
        <v>7.5</v>
      </c>
      <c r="C90" s="2">
        <v>198.32300000000001</v>
      </c>
      <c r="D90" s="2">
        <f t="shared" si="48"/>
        <v>0.92712184741258263</v>
      </c>
    </row>
    <row r="91" spans="1:23" x14ac:dyDescent="0.3">
      <c r="A91" s="3"/>
      <c r="B91" s="3">
        <f>AVERAGE(B86:B90)</f>
        <v>7.7</v>
      </c>
      <c r="C91" s="3">
        <f t="shared" ref="C91" si="50">AVERAGE(C86:C90)</f>
        <v>46.468822000000003</v>
      </c>
      <c r="D91" s="3">
        <f>AVERAGE(D86:D90)</f>
        <v>0.24193798910972339</v>
      </c>
      <c r="E91" s="3">
        <f>_xlfn.T.TEST(B86:B90,C86:C90,2,1)</f>
        <v>0.36558311980688302</v>
      </c>
      <c r="G91" s="3"/>
      <c r="H91" s="3">
        <f>AVERAGE(H86:H90)</f>
        <v>60.125</v>
      </c>
      <c r="I91" s="3">
        <f t="shared" ref="I91" si="51">AVERAGE(I86:I90)</f>
        <v>68.64262500000001</v>
      </c>
      <c r="J91" s="3">
        <f>AVERAGE(J86:J90)</f>
        <v>6.8148896747987006E-2</v>
      </c>
      <c r="K91" s="3">
        <f>_xlfn.T.TEST(H86:H90,I86:I90,2,1)</f>
        <v>1.7604252562919458E-2</v>
      </c>
    </row>
    <row r="92" spans="1:23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</row>
    <row r="93" spans="1:23" x14ac:dyDescent="0.3">
      <c r="A93" s="2" t="s">
        <v>38</v>
      </c>
      <c r="B93" s="2">
        <v>21</v>
      </c>
      <c r="C93" s="2">
        <v>18.4114</v>
      </c>
      <c r="D93" s="2">
        <f>(C93-B93)/(C93+B93)</f>
        <v>-6.5681503321374013E-2</v>
      </c>
      <c r="G93" s="2" t="s">
        <v>37</v>
      </c>
      <c r="H93" s="2">
        <v>8.5</v>
      </c>
      <c r="I93" s="2">
        <v>14.3089</v>
      </c>
      <c r="J93" s="2">
        <f>(I93-H93)/(I93+H93)</f>
        <v>0.25467690243720648</v>
      </c>
      <c r="M93" s="2" t="str">
        <f>A93</f>
        <v>TS030620f</v>
      </c>
      <c r="N93" s="2" t="str">
        <f>A95</f>
        <v>Lhx6</v>
      </c>
      <c r="O93" s="2">
        <f>B98</f>
        <v>18.3</v>
      </c>
      <c r="P93" s="2">
        <f>D98</f>
        <v>5.2982102283309906E-3</v>
      </c>
      <c r="Q93" s="2">
        <f>E98</f>
        <v>0.91858241633196802</v>
      </c>
      <c r="R93" s="2" t="str">
        <f>G93</f>
        <v>TS030620e</v>
      </c>
      <c r="S93" s="2" t="str">
        <f>G95</f>
        <v>PV</v>
      </c>
      <c r="T93" s="2">
        <f>H98</f>
        <v>11.9</v>
      </c>
      <c r="U93" s="2">
        <f>J98</f>
        <v>0.21406587175141928</v>
      </c>
      <c r="V93" s="2">
        <f>K98</f>
        <v>2.7130895351932436E-3</v>
      </c>
      <c r="W93" s="2">
        <f>U93-P93</f>
        <v>0.20876766152308829</v>
      </c>
    </row>
    <row r="94" spans="1:23" x14ac:dyDescent="0.3">
      <c r="A94" s="2" t="s">
        <v>5</v>
      </c>
      <c r="B94" s="2">
        <v>21.5</v>
      </c>
      <c r="C94" s="2">
        <v>19.712199999999999</v>
      </c>
      <c r="D94" s="2">
        <f t="shared" ref="D94:D97" si="52">(C94-B94)/(C94+B94)</f>
        <v>-4.3380358243432789E-2</v>
      </c>
      <c r="G94" s="2" t="s">
        <v>5</v>
      </c>
      <c r="H94" s="2">
        <v>10.5</v>
      </c>
      <c r="I94" s="2">
        <v>15.6097</v>
      </c>
      <c r="J94" s="2">
        <f t="shared" ref="J94:J97" si="53">(I94-H94)/(I94+H94)</f>
        <v>0.19570121449116612</v>
      </c>
    </row>
    <row r="95" spans="1:23" x14ac:dyDescent="0.3">
      <c r="A95" s="2" t="s">
        <v>7</v>
      </c>
      <c r="B95" s="2">
        <v>17.5</v>
      </c>
      <c r="C95" s="2">
        <v>18.511500000000002</v>
      </c>
      <c r="D95" s="2">
        <f t="shared" si="52"/>
        <v>2.8088249586937553E-2</v>
      </c>
      <c r="G95" s="2" t="s">
        <v>6</v>
      </c>
      <c r="H95" s="2">
        <v>11.5</v>
      </c>
      <c r="I95" s="2">
        <v>15.7098</v>
      </c>
      <c r="J95" s="2">
        <f t="shared" si="53"/>
        <v>0.15471631544517048</v>
      </c>
    </row>
    <row r="96" spans="1:23" x14ac:dyDescent="0.3">
      <c r="B96" s="2">
        <v>19.5</v>
      </c>
      <c r="C96" s="2">
        <v>17.410799999999998</v>
      </c>
      <c r="D96" s="2">
        <f t="shared" si="52"/>
        <v>-5.6601319938879735E-2</v>
      </c>
      <c r="H96" s="2">
        <v>14</v>
      </c>
      <c r="I96" s="2">
        <v>22.0137</v>
      </c>
      <c r="J96" s="2">
        <f t="shared" si="53"/>
        <v>0.22251809727964636</v>
      </c>
    </row>
    <row r="97" spans="1:11" x14ac:dyDescent="0.3">
      <c r="B97" s="2">
        <v>12</v>
      </c>
      <c r="C97" s="2">
        <v>16.7104</v>
      </c>
      <c r="D97" s="2">
        <f t="shared" si="52"/>
        <v>0.16406598305840392</v>
      </c>
      <c r="H97" s="2">
        <v>15</v>
      </c>
      <c r="I97" s="2">
        <v>24.615300000000001</v>
      </c>
      <c r="J97" s="2">
        <f t="shared" si="53"/>
        <v>0.24271682910390682</v>
      </c>
    </row>
    <row r="98" spans="1:11" x14ac:dyDescent="0.3">
      <c r="A98" s="3"/>
      <c r="B98" s="3">
        <f>AVERAGE(B93:B97)</f>
        <v>18.3</v>
      </c>
      <c r="C98" s="3">
        <f t="shared" ref="C98" si="54">AVERAGE(C93:C97)</f>
        <v>18.151259999999997</v>
      </c>
      <c r="D98" s="3">
        <f>AVERAGE(D93:D97)</f>
        <v>5.2982102283309906E-3</v>
      </c>
      <c r="E98" s="3">
        <f>_xlfn.T.TEST(B93:B97,C93:C97,2,1)</f>
        <v>0.91858241633196802</v>
      </c>
      <c r="G98" s="3"/>
      <c r="H98" s="3">
        <f>AVERAGE(H93:H97)</f>
        <v>11.9</v>
      </c>
      <c r="I98" s="3">
        <f t="shared" ref="I98" si="55">AVERAGE(I93:I97)</f>
        <v>18.45148</v>
      </c>
      <c r="J98" s="3">
        <f>AVERAGE(J93:J97)</f>
        <v>0.21406587175141928</v>
      </c>
      <c r="K98" s="3">
        <f>_xlfn.T.TEST(H93:H97,I93:I97,2,1)</f>
        <v>2.7130895351932436E-3</v>
      </c>
    </row>
    <row r="105" spans="1:11" x14ac:dyDescent="0.3">
      <c r="A105" s="3"/>
      <c r="B105" s="3"/>
      <c r="C105" s="3"/>
      <c r="D105" s="3"/>
      <c r="E105" s="3"/>
    </row>
    <row r="112" spans="1:11" x14ac:dyDescent="0.3">
      <c r="A112" s="3"/>
      <c r="B112" s="3"/>
      <c r="C112" s="3"/>
      <c r="D112" s="3"/>
      <c r="E112" s="3"/>
    </row>
    <row r="119" spans="1:5" x14ac:dyDescent="0.3">
      <c r="A119" s="3"/>
      <c r="B119" s="3"/>
      <c r="C119" s="3"/>
      <c r="D119" s="3"/>
      <c r="E119" s="3"/>
    </row>
    <row r="126" spans="1:5" x14ac:dyDescent="0.3">
      <c r="A126" s="3"/>
      <c r="B126" s="3"/>
      <c r="C126" s="3"/>
      <c r="D126" s="3"/>
      <c r="E126" s="3"/>
    </row>
    <row r="133" spans="1:5" x14ac:dyDescent="0.3">
      <c r="A133" s="3"/>
      <c r="B133" s="3"/>
      <c r="C133" s="3"/>
      <c r="D133" s="3"/>
      <c r="E133" s="3"/>
    </row>
    <row r="140" spans="1:5" x14ac:dyDescent="0.3">
      <c r="A140" s="3"/>
      <c r="B140" s="3"/>
      <c r="C140" s="3"/>
      <c r="D140" s="3"/>
      <c r="E140" s="3"/>
    </row>
    <row r="147" spans="1:5" x14ac:dyDescent="0.3">
      <c r="A147" s="3"/>
      <c r="B147" s="3"/>
      <c r="C147" s="3"/>
      <c r="D147" s="3"/>
      <c r="E147" s="3"/>
    </row>
    <row r="154" spans="1:5" x14ac:dyDescent="0.3">
      <c r="A154" s="3"/>
      <c r="B154" s="3"/>
      <c r="C154" s="3"/>
      <c r="D154" s="3"/>
      <c r="E154" s="3"/>
    </row>
    <row r="161" spans="1:5" x14ac:dyDescent="0.3">
      <c r="A161" s="3"/>
      <c r="B161" s="3"/>
      <c r="C161" s="3"/>
      <c r="D161" s="3"/>
      <c r="E161" s="3"/>
    </row>
    <row r="168" spans="1:5" x14ac:dyDescent="0.3">
      <c r="A168" s="3"/>
      <c r="B168" s="3"/>
      <c r="C168" s="3"/>
      <c r="D168" s="3"/>
      <c r="E168" s="3"/>
    </row>
    <row r="175" spans="1:5" x14ac:dyDescent="0.3">
      <c r="A175" s="3"/>
      <c r="B175" s="3"/>
      <c r="C175" s="3"/>
      <c r="D175" s="3"/>
      <c r="E175" s="3"/>
    </row>
    <row r="182" spans="1:5" x14ac:dyDescent="0.3">
      <c r="A182" s="3"/>
      <c r="B182" s="3"/>
      <c r="C182" s="3"/>
      <c r="D182" s="3"/>
      <c r="E182" s="3"/>
    </row>
    <row r="189" spans="1:5" x14ac:dyDescent="0.3">
      <c r="A189" s="3"/>
      <c r="B189" s="3"/>
      <c r="C189" s="3"/>
      <c r="D189" s="3"/>
      <c r="E189" s="3"/>
    </row>
    <row r="196" spans="1:5" x14ac:dyDescent="0.3">
      <c r="A196" s="3"/>
      <c r="B196" s="3"/>
      <c r="C196" s="3"/>
      <c r="D196" s="3"/>
      <c r="E196" s="3"/>
    </row>
    <row r="203" spans="1:5" x14ac:dyDescent="0.3">
      <c r="A203" s="3"/>
      <c r="B203" s="3"/>
      <c r="C203" s="3"/>
      <c r="D203" s="3"/>
      <c r="E203" s="3"/>
    </row>
    <row r="210" spans="1:5" x14ac:dyDescent="0.3">
      <c r="A210" s="3"/>
      <c r="B210" s="3"/>
      <c r="C210" s="3"/>
      <c r="D210" s="3"/>
      <c r="E210" s="3"/>
    </row>
    <row r="217" spans="1:5" x14ac:dyDescent="0.3">
      <c r="A217" s="3"/>
      <c r="B217" s="3"/>
      <c r="C217" s="3"/>
      <c r="D217" s="3"/>
      <c r="E217" s="3"/>
    </row>
    <row r="224" spans="1:5" x14ac:dyDescent="0.3">
      <c r="A224" s="3"/>
      <c r="B224" s="3"/>
      <c r="C224" s="3"/>
      <c r="D224" s="3"/>
      <c r="E224" s="3"/>
    </row>
    <row r="231" spans="1:5" x14ac:dyDescent="0.3">
      <c r="A231" s="3"/>
      <c r="B231" s="3"/>
      <c r="C231" s="3"/>
      <c r="D231" s="3"/>
      <c r="E231" s="3"/>
    </row>
    <row r="238" spans="1:5" x14ac:dyDescent="0.3">
      <c r="A238" s="3"/>
      <c r="B238" s="3"/>
      <c r="C238" s="3"/>
      <c r="D238" s="3"/>
      <c r="E238" s="3"/>
    </row>
    <row r="245" spans="1:5" x14ac:dyDescent="0.3">
      <c r="A245" s="3"/>
      <c r="B245" s="3"/>
      <c r="C245" s="3"/>
      <c r="D245" s="3"/>
      <c r="E245" s="3"/>
    </row>
    <row r="252" spans="1:5" x14ac:dyDescent="0.3">
      <c r="A252" s="3"/>
      <c r="B252" s="3"/>
      <c r="C252" s="3"/>
      <c r="D252" s="3"/>
      <c r="E252" s="3"/>
    </row>
    <row r="259" spans="1:5" x14ac:dyDescent="0.3">
      <c r="A259" s="3"/>
      <c r="B259" s="3"/>
      <c r="C259" s="3"/>
      <c r="D259" s="3"/>
      <c r="E259" s="3"/>
    </row>
    <row r="266" spans="1:5" x14ac:dyDescent="0.3">
      <c r="A266" s="3"/>
      <c r="B266" s="3"/>
      <c r="C266" s="3"/>
      <c r="D266" s="3"/>
      <c r="E266" s="3"/>
    </row>
    <row r="273" spans="1:5" x14ac:dyDescent="0.3">
      <c r="A273" s="3"/>
      <c r="B273" s="3"/>
      <c r="C273" s="3"/>
      <c r="D273" s="3"/>
      <c r="E273" s="3"/>
    </row>
    <row r="280" spans="1:5" x14ac:dyDescent="0.3">
      <c r="A280" s="3"/>
      <c r="B280" s="3"/>
      <c r="C280" s="3"/>
      <c r="D280" s="3"/>
      <c r="E28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612F-C089-4F92-93AF-952FBEA152FB}">
  <dimension ref="A1:AA101"/>
  <sheetViews>
    <sheetView tabSelected="1" topLeftCell="E1" workbookViewId="0">
      <selection activeCell="Q4" sqref="Q4"/>
    </sheetView>
  </sheetViews>
  <sheetFormatPr defaultRowHeight="14.4" x14ac:dyDescent="0.3"/>
  <sheetData>
    <row r="1" spans="1:26" x14ac:dyDescent="0.3">
      <c r="A1" s="1" t="s">
        <v>127</v>
      </c>
      <c r="M1" s="1" t="s">
        <v>129</v>
      </c>
    </row>
    <row r="2" spans="1:26" x14ac:dyDescent="0.3">
      <c r="A2" s="1" t="s">
        <v>128</v>
      </c>
      <c r="M2" s="1" t="s">
        <v>128</v>
      </c>
    </row>
    <row r="3" spans="1:26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</row>
    <row r="4" spans="1:26" x14ac:dyDescent="0.3">
      <c r="A4" s="2" t="s">
        <v>11</v>
      </c>
      <c r="B4" s="2" t="s">
        <v>7</v>
      </c>
      <c r="C4" s="2">
        <v>6.1</v>
      </c>
      <c r="D4" s="2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2">
        <v>0.26466862807525871</v>
      </c>
      <c r="J4" s="2">
        <v>2.3416538332970478E-2</v>
      </c>
      <c r="M4" s="2" t="s">
        <v>13</v>
      </c>
      <c r="N4" s="2" t="s">
        <v>7</v>
      </c>
      <c r="O4" s="2">
        <v>6.1</v>
      </c>
      <c r="P4" s="2">
        <v>-1</v>
      </c>
      <c r="Q4" s="2">
        <v>1.3394999669378909E-3</v>
      </c>
      <c r="R4" s="2" t="s">
        <v>12</v>
      </c>
      <c r="S4" s="2" t="s">
        <v>6</v>
      </c>
      <c r="T4" s="2">
        <v>12.2</v>
      </c>
      <c r="U4" s="2">
        <v>0.54625188171686645</v>
      </c>
      <c r="V4" s="2">
        <v>5.7598657352634492E-4</v>
      </c>
    </row>
    <row r="5" spans="1:26" x14ac:dyDescent="0.3">
      <c r="A5" s="2" t="s">
        <v>19</v>
      </c>
      <c r="B5" s="2" t="s">
        <v>7</v>
      </c>
      <c r="C5" s="2">
        <v>9.8000000000000007</v>
      </c>
      <c r="D5" s="2">
        <v>0.18174011826315117</v>
      </c>
      <c r="E5" s="2">
        <v>3.5481889181971649E-2</v>
      </c>
      <c r="F5" s="2" t="s">
        <v>14</v>
      </c>
      <c r="G5" s="2" t="s">
        <v>6</v>
      </c>
      <c r="H5" s="2">
        <v>11.6</v>
      </c>
      <c r="I5" s="2">
        <v>0.55858105427080829</v>
      </c>
      <c r="J5" s="2">
        <v>5.6642501770176296E-5</v>
      </c>
      <c r="M5" s="2" t="s">
        <v>17</v>
      </c>
      <c r="N5" s="2" t="s">
        <v>7</v>
      </c>
      <c r="O5" s="2">
        <v>8.4</v>
      </c>
      <c r="P5" s="2">
        <v>-1</v>
      </c>
      <c r="Q5" s="2">
        <v>2.1896302596864111E-4</v>
      </c>
      <c r="R5" s="2" t="s">
        <v>14</v>
      </c>
      <c r="S5" s="2" t="s">
        <v>6</v>
      </c>
      <c r="T5" s="2">
        <v>13.1</v>
      </c>
      <c r="U5" s="2">
        <v>0.58492094738157729</v>
      </c>
      <c r="V5" s="2">
        <v>2.3372378819009829E-8</v>
      </c>
    </row>
    <row r="6" spans="1:26" x14ac:dyDescent="0.3">
      <c r="A6" s="2" t="s">
        <v>22</v>
      </c>
      <c r="B6" s="2" t="s">
        <v>7</v>
      </c>
      <c r="C6" s="2">
        <v>11.2</v>
      </c>
      <c r="D6" s="2">
        <v>-0.20136715192985269</v>
      </c>
      <c r="E6" s="2">
        <v>3.5395866069831479E-2</v>
      </c>
      <c r="F6" s="2" t="s">
        <v>16</v>
      </c>
      <c r="G6" s="2" t="s">
        <v>6</v>
      </c>
      <c r="H6" s="2">
        <v>29.4</v>
      </c>
      <c r="I6" s="2">
        <v>0.23679845816652687</v>
      </c>
      <c r="J6" s="2">
        <v>4.0451337892017996E-4</v>
      </c>
      <c r="M6" s="2" t="s">
        <v>22</v>
      </c>
      <c r="N6" s="2" t="s">
        <v>7</v>
      </c>
      <c r="O6" s="2">
        <v>7</v>
      </c>
      <c r="P6" s="2">
        <v>-0.11278403603174318</v>
      </c>
      <c r="Q6" s="2">
        <v>1.0278519773260558E-2</v>
      </c>
      <c r="R6" s="2" t="s">
        <v>16</v>
      </c>
      <c r="S6" s="2" t="s">
        <v>6</v>
      </c>
      <c r="T6" s="2">
        <v>24.1</v>
      </c>
      <c r="U6" s="2">
        <v>0.34895995803252611</v>
      </c>
      <c r="V6" s="2">
        <v>3.2422122904128211E-4</v>
      </c>
      <c r="X6" s="2"/>
      <c r="Y6" s="2"/>
      <c r="Z6" s="2"/>
    </row>
    <row r="7" spans="1:26" x14ac:dyDescent="0.3">
      <c r="A7" s="2" t="s">
        <v>33</v>
      </c>
      <c r="B7" s="2" t="s">
        <v>7</v>
      </c>
      <c r="C7" s="2">
        <v>22.1</v>
      </c>
      <c r="D7" s="2">
        <v>-0.85317149507433721</v>
      </c>
      <c r="E7" s="2">
        <v>4.2715685059656457E-2</v>
      </c>
      <c r="F7" s="2" t="s">
        <v>26</v>
      </c>
      <c r="G7" s="2" t="s">
        <v>6</v>
      </c>
      <c r="H7" s="2">
        <v>55.2</v>
      </c>
      <c r="I7" s="2">
        <v>0.15420109218286876</v>
      </c>
      <c r="J7" s="2">
        <v>2.2858699384715308E-2</v>
      </c>
      <c r="M7" s="2" t="s">
        <v>25</v>
      </c>
      <c r="N7" s="2" t="s">
        <v>7</v>
      </c>
      <c r="O7" s="2">
        <v>10</v>
      </c>
      <c r="P7" s="2">
        <v>-1</v>
      </c>
      <c r="Q7" s="2">
        <v>5.9602089965995021E-6</v>
      </c>
      <c r="R7" s="2" t="s">
        <v>18</v>
      </c>
      <c r="S7" s="2" t="s">
        <v>6</v>
      </c>
      <c r="T7" s="2">
        <v>22.3</v>
      </c>
      <c r="U7" s="2">
        <v>0.30727031153053053</v>
      </c>
      <c r="V7" s="2">
        <v>9.4209566186175822E-4</v>
      </c>
      <c r="X7" s="2"/>
      <c r="Y7" s="2"/>
      <c r="Z7" s="2"/>
    </row>
    <row r="8" spans="1:26" x14ac:dyDescent="0.3">
      <c r="A8" s="2" t="s">
        <v>35</v>
      </c>
      <c r="B8" s="2" t="s">
        <v>7</v>
      </c>
      <c r="C8" s="2">
        <v>8.3000000000000007</v>
      </c>
      <c r="D8" s="2">
        <v>0.41638879198837742</v>
      </c>
      <c r="E8" s="2">
        <v>2.2602589233838158E-3</v>
      </c>
      <c r="F8" s="2" t="s">
        <v>30</v>
      </c>
      <c r="G8" s="2" t="s">
        <v>6</v>
      </c>
      <c r="H8" s="2">
        <v>22.1</v>
      </c>
      <c r="I8" s="2">
        <v>0.51716607007201998</v>
      </c>
      <c r="J8" s="2">
        <v>2.2128762668537842E-4</v>
      </c>
      <c r="M8" s="2" t="s">
        <v>27</v>
      </c>
      <c r="N8" s="2" t="s">
        <v>7</v>
      </c>
      <c r="O8" s="2">
        <v>31</v>
      </c>
      <c r="P8" s="2">
        <v>-0.85537509610688711</v>
      </c>
      <c r="Q8" s="2">
        <v>1.1233735880585838E-4</v>
      </c>
      <c r="R8" s="2" t="s">
        <v>20</v>
      </c>
      <c r="S8" s="2" t="s">
        <v>6</v>
      </c>
      <c r="T8" s="2">
        <v>42</v>
      </c>
      <c r="U8" s="2">
        <v>5.2685193312672338E-2</v>
      </c>
      <c r="V8" s="2">
        <v>4.6702175964709401E-2</v>
      </c>
      <c r="X8" s="2"/>
      <c r="Y8" s="2"/>
      <c r="Z8" s="2"/>
    </row>
    <row r="9" spans="1:26" x14ac:dyDescent="0.3">
      <c r="A9" s="2" t="s">
        <v>38</v>
      </c>
      <c r="B9" s="2" t="s">
        <v>7</v>
      </c>
      <c r="C9" s="2">
        <v>9.4</v>
      </c>
      <c r="D9" s="2">
        <v>0.55648024833819609</v>
      </c>
      <c r="E9" s="2">
        <v>1.8716602620293934E-4</v>
      </c>
      <c r="F9" s="2" t="s">
        <v>31</v>
      </c>
      <c r="G9" s="2" t="s">
        <v>6</v>
      </c>
      <c r="H9" s="2">
        <v>29.1</v>
      </c>
      <c r="I9" s="2">
        <v>0.17010537437080264</v>
      </c>
      <c r="J9" s="2">
        <v>1.704618024568735E-3</v>
      </c>
      <c r="M9" s="2" t="s">
        <v>32</v>
      </c>
      <c r="N9" s="2" t="s">
        <v>7</v>
      </c>
      <c r="O9" s="2">
        <v>8</v>
      </c>
      <c r="P9" s="2">
        <v>-0.7843666762084508</v>
      </c>
      <c r="Q9" s="2">
        <v>3.6579447568273735E-2</v>
      </c>
      <c r="R9" s="2" t="s">
        <v>21</v>
      </c>
      <c r="S9" s="2" t="s">
        <v>6</v>
      </c>
      <c r="T9" s="2">
        <v>9.4</v>
      </c>
      <c r="U9" s="2">
        <v>0.41835862965169701</v>
      </c>
      <c r="V9" s="2">
        <v>2.27877125496167E-3</v>
      </c>
      <c r="X9" s="2"/>
      <c r="Y9" s="2"/>
      <c r="Z9" s="2"/>
    </row>
    <row r="10" spans="1:26" x14ac:dyDescent="0.3">
      <c r="A10" s="1"/>
      <c r="B10" s="1"/>
      <c r="C10" s="1"/>
      <c r="D10" s="1"/>
      <c r="E10" s="1"/>
      <c r="F10" s="2" t="s">
        <v>36</v>
      </c>
      <c r="G10" s="2" t="s">
        <v>6</v>
      </c>
      <c r="H10" s="2">
        <v>34.299999999999997</v>
      </c>
      <c r="I10" s="2">
        <v>0.24622050036909879</v>
      </c>
      <c r="J10" s="2">
        <v>2.1341577191829722E-4</v>
      </c>
      <c r="M10" s="2" t="s">
        <v>33</v>
      </c>
      <c r="N10" s="2" t="s">
        <v>7</v>
      </c>
      <c r="O10" s="2">
        <v>18.600000000000001</v>
      </c>
      <c r="P10" s="2">
        <v>-1</v>
      </c>
      <c r="Q10" s="2">
        <v>6.5170646046278113E-4</v>
      </c>
      <c r="R10" s="2" t="s">
        <v>24</v>
      </c>
      <c r="S10" s="2" t="s">
        <v>6</v>
      </c>
      <c r="T10" s="2">
        <v>12.5</v>
      </c>
      <c r="U10" s="2">
        <v>0.24727363223990478</v>
      </c>
      <c r="V10" s="2">
        <v>8.5950078571178663E-3</v>
      </c>
      <c r="X10" s="2"/>
      <c r="Y10" s="2"/>
      <c r="Z10" s="2"/>
    </row>
    <row r="11" spans="1:26" x14ac:dyDescent="0.3">
      <c r="A11" s="1"/>
      <c r="B11" s="2"/>
      <c r="C11" s="2"/>
      <c r="D11" s="2"/>
      <c r="E11" s="1"/>
      <c r="F11" s="2" t="s">
        <v>37</v>
      </c>
      <c r="G11" s="2" t="s">
        <v>6</v>
      </c>
      <c r="H11" s="2">
        <v>11.1</v>
      </c>
      <c r="I11" s="2">
        <v>0.34835779871580186</v>
      </c>
      <c r="J11" s="2">
        <v>2.6020270810799269E-3</v>
      </c>
      <c r="M11" s="2"/>
      <c r="N11" s="2"/>
      <c r="O11" s="2"/>
      <c r="P11" s="1"/>
      <c r="Q11" s="1"/>
      <c r="R11" s="2" t="s">
        <v>26</v>
      </c>
      <c r="S11" s="2" t="s">
        <v>6</v>
      </c>
      <c r="T11" s="2">
        <v>71.900000000000006</v>
      </c>
      <c r="U11" s="2">
        <v>-0.13153525019585782</v>
      </c>
      <c r="V11" s="2">
        <v>9.3814908467390462E-3</v>
      </c>
      <c r="X11" s="2"/>
      <c r="Y11" s="2"/>
      <c r="Z11" s="2"/>
    </row>
    <row r="12" spans="1:26" x14ac:dyDescent="0.3">
      <c r="A12" s="1"/>
      <c r="B12" s="2"/>
      <c r="C12" s="2"/>
      <c r="D12" s="2"/>
      <c r="E12" s="1"/>
      <c r="F12" s="1"/>
      <c r="G12" s="1"/>
      <c r="H12" s="1"/>
      <c r="I12" s="1"/>
      <c r="J12" s="1"/>
      <c r="M12" s="2"/>
      <c r="N12" s="2"/>
      <c r="O12" s="2"/>
      <c r="P12" s="1"/>
      <c r="Q12" s="1"/>
      <c r="R12" s="2" t="s">
        <v>30</v>
      </c>
      <c r="S12" s="2" t="s">
        <v>6</v>
      </c>
      <c r="T12" s="2">
        <v>19.3</v>
      </c>
      <c r="U12" s="2">
        <v>0.52879498177643702</v>
      </c>
      <c r="V12" s="2">
        <v>4.3733993891760433E-4</v>
      </c>
      <c r="X12" s="2"/>
      <c r="Y12" s="2"/>
      <c r="Z12" s="2"/>
    </row>
    <row r="13" spans="1:26" x14ac:dyDescent="0.3">
      <c r="A13" s="1"/>
      <c r="B13" s="2"/>
      <c r="C13" s="2"/>
      <c r="D13" s="2"/>
      <c r="E13" s="1"/>
      <c r="F13" s="1"/>
      <c r="G13" s="1"/>
      <c r="H13" s="1"/>
      <c r="I13" s="1"/>
      <c r="J13" s="1"/>
      <c r="M13" s="2"/>
      <c r="N13" s="2"/>
      <c r="O13" s="2"/>
      <c r="P13" s="1"/>
      <c r="Q13" s="1"/>
      <c r="R13" s="2" t="s">
        <v>31</v>
      </c>
      <c r="S13" s="2" t="s">
        <v>6</v>
      </c>
      <c r="T13" s="2">
        <v>28.9</v>
      </c>
      <c r="U13" s="2">
        <v>0.23422808890754498</v>
      </c>
      <c r="V13" s="2">
        <v>1.309456390623702E-4</v>
      </c>
      <c r="X13" s="2"/>
      <c r="Y13" s="2"/>
      <c r="Z13" s="2"/>
    </row>
    <row r="14" spans="1:26" x14ac:dyDescent="0.3">
      <c r="A14" s="1"/>
      <c r="B14" s="2"/>
      <c r="C14" s="2"/>
      <c r="D14" s="2"/>
      <c r="E14" s="1"/>
      <c r="F14" s="1"/>
      <c r="G14" s="1"/>
      <c r="H14" s="1"/>
      <c r="I14" s="1"/>
      <c r="J14" s="1"/>
      <c r="M14" s="2"/>
      <c r="N14" s="2"/>
      <c r="O14" s="2"/>
      <c r="P14" s="1"/>
      <c r="Q14" s="1"/>
      <c r="R14" s="2" t="s">
        <v>34</v>
      </c>
      <c r="S14" s="2" t="s">
        <v>6</v>
      </c>
      <c r="T14" s="2">
        <v>13.5</v>
      </c>
      <c r="U14" s="2">
        <v>0.54274054743663935</v>
      </c>
      <c r="V14" s="2">
        <v>3.654082933413057E-6</v>
      </c>
      <c r="X14" s="2"/>
      <c r="Y14" s="2"/>
      <c r="Z14" s="2"/>
    </row>
    <row r="15" spans="1:26" x14ac:dyDescent="0.3">
      <c r="A15" s="1"/>
      <c r="B15" s="2"/>
      <c r="C15" s="2"/>
      <c r="D15" s="2"/>
      <c r="F15" s="1"/>
      <c r="G15" s="1"/>
      <c r="H15" s="1"/>
      <c r="I15" s="1"/>
      <c r="J15" s="1"/>
      <c r="M15" s="2"/>
      <c r="N15" s="2"/>
      <c r="O15" s="2"/>
      <c r="P15" s="1"/>
      <c r="Q15" s="1"/>
      <c r="R15" s="2" t="s">
        <v>36</v>
      </c>
      <c r="S15" s="2" t="s">
        <v>6</v>
      </c>
      <c r="T15" s="2">
        <v>32.6</v>
      </c>
      <c r="U15" s="2">
        <v>0.44214715255320886</v>
      </c>
      <c r="V15" s="2">
        <v>7.8006890238201785E-5</v>
      </c>
      <c r="X15" s="2"/>
      <c r="Y15" s="2"/>
      <c r="Z15" s="2"/>
    </row>
    <row r="16" spans="1:26" x14ac:dyDescent="0.3">
      <c r="B16" s="2"/>
      <c r="C16" s="2"/>
      <c r="D16" s="2"/>
      <c r="H16" s="1"/>
      <c r="I16" s="1"/>
      <c r="J16" s="1"/>
      <c r="M16" s="2"/>
      <c r="N16" s="2"/>
      <c r="O16" s="2"/>
      <c r="R16" s="2" t="s">
        <v>37</v>
      </c>
      <c r="S16" s="2" t="s">
        <v>6</v>
      </c>
      <c r="T16" s="2">
        <v>9.1999999999999993</v>
      </c>
      <c r="U16" s="2">
        <v>0.80387422647579854</v>
      </c>
      <c r="V16" s="2">
        <v>1.6847245827675852E-6</v>
      </c>
      <c r="X16" s="2"/>
      <c r="Y16" s="2"/>
      <c r="Z16" s="2"/>
    </row>
    <row r="17" spans="1:27" x14ac:dyDescent="0.3">
      <c r="M17" s="2"/>
      <c r="N17" s="2"/>
      <c r="O17" s="2"/>
      <c r="R17" s="1"/>
      <c r="S17" s="1"/>
      <c r="T17" s="1"/>
      <c r="U17" s="1"/>
      <c r="V17" s="1"/>
      <c r="X17" s="2"/>
      <c r="Y17" s="2"/>
      <c r="Z17" s="2"/>
    </row>
    <row r="18" spans="1:27" s="1" customFormat="1" x14ac:dyDescent="0.3">
      <c r="M18" s="2"/>
      <c r="N18" s="2"/>
      <c r="O18" s="2"/>
      <c r="X18" s="2"/>
      <c r="Y18" s="2"/>
      <c r="Z18" s="2"/>
    </row>
    <row r="19" spans="1:27" s="1" customFormat="1" x14ac:dyDescent="0.3">
      <c r="M19" s="2"/>
      <c r="N19" s="2"/>
      <c r="O19" s="2"/>
    </row>
    <row r="20" spans="1:27" s="1" customFormat="1" x14ac:dyDescent="0.3">
      <c r="M20" s="2"/>
      <c r="N20" s="2"/>
      <c r="O20" s="2"/>
    </row>
    <row r="21" spans="1:27" s="1" customFormat="1" x14ac:dyDescent="0.3">
      <c r="M21" s="2"/>
      <c r="N21" s="2"/>
      <c r="O21" s="2"/>
      <c r="R21"/>
      <c r="S21"/>
    </row>
    <row r="25" spans="1:27" x14ac:dyDescent="0.3">
      <c r="A25" s="1" t="s">
        <v>127</v>
      </c>
      <c r="M25" s="1" t="s">
        <v>129</v>
      </c>
    </row>
    <row r="26" spans="1:27" x14ac:dyDescent="0.3">
      <c r="A26" s="1" t="s">
        <v>131</v>
      </c>
      <c r="K26" s="1"/>
      <c r="M26" s="1" t="s">
        <v>131</v>
      </c>
    </row>
    <row r="27" spans="1:27" x14ac:dyDescent="0.3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I27" t="s">
        <v>47</v>
      </c>
      <c r="J27" t="s">
        <v>48</v>
      </c>
      <c r="K27" s="1"/>
      <c r="M27" t="s">
        <v>83</v>
      </c>
      <c r="N27" t="s">
        <v>84</v>
      </c>
      <c r="O27" t="s">
        <v>85</v>
      </c>
      <c r="P27" t="s">
        <v>86</v>
      </c>
      <c r="Q27" t="s">
        <v>87</v>
      </c>
      <c r="R27" t="s">
        <v>88</v>
      </c>
      <c r="S27" t="s">
        <v>89</v>
      </c>
      <c r="T27" t="s">
        <v>90</v>
      </c>
      <c r="U27" t="s">
        <v>91</v>
      </c>
      <c r="V27" t="s">
        <v>92</v>
      </c>
    </row>
    <row r="28" spans="1:27" x14ac:dyDescent="0.3">
      <c r="A28" s="2" t="s">
        <v>13</v>
      </c>
      <c r="B28" s="2" t="s">
        <v>7</v>
      </c>
      <c r="C28" s="2">
        <v>5.4</v>
      </c>
      <c r="D28" s="2">
        <v>-1</v>
      </c>
      <c r="E28" s="2">
        <v>7.0401832415175499E-7</v>
      </c>
      <c r="F28" s="2" t="s">
        <v>12</v>
      </c>
      <c r="G28" s="2" t="s">
        <v>6</v>
      </c>
      <c r="H28" s="2">
        <v>12.1</v>
      </c>
      <c r="I28" s="2">
        <v>0.66941724212162246</v>
      </c>
      <c r="J28" s="2">
        <v>1.9002783327516523E-4</v>
      </c>
      <c r="K28" s="1"/>
      <c r="M28" s="2" t="s">
        <v>11</v>
      </c>
      <c r="N28" s="2" t="s">
        <v>7</v>
      </c>
      <c r="O28" s="2">
        <v>6.3</v>
      </c>
      <c r="P28" s="2">
        <v>-0.86407311656451447</v>
      </c>
      <c r="Q28" s="2">
        <v>3.4211025485371967E-3</v>
      </c>
      <c r="R28" s="2" t="s">
        <v>12</v>
      </c>
      <c r="S28" s="2" t="s">
        <v>6</v>
      </c>
      <c r="T28" s="2">
        <v>12.6</v>
      </c>
      <c r="U28" s="2">
        <v>0.71491668297830269</v>
      </c>
      <c r="V28" s="2">
        <v>3.2108415406598773E-5</v>
      </c>
    </row>
    <row r="29" spans="1:27" x14ac:dyDescent="0.3">
      <c r="A29" s="2" t="s">
        <v>15</v>
      </c>
      <c r="B29" s="2" t="s">
        <v>7</v>
      </c>
      <c r="C29" s="2">
        <v>9.1999999999999993</v>
      </c>
      <c r="D29" s="2">
        <v>-0.85943312496757085</v>
      </c>
      <c r="E29" s="2">
        <v>1.581008164305075E-3</v>
      </c>
      <c r="F29" s="2" t="s">
        <v>14</v>
      </c>
      <c r="G29" s="2" t="s">
        <v>6</v>
      </c>
      <c r="H29" s="2">
        <v>13.3</v>
      </c>
      <c r="I29" s="2">
        <v>0.72452106253844517</v>
      </c>
      <c r="J29" s="2">
        <v>3.3349853196278429E-6</v>
      </c>
      <c r="K29" s="1"/>
      <c r="M29" s="2" t="s">
        <v>13</v>
      </c>
      <c r="N29" s="2" t="s">
        <v>7</v>
      </c>
      <c r="O29" s="2">
        <v>5</v>
      </c>
      <c r="P29" s="2">
        <v>-1</v>
      </c>
      <c r="Q29" s="2">
        <v>4.5816064910749496E-4</v>
      </c>
      <c r="R29" s="2" t="s">
        <v>14</v>
      </c>
      <c r="S29" s="2" t="s">
        <v>6</v>
      </c>
      <c r="T29" s="2">
        <v>14.7</v>
      </c>
      <c r="U29" s="2">
        <v>0.76793512724539492</v>
      </c>
      <c r="V29" s="2">
        <v>7.4585760234857353E-6</v>
      </c>
    </row>
    <row r="30" spans="1:27" x14ac:dyDescent="0.3">
      <c r="A30" s="2" t="s">
        <v>17</v>
      </c>
      <c r="B30" s="2" t="s">
        <v>7</v>
      </c>
      <c r="C30" s="2">
        <v>5.4</v>
      </c>
      <c r="D30" s="2">
        <v>0.25180026061268584</v>
      </c>
      <c r="E30" s="2">
        <v>1.3277807126647334E-2</v>
      </c>
      <c r="F30" s="2" t="s">
        <v>16</v>
      </c>
      <c r="G30" s="2" t="s">
        <v>6</v>
      </c>
      <c r="H30" s="2">
        <v>23.3</v>
      </c>
      <c r="I30" s="2">
        <v>0.52362730378420563</v>
      </c>
      <c r="J30" s="2">
        <v>1.4696834500698352E-4</v>
      </c>
      <c r="M30" s="2" t="s">
        <v>15</v>
      </c>
      <c r="N30" s="2" t="s">
        <v>7</v>
      </c>
      <c r="O30" s="2">
        <v>14.3</v>
      </c>
      <c r="P30" s="2">
        <v>-1</v>
      </c>
      <c r="Q30" s="2">
        <v>4.5796245443649821E-4</v>
      </c>
      <c r="R30" s="2" t="s">
        <v>16</v>
      </c>
      <c r="S30" s="2" t="s">
        <v>6</v>
      </c>
      <c r="T30" s="2">
        <v>28</v>
      </c>
      <c r="U30" s="2">
        <v>0.72423012112063623</v>
      </c>
      <c r="V30" s="2">
        <v>2.8980050861098931E-9</v>
      </c>
    </row>
    <row r="31" spans="1:27" x14ac:dyDescent="0.3">
      <c r="A31" s="2" t="s">
        <v>25</v>
      </c>
      <c r="B31" s="2" t="s">
        <v>7</v>
      </c>
      <c r="C31" s="2">
        <v>16.2</v>
      </c>
      <c r="D31" s="2">
        <v>-0.32053092095563696</v>
      </c>
      <c r="E31" s="2">
        <v>5.2381196370540218E-3</v>
      </c>
      <c r="F31" s="2" t="s">
        <v>26</v>
      </c>
      <c r="G31" s="2" t="s">
        <v>6</v>
      </c>
      <c r="H31" s="2">
        <v>72.900000000000006</v>
      </c>
      <c r="I31" s="2">
        <v>0.21311292117052361</v>
      </c>
      <c r="J31" s="2">
        <v>2.2944230714800281E-2</v>
      </c>
      <c r="M31" s="2" t="s">
        <v>17</v>
      </c>
      <c r="N31" s="2" t="s">
        <v>7</v>
      </c>
      <c r="O31" s="2">
        <v>4.0999999999999996</v>
      </c>
      <c r="P31" s="2">
        <v>-1</v>
      </c>
      <c r="Q31" s="2">
        <v>1.4837256507423257E-4</v>
      </c>
      <c r="R31" s="2" t="s">
        <v>18</v>
      </c>
      <c r="S31" s="2" t="s">
        <v>6</v>
      </c>
      <c r="T31" s="2">
        <v>16.7</v>
      </c>
      <c r="U31" s="2">
        <v>0.53731827659123144</v>
      </c>
      <c r="V31" s="2">
        <v>2.4061079899791473E-5</v>
      </c>
    </row>
    <row r="32" spans="1:27" x14ac:dyDescent="0.3">
      <c r="A32" s="2" t="s">
        <v>27</v>
      </c>
      <c r="B32" s="2" t="s">
        <v>7</v>
      </c>
      <c r="C32" s="2">
        <v>42.3</v>
      </c>
      <c r="D32" s="2">
        <v>-0.10058231636795392</v>
      </c>
      <c r="E32" s="2">
        <v>2.1839117298725452E-2</v>
      </c>
      <c r="F32" s="2" t="s">
        <v>30</v>
      </c>
      <c r="G32" s="2" t="s">
        <v>6</v>
      </c>
      <c r="H32" s="2">
        <v>18.3</v>
      </c>
      <c r="I32" s="2">
        <v>0.75916166490847092</v>
      </c>
      <c r="J32" s="2">
        <v>1.1804646237470562E-6</v>
      </c>
      <c r="M32" s="2" t="s">
        <v>19</v>
      </c>
      <c r="N32" s="2" t="s">
        <v>7</v>
      </c>
      <c r="O32" s="2">
        <v>6.7</v>
      </c>
      <c r="P32" s="2">
        <v>-1</v>
      </c>
      <c r="Q32" s="2">
        <v>1.2459425024489167E-5</v>
      </c>
      <c r="R32" s="2" t="s">
        <v>21</v>
      </c>
      <c r="S32" s="2" t="s">
        <v>6</v>
      </c>
      <c r="T32" s="2">
        <v>15.6</v>
      </c>
      <c r="U32" s="2">
        <v>0.6953440483155251</v>
      </c>
      <c r="V32" s="2">
        <v>8.3070890737705819E-5</v>
      </c>
      <c r="Y32" s="2"/>
      <c r="Z32" s="2"/>
      <c r="AA32" s="2"/>
    </row>
    <row r="33" spans="1:27" x14ac:dyDescent="0.3">
      <c r="A33" s="2" t="s">
        <v>32</v>
      </c>
      <c r="B33" s="2" t="s">
        <v>7</v>
      </c>
      <c r="C33" s="2">
        <v>7</v>
      </c>
      <c r="D33" s="2">
        <v>0.45791975598601448</v>
      </c>
      <c r="E33" s="2">
        <v>5.0092959395052212E-4</v>
      </c>
      <c r="F33" s="2" t="s">
        <v>31</v>
      </c>
      <c r="G33" s="2" t="s">
        <v>6</v>
      </c>
      <c r="H33" s="2">
        <v>28.6</v>
      </c>
      <c r="I33" s="2">
        <v>0.35125098698867324</v>
      </c>
      <c r="J33" s="2">
        <v>9.7610651163680589E-5</v>
      </c>
      <c r="M33" s="2" t="s">
        <v>22</v>
      </c>
      <c r="N33" s="2" t="s">
        <v>7</v>
      </c>
      <c r="O33" s="2">
        <v>3.8</v>
      </c>
      <c r="P33" s="2">
        <v>-1</v>
      </c>
      <c r="Q33" s="2">
        <v>4.5202131079409674E-5</v>
      </c>
      <c r="R33" s="2" t="s">
        <v>24</v>
      </c>
      <c r="S33" s="2" t="s">
        <v>6</v>
      </c>
      <c r="T33" s="2">
        <v>10.8</v>
      </c>
      <c r="U33" s="2">
        <v>0.61475557587713736</v>
      </c>
      <c r="V33" s="2">
        <v>2.4274605255252809E-5</v>
      </c>
      <c r="Y33" s="2"/>
      <c r="Z33" s="2"/>
      <c r="AA33" s="2"/>
    </row>
    <row r="34" spans="1:27" x14ac:dyDescent="0.3">
      <c r="A34" s="2" t="s">
        <v>35</v>
      </c>
      <c r="B34" s="2" t="s">
        <v>7</v>
      </c>
      <c r="C34" s="2">
        <v>6.4</v>
      </c>
      <c r="D34" s="2">
        <v>0.57658769966515</v>
      </c>
      <c r="E34" s="2">
        <v>3.3958555140718239E-4</v>
      </c>
      <c r="F34" s="2" t="s">
        <v>34</v>
      </c>
      <c r="G34" s="2" t="s">
        <v>6</v>
      </c>
      <c r="H34" s="2">
        <v>8.6</v>
      </c>
      <c r="I34" s="2">
        <v>0.50503934938093775</v>
      </c>
      <c r="J34" s="2">
        <v>2.5359076763492773E-4</v>
      </c>
      <c r="M34" s="2" t="s">
        <v>23</v>
      </c>
      <c r="N34" s="2" t="s">
        <v>7</v>
      </c>
      <c r="O34" s="2">
        <v>15.2</v>
      </c>
      <c r="P34" s="2">
        <v>-0.32954993388302428</v>
      </c>
      <c r="Q34" s="2">
        <v>2.6572646606712866E-2</v>
      </c>
      <c r="R34" s="2" t="s">
        <v>28</v>
      </c>
      <c r="S34" s="2" t="s">
        <v>6</v>
      </c>
      <c r="T34" s="2">
        <v>32.1</v>
      </c>
      <c r="U34" s="2">
        <v>0.23931718296598925</v>
      </c>
      <c r="V34" s="2">
        <v>5.4201197665888388E-4</v>
      </c>
      <c r="Y34" s="2"/>
      <c r="Z34" s="2"/>
      <c r="AA34" s="2"/>
    </row>
    <row r="35" spans="1:27" x14ac:dyDescent="0.3">
      <c r="A35" s="2" t="s">
        <v>38</v>
      </c>
      <c r="B35" s="2" t="s">
        <v>7</v>
      </c>
      <c r="C35" s="2">
        <v>2.7</v>
      </c>
      <c r="D35" s="2">
        <v>0.80000911671995456</v>
      </c>
      <c r="E35" s="2">
        <v>3.927328833638291E-4</v>
      </c>
      <c r="F35" s="2" t="s">
        <v>36</v>
      </c>
      <c r="G35" s="2" t="s">
        <v>6</v>
      </c>
      <c r="H35" s="2">
        <v>37.799999999999997</v>
      </c>
      <c r="I35" s="2">
        <v>0.48589030056596683</v>
      </c>
      <c r="J35" s="2">
        <v>8.1394574752759709E-5</v>
      </c>
      <c r="M35" s="2" t="s">
        <v>25</v>
      </c>
      <c r="N35" s="2" t="s">
        <v>7</v>
      </c>
      <c r="O35" s="2">
        <v>18.100000000000001</v>
      </c>
      <c r="P35" s="2">
        <v>-1</v>
      </c>
      <c r="Q35" s="2">
        <v>1.1570407755600124E-4</v>
      </c>
      <c r="R35" s="2" t="s">
        <v>30</v>
      </c>
      <c r="S35" s="2" t="s">
        <v>6</v>
      </c>
      <c r="T35" s="2">
        <v>16.2</v>
      </c>
      <c r="U35" s="2">
        <v>0.72969411227594139</v>
      </c>
      <c r="V35" s="2">
        <v>9.9039844099025196E-6</v>
      </c>
      <c r="X35" s="2"/>
      <c r="Y35" s="2"/>
      <c r="Z35" s="2"/>
      <c r="AA35" s="2"/>
    </row>
    <row r="36" spans="1:27" x14ac:dyDescent="0.3">
      <c r="A36" s="1"/>
      <c r="B36" s="1"/>
      <c r="C36" s="1"/>
      <c r="D36" s="1"/>
      <c r="E36" s="1"/>
      <c r="F36" s="2" t="s">
        <v>37</v>
      </c>
      <c r="G36" s="2" t="s">
        <v>6</v>
      </c>
      <c r="H36" s="2">
        <v>6.1</v>
      </c>
      <c r="I36" s="2">
        <v>0.54853910612768941</v>
      </c>
      <c r="J36" s="2">
        <v>2.2007064451758118E-3</v>
      </c>
      <c r="M36" s="2" t="s">
        <v>27</v>
      </c>
      <c r="N36" s="2" t="s">
        <v>7</v>
      </c>
      <c r="O36" s="2">
        <v>24.7</v>
      </c>
      <c r="P36" s="2">
        <v>-1</v>
      </c>
      <c r="Q36" s="2">
        <v>4.485167455878852E-3</v>
      </c>
      <c r="R36" s="2" t="s">
        <v>31</v>
      </c>
      <c r="S36" s="2" t="s">
        <v>6</v>
      </c>
      <c r="T36" s="2">
        <v>28.8</v>
      </c>
      <c r="U36" s="2">
        <v>0.33256758828702598</v>
      </c>
      <c r="V36" s="2">
        <v>1.4630194404407698E-4</v>
      </c>
      <c r="X36" s="2"/>
      <c r="Y36" s="2"/>
      <c r="Z36" s="2"/>
      <c r="AA36" s="2"/>
    </row>
    <row r="37" spans="1:27" x14ac:dyDescent="0.3">
      <c r="A37" s="1"/>
      <c r="B37" s="1"/>
      <c r="C37" s="1"/>
      <c r="D37" s="1"/>
      <c r="E37" s="1"/>
      <c r="M37" s="2" t="s">
        <v>29</v>
      </c>
      <c r="N37" s="2" t="s">
        <v>7</v>
      </c>
      <c r="O37" s="2">
        <v>17.899999999999999</v>
      </c>
      <c r="P37" s="2">
        <v>-0.39910447308014074</v>
      </c>
      <c r="Q37" s="2">
        <v>1.3172761434425778E-2</v>
      </c>
      <c r="R37" s="2" t="s">
        <v>34</v>
      </c>
      <c r="S37" s="2" t="s">
        <v>6</v>
      </c>
      <c r="T37" s="2">
        <v>12.7</v>
      </c>
      <c r="U37" s="2">
        <v>0.73073793164733369</v>
      </c>
      <c r="V37" s="2">
        <v>8.200150352194246E-6</v>
      </c>
      <c r="X37" s="2"/>
      <c r="Y37" s="2"/>
      <c r="Z37" s="2"/>
      <c r="AA37" s="2"/>
    </row>
    <row r="38" spans="1:27" x14ac:dyDescent="0.3">
      <c r="A38" s="1"/>
      <c r="B38" s="1"/>
      <c r="C38" s="1"/>
      <c r="D38" s="1"/>
      <c r="E38" s="1"/>
      <c r="M38" s="2" t="s">
        <v>32</v>
      </c>
      <c r="N38" s="2" t="s">
        <v>7</v>
      </c>
      <c r="O38" s="2">
        <v>8.9</v>
      </c>
      <c r="P38" s="2">
        <v>-1</v>
      </c>
      <c r="Q38" s="2">
        <v>2.160487101887156E-4</v>
      </c>
      <c r="R38" s="2" t="s">
        <v>36</v>
      </c>
      <c r="S38" s="2" t="s">
        <v>6</v>
      </c>
      <c r="T38" s="2">
        <v>55.9</v>
      </c>
      <c r="U38" s="2">
        <v>0.46575514852523564</v>
      </c>
      <c r="V38" s="2">
        <v>1.6814184302308292E-4</v>
      </c>
      <c r="X38" s="2"/>
      <c r="Y38" s="2"/>
      <c r="Z38" s="2"/>
      <c r="AA38" s="2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M39" s="2" t="s">
        <v>33</v>
      </c>
      <c r="N39" s="2" t="s">
        <v>7</v>
      </c>
      <c r="O39" s="2">
        <v>19.899999999999999</v>
      </c>
      <c r="P39" s="2">
        <v>-1</v>
      </c>
      <c r="Q39" s="2">
        <v>4.0280071415382174E-5</v>
      </c>
      <c r="R39" s="2" t="s">
        <v>37</v>
      </c>
      <c r="S39" s="2" t="s">
        <v>6</v>
      </c>
      <c r="T39" s="2">
        <v>7.1</v>
      </c>
      <c r="U39" s="2">
        <v>0.72270500218469036</v>
      </c>
      <c r="V39" s="2">
        <v>1.3876427919869023E-5</v>
      </c>
      <c r="X39" s="2"/>
      <c r="Y39" s="2"/>
      <c r="Z39" s="2"/>
      <c r="AA39" s="2"/>
    </row>
    <row r="40" spans="1:27" x14ac:dyDescent="0.3">
      <c r="A40" s="1"/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2"/>
      <c r="Y40" s="2"/>
      <c r="Z40" s="2"/>
      <c r="AA40" s="2"/>
    </row>
    <row r="41" spans="1:27" x14ac:dyDescent="0.3">
      <c r="F41" s="1"/>
      <c r="G41" s="1"/>
      <c r="H41" s="1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2"/>
      <c r="Y41" s="2"/>
      <c r="Z41" s="2"/>
      <c r="AA41" s="2"/>
    </row>
    <row r="42" spans="1:27" s="1" customFormat="1" x14ac:dyDescent="0.3">
      <c r="X42" s="2"/>
      <c r="Y42" s="2"/>
      <c r="Z42" s="2"/>
      <c r="AA42" s="2"/>
    </row>
    <row r="43" spans="1:27" s="1" customFormat="1" x14ac:dyDescent="0.3">
      <c r="X43" s="2"/>
      <c r="Y43" s="2"/>
      <c r="Z43" s="2"/>
      <c r="AA43" s="2"/>
    </row>
    <row r="44" spans="1:27" s="1" customFormat="1" x14ac:dyDescent="0.3">
      <c r="X44" s="2"/>
      <c r="Y44" s="2"/>
      <c r="Z44" s="2"/>
    </row>
    <row r="45" spans="1:27" s="1" customFormat="1" x14ac:dyDescent="0.3">
      <c r="X45" s="2"/>
      <c r="Y45" s="2"/>
      <c r="Z45" s="2"/>
    </row>
    <row r="46" spans="1:27" x14ac:dyDescent="0.3">
      <c r="X46" s="2"/>
      <c r="Y46" s="2"/>
      <c r="Z46" s="2"/>
    </row>
    <row r="48" spans="1:27" x14ac:dyDescent="0.3">
      <c r="A48" s="1" t="s">
        <v>127</v>
      </c>
      <c r="H48" s="1"/>
      <c r="I48" s="1"/>
      <c r="J48" s="1"/>
      <c r="M48" s="1" t="s">
        <v>129</v>
      </c>
    </row>
    <row r="49" spans="1:23" x14ac:dyDescent="0.3">
      <c r="A49" s="1" t="s">
        <v>132</v>
      </c>
      <c r="M49" s="1" t="s">
        <v>132</v>
      </c>
    </row>
    <row r="50" spans="1:23" x14ac:dyDescent="0.3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 t="s">
        <v>55</v>
      </c>
      <c r="G50" t="s">
        <v>56</v>
      </c>
      <c r="H50" t="s">
        <v>57</v>
      </c>
      <c r="I50" t="s">
        <v>58</v>
      </c>
      <c r="J50" t="s">
        <v>59</v>
      </c>
      <c r="M50" t="s">
        <v>94</v>
      </c>
      <c r="N50" t="s">
        <v>95</v>
      </c>
      <c r="O50" t="s">
        <v>96</v>
      </c>
      <c r="P50" t="s">
        <v>97</v>
      </c>
      <c r="Q50" t="s">
        <v>98</v>
      </c>
      <c r="R50" t="s">
        <v>99</v>
      </c>
      <c r="S50" t="s">
        <v>100</v>
      </c>
      <c r="T50" t="s">
        <v>101</v>
      </c>
      <c r="U50" t="s">
        <v>102</v>
      </c>
      <c r="V50" t="s">
        <v>103</v>
      </c>
    </row>
    <row r="51" spans="1:23" x14ac:dyDescent="0.3">
      <c r="A51" s="2" t="s">
        <v>13</v>
      </c>
      <c r="B51" s="2" t="s">
        <v>7</v>
      </c>
      <c r="C51" s="2">
        <v>2.8</v>
      </c>
      <c r="D51" s="2">
        <v>-0.60324214628193651</v>
      </c>
      <c r="E51" s="2">
        <v>3.1748838501832771E-2</v>
      </c>
      <c r="F51" s="2" t="s">
        <v>12</v>
      </c>
      <c r="G51" s="2" t="s">
        <v>6</v>
      </c>
      <c r="H51" s="2">
        <v>12.1</v>
      </c>
      <c r="I51" s="2">
        <v>0.704804035017353</v>
      </c>
      <c r="J51" s="2">
        <v>3.9020478007064934E-7</v>
      </c>
      <c r="L51" s="1"/>
      <c r="M51" s="2" t="s">
        <v>11</v>
      </c>
      <c r="N51" s="2" t="s">
        <v>7</v>
      </c>
      <c r="O51" s="2">
        <v>7.8</v>
      </c>
      <c r="P51" s="2">
        <v>-1</v>
      </c>
      <c r="Q51" s="2">
        <v>1.7109011241689061E-2</v>
      </c>
      <c r="R51" s="2" t="s">
        <v>12</v>
      </c>
      <c r="S51" s="2" t="s">
        <v>6</v>
      </c>
      <c r="T51" s="2">
        <v>13.4</v>
      </c>
      <c r="U51" s="2">
        <v>0.72652926047658806</v>
      </c>
      <c r="V51" s="2">
        <v>5.653514478484752E-7</v>
      </c>
      <c r="W51" s="1"/>
    </row>
    <row r="52" spans="1:23" x14ac:dyDescent="0.3">
      <c r="A52" s="2" t="s">
        <v>15</v>
      </c>
      <c r="B52" s="2" t="s">
        <v>7</v>
      </c>
      <c r="C52" s="2">
        <v>19</v>
      </c>
      <c r="D52" s="2">
        <v>-0.50004314002531836</v>
      </c>
      <c r="E52" s="2">
        <v>2.5550768870430912E-3</v>
      </c>
      <c r="F52" s="2" t="s">
        <v>14</v>
      </c>
      <c r="G52" s="2" t="s">
        <v>6</v>
      </c>
      <c r="H52" s="2">
        <v>15.4</v>
      </c>
      <c r="I52" s="2">
        <v>0.70017526849336087</v>
      </c>
      <c r="J52" s="2">
        <v>5.7387265762003942E-10</v>
      </c>
      <c r="L52" s="1"/>
      <c r="M52" s="2" t="s">
        <v>13</v>
      </c>
      <c r="N52" s="2" t="s">
        <v>7</v>
      </c>
      <c r="O52" s="2">
        <v>4.2</v>
      </c>
      <c r="P52" s="2">
        <v>-1</v>
      </c>
      <c r="Q52" s="2">
        <v>5.8634075602058992E-3</v>
      </c>
      <c r="R52" s="2" t="s">
        <v>14</v>
      </c>
      <c r="S52" s="2" t="s">
        <v>6</v>
      </c>
      <c r="T52" s="2">
        <v>17.3</v>
      </c>
      <c r="U52" s="2">
        <v>0.70810376224078087</v>
      </c>
      <c r="V52" s="2">
        <v>1.8534679039690039E-8</v>
      </c>
      <c r="W52" s="1"/>
    </row>
    <row r="53" spans="1:23" x14ac:dyDescent="0.3">
      <c r="A53" s="2" t="s">
        <v>19</v>
      </c>
      <c r="B53" s="2" t="s">
        <v>7</v>
      </c>
      <c r="C53" s="2">
        <v>5.6</v>
      </c>
      <c r="D53" s="2">
        <v>0.1412875508705369</v>
      </c>
      <c r="E53" s="2">
        <v>1.5981558371792343E-2</v>
      </c>
      <c r="F53" s="2" t="s">
        <v>16</v>
      </c>
      <c r="G53" s="2" t="s">
        <v>6</v>
      </c>
      <c r="H53" s="2">
        <v>26.8</v>
      </c>
      <c r="I53" s="2">
        <v>0.45507584940396473</v>
      </c>
      <c r="J53" s="2">
        <v>2.1115959850540382E-5</v>
      </c>
      <c r="L53" s="1"/>
      <c r="M53" s="2" t="s">
        <v>15</v>
      </c>
      <c r="N53" s="2" t="s">
        <v>7</v>
      </c>
      <c r="O53" s="2">
        <v>22.5</v>
      </c>
      <c r="P53" s="2">
        <v>-0.79237657970439568</v>
      </c>
      <c r="Q53" s="2">
        <v>4.1476863430019503E-4</v>
      </c>
      <c r="R53" s="2" t="s">
        <v>16</v>
      </c>
      <c r="S53" s="2" t="s">
        <v>6</v>
      </c>
      <c r="T53" s="2">
        <v>0</v>
      </c>
      <c r="U53" s="2">
        <v>0.45507584940396473</v>
      </c>
      <c r="V53" s="2">
        <v>2.1115959850540382E-5</v>
      </c>
      <c r="W53" s="1"/>
    </row>
    <row r="54" spans="1:23" x14ac:dyDescent="0.3">
      <c r="A54" s="2" t="s">
        <v>22</v>
      </c>
      <c r="B54" s="2" t="s">
        <v>7</v>
      </c>
      <c r="C54" s="2">
        <v>2.2999999999999998</v>
      </c>
      <c r="D54" s="2">
        <v>0.41402155012977282</v>
      </c>
      <c r="E54" s="2">
        <v>8.1180778468505303E-3</v>
      </c>
      <c r="F54" s="2" t="s">
        <v>18</v>
      </c>
      <c r="G54" s="2" t="s">
        <v>6</v>
      </c>
      <c r="H54" s="2">
        <v>14.2</v>
      </c>
      <c r="I54" s="2">
        <v>8.7966995382194935E-2</v>
      </c>
      <c r="J54" s="2">
        <v>3.6016039928296585E-2</v>
      </c>
      <c r="L54" s="1"/>
      <c r="M54" s="2" t="s">
        <v>23</v>
      </c>
      <c r="N54" s="2" t="s">
        <v>7</v>
      </c>
      <c r="O54" s="2">
        <v>12.9</v>
      </c>
      <c r="P54" s="2">
        <v>-0.51168168183160201</v>
      </c>
      <c r="Q54" s="2">
        <v>2.3358874872166408E-3</v>
      </c>
      <c r="R54" s="2" t="s">
        <v>18</v>
      </c>
      <c r="S54" s="2" t="s">
        <v>6</v>
      </c>
      <c r="T54" s="2">
        <v>12.9</v>
      </c>
      <c r="U54" s="2">
        <v>0.49113529576802534</v>
      </c>
      <c r="V54" s="2">
        <v>7.8173145663008231E-6</v>
      </c>
      <c r="W54" s="1"/>
    </row>
    <row r="55" spans="1:23" x14ac:dyDescent="0.3">
      <c r="A55" s="2" t="s">
        <v>23</v>
      </c>
      <c r="B55" s="2" t="s">
        <v>7</v>
      </c>
      <c r="C55" s="2">
        <v>9.6</v>
      </c>
      <c r="D55" s="2">
        <v>9.4356263468983598E-2</v>
      </c>
      <c r="E55" s="2">
        <v>1.4366570863993542E-2</v>
      </c>
      <c r="F55" s="2" t="s">
        <v>30</v>
      </c>
      <c r="G55" s="2" t="s">
        <v>6</v>
      </c>
      <c r="H55" s="2">
        <v>13.2</v>
      </c>
      <c r="I55" s="2">
        <v>0.75973713130835097</v>
      </c>
      <c r="J55" s="2">
        <v>1.1711020552065867E-6</v>
      </c>
      <c r="M55" s="2" t="s">
        <v>25</v>
      </c>
      <c r="N55" s="2" t="s">
        <v>7</v>
      </c>
      <c r="O55" s="2">
        <v>14.3</v>
      </c>
      <c r="P55" s="2">
        <v>-0.97215456819732471</v>
      </c>
      <c r="Q55" s="2">
        <v>9.1554742562897413E-5</v>
      </c>
      <c r="R55" s="2" t="s">
        <v>20</v>
      </c>
      <c r="S55" s="2" t="s">
        <v>6</v>
      </c>
      <c r="T55" s="2">
        <v>33.299999999999997</v>
      </c>
      <c r="U55" s="2">
        <v>7.5081439127311994E-2</v>
      </c>
      <c r="V55" s="2">
        <v>2.5143518053172675E-2</v>
      </c>
    </row>
    <row r="56" spans="1:23" x14ac:dyDescent="0.3">
      <c r="A56" s="2" t="s">
        <v>29</v>
      </c>
      <c r="B56" s="2" t="s">
        <v>7</v>
      </c>
      <c r="C56" s="2">
        <v>15.1</v>
      </c>
      <c r="D56" s="2">
        <v>0.20133205027278223</v>
      </c>
      <c r="E56" s="2">
        <v>6.2350749753134179E-3</v>
      </c>
      <c r="F56" s="2" t="s">
        <v>31</v>
      </c>
      <c r="G56" s="2" t="s">
        <v>6</v>
      </c>
      <c r="H56" s="2">
        <v>25.2</v>
      </c>
      <c r="I56" s="2">
        <v>0.29663650473988801</v>
      </c>
      <c r="J56" s="2">
        <v>5.8941531634126387E-6</v>
      </c>
      <c r="M56" s="2" t="s">
        <v>27</v>
      </c>
      <c r="N56" s="2" t="s">
        <v>7</v>
      </c>
      <c r="O56" s="2">
        <v>25.5</v>
      </c>
      <c r="P56" s="2">
        <v>-0.90758925303225746</v>
      </c>
      <c r="Q56" s="2">
        <v>1.0686556153913898E-5</v>
      </c>
      <c r="R56" s="2" t="s">
        <v>21</v>
      </c>
      <c r="S56" s="2" t="s">
        <v>6</v>
      </c>
      <c r="T56" s="2">
        <v>18.7</v>
      </c>
      <c r="U56" s="2">
        <v>0.51867301035131574</v>
      </c>
      <c r="V56" s="2">
        <v>8.3097510980642384E-7</v>
      </c>
    </row>
    <row r="57" spans="1:23" x14ac:dyDescent="0.3">
      <c r="A57" s="2" t="s">
        <v>32</v>
      </c>
      <c r="B57" s="2" t="s">
        <v>7</v>
      </c>
      <c r="C57" s="2">
        <v>7.625</v>
      </c>
      <c r="D57" s="2">
        <v>0.59399197264715509</v>
      </c>
      <c r="E57" s="2">
        <v>1.0685914423702377E-3</v>
      </c>
      <c r="F57" s="2" t="s">
        <v>34</v>
      </c>
      <c r="G57" s="2" t="s">
        <v>6</v>
      </c>
      <c r="H57" s="2">
        <v>13.9</v>
      </c>
      <c r="I57" s="2">
        <v>0.46099408006405718</v>
      </c>
      <c r="J57" s="2">
        <v>3.2839667366519615E-6</v>
      </c>
      <c r="M57" s="2" t="s">
        <v>29</v>
      </c>
      <c r="N57" s="2" t="s">
        <v>7</v>
      </c>
      <c r="O57" s="2">
        <v>17.8</v>
      </c>
      <c r="P57" s="2">
        <v>0.11650322096889265</v>
      </c>
      <c r="Q57" s="2">
        <v>5.8401868008157772E-3</v>
      </c>
      <c r="R57" s="2" t="s">
        <v>24</v>
      </c>
      <c r="S57" s="2" t="s">
        <v>6</v>
      </c>
      <c r="T57" s="2">
        <v>23.5</v>
      </c>
      <c r="U57" s="2">
        <v>0.34186476628988549</v>
      </c>
      <c r="V57" s="2">
        <v>2.6511667036996676E-4</v>
      </c>
    </row>
    <row r="58" spans="1:23" x14ac:dyDescent="0.3">
      <c r="A58" s="2" t="s">
        <v>35</v>
      </c>
      <c r="B58" s="2" t="s">
        <v>7</v>
      </c>
      <c r="C58" s="2">
        <v>6.9</v>
      </c>
      <c r="D58" s="2">
        <v>0.5667008277659622</v>
      </c>
      <c r="E58" s="2">
        <v>7.2571489750956946E-5</v>
      </c>
      <c r="F58" s="2" t="s">
        <v>36</v>
      </c>
      <c r="G58" s="2" t="s">
        <v>6</v>
      </c>
      <c r="H58" s="2">
        <v>44.6</v>
      </c>
      <c r="I58" s="2">
        <v>0.35322776931323902</v>
      </c>
      <c r="J58" s="2">
        <v>1.2536815473774269E-6</v>
      </c>
      <c r="M58" s="2" t="s">
        <v>33</v>
      </c>
      <c r="N58" s="2" t="s">
        <v>7</v>
      </c>
      <c r="O58" s="2">
        <v>18.2</v>
      </c>
      <c r="P58" s="2">
        <v>-1</v>
      </c>
      <c r="Q58" s="2">
        <v>2.2340147578642024E-2</v>
      </c>
      <c r="R58" s="2" t="s">
        <v>28</v>
      </c>
      <c r="S58" s="2" t="s">
        <v>6</v>
      </c>
      <c r="T58" s="2">
        <v>17.399999999999999</v>
      </c>
      <c r="U58" s="2">
        <v>0.29799291654235632</v>
      </c>
      <c r="V58" s="2">
        <v>1.3527177941621456E-5</v>
      </c>
    </row>
    <row r="59" spans="1:23" x14ac:dyDescent="0.3">
      <c r="A59" s="2" t="s">
        <v>38</v>
      </c>
      <c r="B59" s="2" t="s">
        <v>7</v>
      </c>
      <c r="C59" s="2">
        <v>2.75</v>
      </c>
      <c r="D59" s="2">
        <v>0.81519252729951075</v>
      </c>
      <c r="E59" s="2">
        <v>1.1552974508768946E-4</v>
      </c>
      <c r="F59" s="2" t="s">
        <v>37</v>
      </c>
      <c r="G59" s="2" t="s">
        <v>6</v>
      </c>
      <c r="H59" s="2">
        <v>9.1</v>
      </c>
      <c r="I59" s="2">
        <v>0.34877168657812785</v>
      </c>
      <c r="J59" s="2">
        <v>3.1552910037899602E-4</v>
      </c>
      <c r="K59" s="1"/>
      <c r="M59" s="2" t="s">
        <v>38</v>
      </c>
      <c r="N59" s="2" t="s">
        <v>7</v>
      </c>
      <c r="O59" s="2">
        <v>24.75</v>
      </c>
      <c r="P59" s="2">
        <v>-0.9399714907548925</v>
      </c>
      <c r="Q59" s="2">
        <v>4.0602522034171717E-4</v>
      </c>
      <c r="R59" s="2" t="s">
        <v>30</v>
      </c>
      <c r="S59" s="2" t="s">
        <v>6</v>
      </c>
      <c r="T59" s="2">
        <v>13.3</v>
      </c>
      <c r="U59" s="2">
        <v>0.71502421090433121</v>
      </c>
      <c r="V59" s="2">
        <v>3.9723010653200302E-6</v>
      </c>
    </row>
    <row r="60" spans="1:23" x14ac:dyDescent="0.3">
      <c r="K60" s="1"/>
      <c r="M60" s="1"/>
      <c r="N60" s="1"/>
      <c r="O60" s="1"/>
      <c r="P60" s="1"/>
      <c r="Q60" s="1"/>
      <c r="R60" s="2" t="s">
        <v>31</v>
      </c>
      <c r="S60" s="2" t="s">
        <v>6</v>
      </c>
      <c r="T60" s="2">
        <v>25.3</v>
      </c>
      <c r="U60" s="2">
        <v>0.46816509033964504</v>
      </c>
      <c r="V60" s="2">
        <v>5.7330622757073125E-5</v>
      </c>
    </row>
    <row r="61" spans="1:23" x14ac:dyDescent="0.3">
      <c r="K61" s="1"/>
      <c r="M61" s="1"/>
      <c r="N61" s="1"/>
      <c r="O61" s="1"/>
      <c r="P61" s="1"/>
      <c r="Q61" s="1"/>
      <c r="R61" s="2" t="s">
        <v>34</v>
      </c>
      <c r="S61" s="2" t="s">
        <v>6</v>
      </c>
      <c r="T61" s="2">
        <v>15.1</v>
      </c>
      <c r="U61" s="2">
        <v>0.65743761801637557</v>
      </c>
      <c r="V61" s="2">
        <v>8.54164610707359E-8</v>
      </c>
    </row>
    <row r="62" spans="1:23" x14ac:dyDescent="0.3">
      <c r="K62" s="1"/>
      <c r="M62" s="1"/>
      <c r="N62" s="1"/>
      <c r="O62" s="1"/>
      <c r="P62" s="1"/>
      <c r="Q62" s="1"/>
      <c r="R62" s="2" t="s">
        <v>36</v>
      </c>
      <c r="S62" s="2" t="s">
        <v>6</v>
      </c>
      <c r="T62" s="2">
        <v>47.833333333333336</v>
      </c>
      <c r="U62" s="2">
        <v>0.40185679189835805</v>
      </c>
      <c r="V62" s="2">
        <v>7.4374686395598574E-4</v>
      </c>
    </row>
    <row r="63" spans="1:23" x14ac:dyDescent="0.3">
      <c r="M63" s="1"/>
      <c r="N63" s="1"/>
      <c r="O63" s="1"/>
      <c r="P63" s="1"/>
      <c r="Q63" s="1"/>
      <c r="R63" s="2" t="s">
        <v>37</v>
      </c>
      <c r="S63" s="2" t="s">
        <v>6</v>
      </c>
      <c r="T63" s="2">
        <v>7.8</v>
      </c>
      <c r="U63" s="2">
        <v>0.55612206013513688</v>
      </c>
      <c r="V63" s="2">
        <v>4.1021999009792011E-5</v>
      </c>
    </row>
    <row r="64" spans="1:23" x14ac:dyDescent="0.3">
      <c r="A64" s="1"/>
      <c r="B64" s="1"/>
      <c r="C64" s="1"/>
      <c r="D64" s="1"/>
      <c r="E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3" x14ac:dyDescent="0.3">
      <c r="A65" s="1"/>
      <c r="B65" s="1"/>
      <c r="C65" s="1"/>
      <c r="D65" s="1"/>
      <c r="E65" s="1"/>
    </row>
    <row r="66" spans="1:23" s="1" customFormat="1" x14ac:dyDescent="0.3">
      <c r="F66"/>
      <c r="G66"/>
      <c r="H66"/>
      <c r="I66"/>
      <c r="J66"/>
      <c r="K66"/>
      <c r="L66"/>
      <c r="W66"/>
    </row>
    <row r="67" spans="1:23" s="1" customFormat="1" x14ac:dyDescent="0.3">
      <c r="K67"/>
      <c r="L67"/>
      <c r="W67"/>
    </row>
    <row r="68" spans="1:23" s="1" customFormat="1" x14ac:dyDescent="0.3">
      <c r="B68"/>
      <c r="K68"/>
      <c r="L68"/>
      <c r="W68"/>
    </row>
    <row r="69" spans="1:23" s="1" customFormat="1" x14ac:dyDescent="0.3">
      <c r="A69"/>
      <c r="B69"/>
      <c r="C69"/>
      <c r="D69"/>
      <c r="E69"/>
      <c r="K69"/>
      <c r="L69"/>
      <c r="W69"/>
    </row>
    <row r="70" spans="1:23" x14ac:dyDescent="0.3">
      <c r="F70" s="1"/>
      <c r="G70" s="1"/>
      <c r="H70" s="1"/>
      <c r="I70" s="1"/>
      <c r="J70" s="1"/>
    </row>
    <row r="71" spans="1:23" x14ac:dyDescent="0.3">
      <c r="A71" s="1" t="s">
        <v>127</v>
      </c>
      <c r="H71" s="1"/>
      <c r="I71" s="1"/>
      <c r="J71" s="1"/>
      <c r="M71" s="1"/>
      <c r="O71" s="1"/>
      <c r="P71" s="1"/>
      <c r="Q71" s="1"/>
      <c r="R71" s="1"/>
      <c r="S71" s="1"/>
      <c r="T71" s="1"/>
      <c r="U71" s="1"/>
      <c r="V71" s="1"/>
    </row>
    <row r="72" spans="1:23" x14ac:dyDescent="0.3">
      <c r="A72" s="1" t="s">
        <v>133</v>
      </c>
      <c r="R72" s="1"/>
      <c r="S72" s="1"/>
      <c r="T72" s="1"/>
      <c r="U72" s="1"/>
      <c r="V72" s="1"/>
    </row>
    <row r="73" spans="1:23" x14ac:dyDescent="0.3">
      <c r="A73" t="s">
        <v>72</v>
      </c>
      <c r="B73" t="s">
        <v>73</v>
      </c>
      <c r="C73" t="s">
        <v>74</v>
      </c>
      <c r="D73" t="s">
        <v>75</v>
      </c>
      <c r="E73" t="s">
        <v>76</v>
      </c>
      <c r="F73" t="s">
        <v>77</v>
      </c>
      <c r="G73" t="s">
        <v>78</v>
      </c>
      <c r="H73" t="s">
        <v>79</v>
      </c>
      <c r="I73" t="s">
        <v>80</v>
      </c>
      <c r="J73" t="s">
        <v>81</v>
      </c>
      <c r="R73" s="1"/>
      <c r="S73" s="1"/>
      <c r="T73" s="1"/>
      <c r="U73" s="1"/>
      <c r="V73" s="1"/>
    </row>
    <row r="74" spans="1:23" x14ac:dyDescent="0.3">
      <c r="A74" s="2" t="s">
        <v>29</v>
      </c>
      <c r="B74" s="2" t="s">
        <v>7</v>
      </c>
      <c r="C74" s="2">
        <v>16.2</v>
      </c>
      <c r="D74" s="2">
        <v>0.10675866495339066</v>
      </c>
      <c r="E74" s="2">
        <v>1.8239981191370349E-3</v>
      </c>
      <c r="F74" s="2" t="s">
        <v>12</v>
      </c>
      <c r="G74" s="2" t="s">
        <v>6</v>
      </c>
      <c r="H74" s="2">
        <v>13.4</v>
      </c>
      <c r="I74" s="2">
        <v>0.2005951745171155</v>
      </c>
      <c r="J74" s="2">
        <v>4.861326391626338E-4</v>
      </c>
      <c r="R74" s="1"/>
      <c r="S74" s="1"/>
      <c r="T74" s="1"/>
      <c r="U74" s="1"/>
      <c r="V74" s="1"/>
    </row>
    <row r="75" spans="1:23" x14ac:dyDescent="0.3">
      <c r="A75" s="2" t="s">
        <v>38</v>
      </c>
      <c r="B75" s="2" t="s">
        <v>7</v>
      </c>
      <c r="C75" s="2">
        <v>11.375</v>
      </c>
      <c r="D75" s="2">
        <v>0.23800450294345288</v>
      </c>
      <c r="E75" s="2">
        <v>2.1019891542025163E-2</v>
      </c>
      <c r="F75" s="2" t="s">
        <v>14</v>
      </c>
      <c r="G75" s="2" t="s">
        <v>6</v>
      </c>
      <c r="H75" s="2">
        <v>22.8</v>
      </c>
      <c r="I75" s="2">
        <v>0.37739517975188003</v>
      </c>
      <c r="J75" s="2">
        <v>4.4326091671686996E-4</v>
      </c>
      <c r="L75" s="1"/>
      <c r="M75" s="1"/>
      <c r="N75" s="1"/>
      <c r="O75" s="1"/>
      <c r="P75" s="1"/>
      <c r="Q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2" t="s">
        <v>16</v>
      </c>
      <c r="G76" s="2" t="s">
        <v>6</v>
      </c>
      <c r="H76" s="2">
        <v>38</v>
      </c>
      <c r="I76" s="2">
        <v>-8.3958905034873271E-2</v>
      </c>
      <c r="J76" s="2">
        <v>2.0952536275179014E-3</v>
      </c>
      <c r="L76" s="1"/>
      <c r="M76" s="1"/>
      <c r="N76" s="1"/>
      <c r="O76" s="1"/>
      <c r="P76" s="1"/>
      <c r="Q76" s="1"/>
      <c r="W76" s="1"/>
    </row>
    <row r="77" spans="1:23" x14ac:dyDescent="0.3">
      <c r="A77" s="1"/>
      <c r="B77" s="1"/>
      <c r="C77" s="1"/>
      <c r="D77" s="1"/>
      <c r="E77" s="1"/>
      <c r="F77" s="2" t="s">
        <v>18</v>
      </c>
      <c r="G77" s="2" t="s">
        <v>6</v>
      </c>
      <c r="H77" s="2">
        <v>13</v>
      </c>
      <c r="I77" s="2">
        <v>6.1100278082207027E-2</v>
      </c>
      <c r="J77" s="2">
        <v>3.0633291739004979E-2</v>
      </c>
      <c r="L77" s="1"/>
      <c r="M77" s="1"/>
      <c r="N77" s="1"/>
      <c r="O77" s="1"/>
      <c r="P77" s="1"/>
      <c r="Q77" s="1"/>
      <c r="W77" s="1"/>
    </row>
    <row r="78" spans="1:23" x14ac:dyDescent="0.3">
      <c r="A78" s="1"/>
      <c r="B78" s="1"/>
      <c r="C78" s="1"/>
      <c r="D78" s="1"/>
      <c r="E78" s="1"/>
      <c r="F78" s="2" t="s">
        <v>21</v>
      </c>
      <c r="G78" s="2" t="s">
        <v>6</v>
      </c>
      <c r="H78" s="2">
        <v>23.5</v>
      </c>
      <c r="I78" s="2">
        <v>-8.0962417865190164E-2</v>
      </c>
      <c r="J78" s="2">
        <v>8.0102106292913346E-3</v>
      </c>
      <c r="L78" s="1"/>
      <c r="M78" s="1" t="s">
        <v>129</v>
      </c>
      <c r="W78" s="1"/>
    </row>
    <row r="79" spans="1:23" x14ac:dyDescent="0.3">
      <c r="A79" s="1"/>
      <c r="B79" s="1"/>
      <c r="C79" s="1"/>
      <c r="D79" s="1"/>
      <c r="E79" s="1"/>
      <c r="F79" s="2" t="s">
        <v>30</v>
      </c>
      <c r="G79" s="2" t="s">
        <v>6</v>
      </c>
      <c r="H79" s="2">
        <v>9.1999999999999993</v>
      </c>
      <c r="I79" s="2">
        <v>0.42604901949871471</v>
      </c>
      <c r="J79" s="2">
        <v>6.4326715038243669E-5</v>
      </c>
      <c r="M79" s="1" t="s">
        <v>133</v>
      </c>
    </row>
    <row r="80" spans="1:23" x14ac:dyDescent="0.3">
      <c r="A80" s="1"/>
      <c r="C80" s="1"/>
      <c r="D80" s="1"/>
      <c r="E80" s="1"/>
      <c r="F80" s="2" t="s">
        <v>31</v>
      </c>
      <c r="G80" s="2" t="s">
        <v>6</v>
      </c>
      <c r="H80" s="2">
        <v>22.3</v>
      </c>
      <c r="I80" s="2">
        <v>6.80860394350217E-2</v>
      </c>
      <c r="J80" s="2">
        <v>2.2186761508917693E-3</v>
      </c>
      <c r="M80" s="2" t="s">
        <v>116</v>
      </c>
      <c r="N80" s="2" t="s">
        <v>117</v>
      </c>
      <c r="O80" s="2" t="s">
        <v>118</v>
      </c>
      <c r="P80" s="2" t="s">
        <v>119</v>
      </c>
      <c r="Q80" s="2" t="s">
        <v>120</v>
      </c>
      <c r="R80" s="2" t="s">
        <v>121</v>
      </c>
      <c r="S80" s="2" t="s">
        <v>122</v>
      </c>
      <c r="T80" s="2" t="s">
        <v>123</v>
      </c>
      <c r="U80" s="2" t="s">
        <v>124</v>
      </c>
      <c r="V80" s="2" t="s">
        <v>125</v>
      </c>
    </row>
    <row r="81" spans="1:23" x14ac:dyDescent="0.3">
      <c r="F81" s="2" t="s">
        <v>34</v>
      </c>
      <c r="G81" s="2" t="s">
        <v>6</v>
      </c>
      <c r="H81" s="2">
        <v>15</v>
      </c>
      <c r="I81" s="2">
        <v>0.1202711367196891</v>
      </c>
      <c r="J81" s="2">
        <v>4.1941497762122193E-2</v>
      </c>
      <c r="M81" s="2" t="s">
        <v>17</v>
      </c>
      <c r="N81" s="2" t="s">
        <v>7</v>
      </c>
      <c r="O81" s="2">
        <v>1.6</v>
      </c>
      <c r="P81" s="2">
        <v>0.3596525925351674</v>
      </c>
      <c r="Q81" s="2">
        <v>7.4076721470588544E-3</v>
      </c>
      <c r="R81" s="2" t="s">
        <v>12</v>
      </c>
      <c r="S81" s="2" t="s">
        <v>6</v>
      </c>
      <c r="T81" s="2">
        <v>11.2</v>
      </c>
      <c r="U81" s="2">
        <v>0.31078886755008933</v>
      </c>
      <c r="V81" s="2">
        <v>8.4969218659921794E-4</v>
      </c>
    </row>
    <row r="82" spans="1:23" x14ac:dyDescent="0.3">
      <c r="F82" s="2" t="s">
        <v>37</v>
      </c>
      <c r="G82" s="2" t="s">
        <v>6</v>
      </c>
      <c r="H82" s="2">
        <v>6.4</v>
      </c>
      <c r="I82" s="2">
        <v>7.63346082857215E-2</v>
      </c>
      <c r="J82" s="2">
        <v>1.6860425253406527E-2</v>
      </c>
      <c r="M82" s="2" t="s">
        <v>19</v>
      </c>
      <c r="N82" s="2" t="s">
        <v>7</v>
      </c>
      <c r="O82" s="2">
        <v>5.4</v>
      </c>
      <c r="P82" s="2">
        <v>0.11621674892839833</v>
      </c>
      <c r="Q82" s="2">
        <v>1.3961461347009893E-2</v>
      </c>
      <c r="R82" s="2" t="s">
        <v>14</v>
      </c>
      <c r="S82" s="2" t="s">
        <v>6</v>
      </c>
      <c r="T82" s="2">
        <v>17.100000000000001</v>
      </c>
      <c r="U82" s="2">
        <v>0.48854766193102234</v>
      </c>
      <c r="V82" s="2">
        <v>1.2623429256992746E-4</v>
      </c>
    </row>
    <row r="83" spans="1:23" x14ac:dyDescent="0.3">
      <c r="F83" s="1"/>
      <c r="G83" s="1"/>
      <c r="H83" s="1"/>
      <c r="I83" s="1"/>
      <c r="J83" s="1"/>
      <c r="K83" s="1"/>
      <c r="M83" s="2" t="s">
        <v>23</v>
      </c>
      <c r="N83" s="2" t="s">
        <v>7</v>
      </c>
      <c r="O83" s="2">
        <v>13.2</v>
      </c>
      <c r="P83" s="2">
        <v>-0.24480815287405125</v>
      </c>
      <c r="Q83" s="2">
        <v>4.5020077501794514E-2</v>
      </c>
      <c r="R83" s="2" t="s">
        <v>18</v>
      </c>
      <c r="S83" s="2" t="s">
        <v>6</v>
      </c>
      <c r="T83" s="2">
        <v>15.5</v>
      </c>
      <c r="U83" s="2">
        <v>0.13812329152851982</v>
      </c>
      <c r="V83" s="2">
        <v>1.2243763604407487E-2</v>
      </c>
    </row>
    <row r="84" spans="1:23" x14ac:dyDescent="0.3">
      <c r="F84" s="1"/>
      <c r="G84" s="1"/>
      <c r="H84" s="1"/>
      <c r="I84" s="1"/>
      <c r="J84" s="1"/>
      <c r="K84" s="1"/>
      <c r="M84" s="2" t="s">
        <v>25</v>
      </c>
      <c r="N84" s="2" t="s">
        <v>7</v>
      </c>
      <c r="O84" s="2">
        <v>8.6999999999999993</v>
      </c>
      <c r="P84" s="2">
        <v>-0.25184128018448543</v>
      </c>
      <c r="Q84" s="2">
        <v>1.6842748767786155E-2</v>
      </c>
      <c r="R84" s="2" t="s">
        <v>20</v>
      </c>
      <c r="S84" s="2" t="s">
        <v>6</v>
      </c>
      <c r="T84" s="2">
        <v>39.5</v>
      </c>
      <c r="U84" s="2">
        <v>-5.0981670245886658E-2</v>
      </c>
      <c r="V84" s="2">
        <v>1.9276450813689797E-2</v>
      </c>
    </row>
    <row r="85" spans="1:23" x14ac:dyDescent="0.3">
      <c r="F85" s="1"/>
      <c r="G85" s="1"/>
      <c r="H85" s="1"/>
      <c r="I85" s="1"/>
      <c r="J85" s="1"/>
      <c r="K85" s="1"/>
      <c r="M85" s="2" t="s">
        <v>27</v>
      </c>
      <c r="N85" s="2" t="s">
        <v>7</v>
      </c>
      <c r="O85" s="2">
        <v>36</v>
      </c>
      <c r="P85" s="2">
        <v>-0.14322557548271203</v>
      </c>
      <c r="Q85" s="2">
        <v>1.3455266006599291E-2</v>
      </c>
      <c r="R85" s="2" t="s">
        <v>21</v>
      </c>
      <c r="S85" s="2" t="s">
        <v>6</v>
      </c>
      <c r="T85" s="2">
        <v>30.1</v>
      </c>
      <c r="U85" s="2">
        <v>0.26376806044038426</v>
      </c>
      <c r="V85" s="2">
        <v>6.685332688707541E-5</v>
      </c>
    </row>
    <row r="86" spans="1:23" x14ac:dyDescent="0.3">
      <c r="A86" s="2"/>
      <c r="B86" s="2"/>
      <c r="C86" s="2"/>
      <c r="F86" s="1"/>
      <c r="G86" s="1"/>
      <c r="H86" s="1"/>
      <c r="I86" s="1"/>
      <c r="J86" s="1"/>
      <c r="K86" s="1"/>
      <c r="M86" s="2" t="s">
        <v>29</v>
      </c>
      <c r="N86" s="2" t="s">
        <v>7</v>
      </c>
      <c r="O86" s="2">
        <v>16.600000000000001</v>
      </c>
      <c r="P86" s="2">
        <v>0.13171412795156723</v>
      </c>
      <c r="Q86" s="2">
        <v>9.2277843032360777E-4</v>
      </c>
      <c r="R86" s="2" t="s">
        <v>24</v>
      </c>
      <c r="S86" s="2" t="s">
        <v>6</v>
      </c>
      <c r="T86" s="2">
        <v>48.1</v>
      </c>
      <c r="U86" s="2">
        <v>0.11250319962357411</v>
      </c>
      <c r="V86" s="2">
        <v>1.0317932370186307E-2</v>
      </c>
    </row>
    <row r="87" spans="1:23" x14ac:dyDescent="0.3">
      <c r="A87" s="2"/>
      <c r="B87" s="2" t="s">
        <v>12</v>
      </c>
      <c r="C87" s="2">
        <v>13.4</v>
      </c>
      <c r="D87" s="2">
        <v>0.72652926047658806</v>
      </c>
      <c r="F87" s="1"/>
      <c r="G87" s="1"/>
      <c r="H87" s="1"/>
      <c r="I87" s="1"/>
      <c r="J87" s="1"/>
      <c r="M87" s="2" t="s">
        <v>32</v>
      </c>
      <c r="N87" s="2" t="s">
        <v>7</v>
      </c>
      <c r="O87" s="2">
        <v>10.5</v>
      </c>
      <c r="P87" s="2">
        <v>0.36727322397826812</v>
      </c>
      <c r="Q87" s="2">
        <v>1.59935700738336E-4</v>
      </c>
      <c r="R87" s="2" t="s">
        <v>31</v>
      </c>
      <c r="S87" s="2" t="s">
        <v>6</v>
      </c>
      <c r="T87" s="2">
        <v>22.6</v>
      </c>
      <c r="U87" s="2">
        <v>0.21773137645042925</v>
      </c>
      <c r="V87" s="2">
        <v>5.1525319633996427E-4</v>
      </c>
    </row>
    <row r="88" spans="1:23" x14ac:dyDescent="0.3">
      <c r="A88" s="2"/>
      <c r="B88" s="2" t="s">
        <v>14</v>
      </c>
      <c r="C88" s="2">
        <v>17.3</v>
      </c>
      <c r="D88" s="2">
        <v>0.70810376224078087</v>
      </c>
      <c r="F88" s="1"/>
      <c r="G88" s="1"/>
      <c r="H88" s="1"/>
      <c r="I88" s="1"/>
      <c r="J88" s="1"/>
      <c r="M88" s="1"/>
      <c r="N88" s="1"/>
      <c r="O88" s="1"/>
      <c r="P88" s="1"/>
      <c r="Q88" s="1"/>
      <c r="R88" s="2" t="s">
        <v>36</v>
      </c>
      <c r="S88" s="2" t="s">
        <v>6</v>
      </c>
      <c r="T88" s="2">
        <v>60.125</v>
      </c>
      <c r="U88" s="2">
        <v>6.8148896747987006E-2</v>
      </c>
      <c r="V88" s="2">
        <v>1.7604252562919458E-2</v>
      </c>
    </row>
    <row r="89" spans="1:23" x14ac:dyDescent="0.3">
      <c r="A89" s="2"/>
      <c r="B89" s="2" t="s">
        <v>16</v>
      </c>
      <c r="C89" s="2">
        <v>0</v>
      </c>
      <c r="D89" s="2">
        <v>0.45507584940396473</v>
      </c>
      <c r="F89" s="1"/>
      <c r="G89" s="1"/>
      <c r="H89" s="1"/>
      <c r="I89" s="1"/>
      <c r="J89" s="1"/>
      <c r="M89" s="1"/>
      <c r="N89" s="1"/>
      <c r="O89" s="1"/>
      <c r="P89" s="1"/>
      <c r="Q89" s="1"/>
      <c r="R89" s="2" t="s">
        <v>37</v>
      </c>
      <c r="S89" s="2" t="s">
        <v>6</v>
      </c>
      <c r="T89" s="2">
        <v>11.9</v>
      </c>
      <c r="U89" s="2">
        <v>0.21406587175141928</v>
      </c>
      <c r="V89" s="2">
        <v>2.7130895351932436E-3</v>
      </c>
    </row>
    <row r="90" spans="1:23" s="1" customFormat="1" x14ac:dyDescent="0.3">
      <c r="A90" s="2"/>
      <c r="B90" s="2" t="s">
        <v>18</v>
      </c>
      <c r="C90" s="2">
        <v>12.9</v>
      </c>
      <c r="D90" s="2">
        <v>0.49113529576802534</v>
      </c>
      <c r="E90"/>
      <c r="F90"/>
      <c r="G90"/>
      <c r="K90"/>
      <c r="L90"/>
      <c r="W90"/>
    </row>
    <row r="91" spans="1:23" s="1" customFormat="1" x14ac:dyDescent="0.3">
      <c r="A91" s="2"/>
      <c r="B91" s="2" t="s">
        <v>20</v>
      </c>
      <c r="C91" s="2">
        <v>33.299999999999997</v>
      </c>
      <c r="D91" s="2">
        <v>7.5081439127311994E-2</v>
      </c>
      <c r="E91" s="2"/>
      <c r="F91"/>
      <c r="G91"/>
      <c r="H91"/>
      <c r="I91"/>
      <c r="J91"/>
      <c r="K91"/>
      <c r="L91"/>
      <c r="W91"/>
    </row>
    <row r="92" spans="1:23" s="1" customFormat="1" x14ac:dyDescent="0.3">
      <c r="A92" s="2"/>
      <c r="B92" s="2" t="s">
        <v>21</v>
      </c>
      <c r="C92" s="2">
        <v>18.7</v>
      </c>
      <c r="D92" s="2">
        <v>0.51867301035131574</v>
      </c>
      <c r="E92" s="2"/>
      <c r="F92"/>
      <c r="G92"/>
      <c r="H92"/>
      <c r="I92"/>
      <c r="J92"/>
      <c r="K92"/>
      <c r="L92"/>
      <c r="N92"/>
      <c r="W92"/>
    </row>
    <row r="93" spans="1:23" s="1" customFormat="1" x14ac:dyDescent="0.3">
      <c r="A93" s="2"/>
      <c r="B93" s="2" t="s">
        <v>24</v>
      </c>
      <c r="C93" s="2">
        <v>23.5</v>
      </c>
      <c r="D93" s="2">
        <v>0.34186476628988549</v>
      </c>
      <c r="E93" s="2"/>
      <c r="F93"/>
      <c r="G93"/>
      <c r="H93"/>
      <c r="I93"/>
      <c r="J93"/>
      <c r="K93"/>
      <c r="L93"/>
      <c r="M93"/>
      <c r="N93"/>
      <c r="O93"/>
      <c r="P93"/>
      <c r="Q93"/>
      <c r="W93"/>
    </row>
    <row r="94" spans="1:23" x14ac:dyDescent="0.3">
      <c r="A94" s="2"/>
      <c r="B94" s="2" t="s">
        <v>28</v>
      </c>
      <c r="C94" s="2">
        <v>17.399999999999999</v>
      </c>
      <c r="D94" s="2">
        <v>0.29799291654235632</v>
      </c>
      <c r="E94" s="2"/>
      <c r="M94" s="2"/>
      <c r="N94" s="2"/>
      <c r="O94" s="2"/>
      <c r="Q94" s="2"/>
      <c r="R94" s="2"/>
      <c r="S94" s="2"/>
      <c r="T94" s="1"/>
      <c r="U94" s="1"/>
      <c r="V94" s="1"/>
    </row>
    <row r="95" spans="1:23" x14ac:dyDescent="0.3">
      <c r="A95" s="2"/>
      <c r="B95" s="2" t="s">
        <v>30</v>
      </c>
      <c r="C95" s="2">
        <v>13.3</v>
      </c>
      <c r="D95" s="2">
        <v>0.71502421090433121</v>
      </c>
      <c r="E95" s="2"/>
      <c r="M95" s="2"/>
      <c r="N95" s="2"/>
      <c r="O95" s="2"/>
      <c r="Q95" s="2"/>
      <c r="R95" s="2"/>
      <c r="S95" s="2"/>
    </row>
    <row r="96" spans="1:23" x14ac:dyDescent="0.3">
      <c r="A96" s="2"/>
      <c r="B96" s="2" t="s">
        <v>31</v>
      </c>
      <c r="C96" s="2">
        <v>25.3</v>
      </c>
      <c r="D96" s="2">
        <v>0.46816509033964504</v>
      </c>
      <c r="E96" s="2"/>
      <c r="M96" s="2"/>
      <c r="N96" s="2"/>
      <c r="O96" s="2"/>
      <c r="Q96" s="2"/>
      <c r="R96" s="2"/>
      <c r="S96" s="2"/>
    </row>
    <row r="97" spans="2:23" x14ac:dyDescent="0.3">
      <c r="B97" s="2" t="s">
        <v>34</v>
      </c>
      <c r="C97" s="2">
        <v>15.1</v>
      </c>
      <c r="D97" s="2">
        <v>0.65743761801637557</v>
      </c>
      <c r="E97" s="2"/>
      <c r="M97" s="2"/>
      <c r="N97" s="2"/>
      <c r="O97" s="2"/>
      <c r="Q97" s="2"/>
      <c r="R97" s="2"/>
      <c r="S97" s="2"/>
    </row>
    <row r="98" spans="2:23" x14ac:dyDescent="0.3">
      <c r="B98" s="2" t="s">
        <v>36</v>
      </c>
      <c r="C98" s="2">
        <v>47.833333333333336</v>
      </c>
      <c r="D98" s="2">
        <v>0.40185679189835805</v>
      </c>
      <c r="E98" s="2"/>
      <c r="M98" s="2"/>
      <c r="N98" s="2"/>
      <c r="O98" s="2"/>
      <c r="Q98" s="2"/>
      <c r="R98" s="2"/>
      <c r="S98" s="2"/>
    </row>
    <row r="99" spans="2:23" x14ac:dyDescent="0.3">
      <c r="B99" s="2" t="s">
        <v>37</v>
      </c>
      <c r="C99" s="2">
        <v>7.8</v>
      </c>
      <c r="D99" s="2">
        <v>0.55612206013513688</v>
      </c>
      <c r="E99" s="2"/>
      <c r="L99" s="1"/>
      <c r="M99" s="2"/>
      <c r="N99" s="2"/>
      <c r="O99" s="2"/>
      <c r="Q99" s="2"/>
      <c r="R99" s="2"/>
      <c r="S99" s="2"/>
      <c r="W99" s="1"/>
    </row>
    <row r="100" spans="2:23" x14ac:dyDescent="0.3">
      <c r="L100" s="1"/>
      <c r="M100" s="2"/>
      <c r="N100" s="2"/>
      <c r="O100" s="2"/>
      <c r="Q100" s="2"/>
      <c r="R100" s="2"/>
      <c r="S100" s="2"/>
      <c r="W100" s="1"/>
    </row>
    <row r="101" spans="2:23" x14ac:dyDescent="0.3">
      <c r="L101" s="1"/>
      <c r="Q101" s="2"/>
      <c r="R101" s="2"/>
      <c r="S101" s="2"/>
      <c r="W101" s="1"/>
    </row>
  </sheetData>
  <conditionalFormatting sqref="E81:E90 E1:E9 E69:E75 E15:E16 E25:E35 E41 E100:E1048576 E48:E59">
    <cfRule type="cellIs" dxfId="6" priority="12" operator="greaterThan">
      <formula>0.05</formula>
    </cfRule>
    <cfRule type="cellIs" priority="13" operator="greaterThan">
      <formula>0.05</formula>
    </cfRule>
  </conditionalFormatting>
  <conditionalFormatting sqref="J1:J11 J25:J36 J49:J59 J72:J82 J91:J1048576">
    <cfRule type="cellIs" dxfId="5" priority="11" operator="greaterThan">
      <formula>0.05</formula>
    </cfRule>
  </conditionalFormatting>
  <conditionalFormatting sqref="Q27:Q39 E3:E9 J3:J11 E27:E35 J27:J36 J50:J59 E50:E59 E73:E75 J73:J82 V3:V16 Q3:Q10 V27:V39 Q50:Q59 V50:V63 V80:V89 Q80:Q87">
    <cfRule type="cellIs" dxfId="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49D9-1A9A-426A-8D63-FF6B7CA4C423}">
  <dimension ref="A1:U97"/>
  <sheetViews>
    <sheetView topLeftCell="A43" workbookViewId="0">
      <selection activeCell="H50" sqref="H50"/>
    </sheetView>
  </sheetViews>
  <sheetFormatPr defaultRowHeight="14.4" x14ac:dyDescent="0.3"/>
  <sheetData>
    <row r="1" spans="1:20" x14ac:dyDescent="0.3">
      <c r="A1" s="1" t="s">
        <v>127</v>
      </c>
      <c r="K1" s="1" t="s">
        <v>129</v>
      </c>
    </row>
    <row r="2" spans="1:20" x14ac:dyDescent="0.3">
      <c r="A2" s="1" t="s">
        <v>128</v>
      </c>
      <c r="K2" s="1" t="s">
        <v>128</v>
      </c>
    </row>
    <row r="3" spans="1:20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105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  <c r="S3" t="s">
        <v>113</v>
      </c>
      <c r="T3" t="s">
        <v>114</v>
      </c>
    </row>
    <row r="4" spans="1:20" x14ac:dyDescent="0.3">
      <c r="A4" t="str">
        <f>_xlfn.CONCAT(A3,"_insig")</f>
        <v>File_Lhx6_50hz200ms1x_insig</v>
      </c>
      <c r="B4" t="str">
        <f t="shared" ref="B4:J4" si="0">_xlfn.CONCAT(B3,"_insig")</f>
        <v>Celltype_Lhx6_50hz200ms1x_insig</v>
      </c>
      <c r="C4" t="str">
        <f t="shared" si="0"/>
        <v>BLFR_Lhx6_50hz200ms1x_insig</v>
      </c>
      <c r="D4" t="str">
        <f t="shared" si="0"/>
        <v>MF_Lhx6_50hz200ms1x_insig</v>
      </c>
      <c r="E4" t="str">
        <f t="shared" si="0"/>
        <v>t.test_Lhx6_50hz200ms1x_insig</v>
      </c>
      <c r="F4" t="str">
        <f t="shared" si="0"/>
        <v>File_PV_50hz200ms1x_insig</v>
      </c>
      <c r="G4" t="str">
        <f t="shared" si="0"/>
        <v>Celltype_PV_50hz200ms1x_insig</v>
      </c>
      <c r="H4" t="str">
        <f t="shared" si="0"/>
        <v>BLFR_PV_50hz200ms1x_insig</v>
      </c>
      <c r="I4" t="str">
        <f t="shared" si="0"/>
        <v>MF_PV_50hz200ms1x_insig</v>
      </c>
      <c r="J4" t="str">
        <f t="shared" si="0"/>
        <v>t.test_PV_50hz200ms1x_insig</v>
      </c>
      <c r="K4" t="str">
        <f>_xlfn.CONCAT(K3,"_insig")</f>
        <v>File_Lhx6_50hz200ms2.5x_insig</v>
      </c>
      <c r="L4" t="str">
        <f t="shared" ref="L4" si="1">_xlfn.CONCAT(L3,"_insig")</f>
        <v>Celltype_Lhx6_50hz200ms2.5x_insig</v>
      </c>
      <c r="M4" t="str">
        <f t="shared" ref="M4" si="2">_xlfn.CONCAT(M3,"_insig")</f>
        <v>BLFR_Lhx6_50hz200ms2.5x_insig</v>
      </c>
      <c r="N4" t="str">
        <f t="shared" ref="N4" si="3">_xlfn.CONCAT(N3,"_insig")</f>
        <v>MF_Lhx6_50hz200ms2.5x_insig</v>
      </c>
      <c r="O4" t="str">
        <f t="shared" ref="O4" si="4">_xlfn.CONCAT(O3,"_insig")</f>
        <v>t.test_Lhx6_50hz200ms2.5x_insig</v>
      </c>
      <c r="P4" t="str">
        <f t="shared" ref="P4" si="5">_xlfn.CONCAT(P3,"_insig")</f>
        <v>File_PV_50hz200ms2.5x_insig</v>
      </c>
      <c r="Q4" t="str">
        <f t="shared" ref="Q4" si="6">_xlfn.CONCAT(Q3,"_insig")</f>
        <v>Celltype_PV_50hz200ms2.5x_insig</v>
      </c>
      <c r="R4" t="str">
        <f t="shared" ref="R4" si="7">_xlfn.CONCAT(R3,"_insig")</f>
        <v>BLFR_PV_50hz200ms2.5x_insig</v>
      </c>
      <c r="S4" t="str">
        <f t="shared" ref="S4" si="8">_xlfn.CONCAT(S3,"_insig")</f>
        <v>MF_PV_50hz200ms2.5x_insig</v>
      </c>
      <c r="T4" t="str">
        <f t="shared" ref="T4" si="9">_xlfn.CONCAT(T3,"_insig")</f>
        <v>t.test_PV_50hz200ms2.5x_insig</v>
      </c>
    </row>
    <row r="5" spans="1:20" x14ac:dyDescent="0.3">
      <c r="A5" s="2" t="s">
        <v>13</v>
      </c>
      <c r="B5" s="2" t="s">
        <v>7</v>
      </c>
      <c r="C5" s="2">
        <v>9.9</v>
      </c>
      <c r="D5" s="4">
        <v>-0.13446041871443448</v>
      </c>
      <c r="E5" s="2">
        <v>0.2698720678409518</v>
      </c>
      <c r="F5" s="2" t="s">
        <v>18</v>
      </c>
      <c r="G5" s="2" t="s">
        <v>6</v>
      </c>
      <c r="H5" s="2">
        <v>28.2</v>
      </c>
      <c r="I5" s="4">
        <v>2.9162778326072447E-2</v>
      </c>
      <c r="J5" s="2">
        <v>0.30446921522258052</v>
      </c>
      <c r="K5" s="2" t="s">
        <v>11</v>
      </c>
      <c r="L5" s="2" t="s">
        <v>7</v>
      </c>
      <c r="M5" s="2">
        <v>4.5999999999999996</v>
      </c>
      <c r="N5" s="4">
        <v>-0.40568201756352995</v>
      </c>
      <c r="O5" s="2">
        <v>0.30004666056080487</v>
      </c>
      <c r="P5" s="2" t="s">
        <v>28</v>
      </c>
      <c r="Q5" s="2" t="s">
        <v>6</v>
      </c>
      <c r="R5" s="2">
        <v>38</v>
      </c>
      <c r="S5" s="4">
        <v>5.2541702565033335E-2</v>
      </c>
      <c r="T5" s="2">
        <v>5.4808398784884242E-2</v>
      </c>
    </row>
    <row r="6" spans="1:20" x14ac:dyDescent="0.3">
      <c r="A6" s="2" t="s">
        <v>15</v>
      </c>
      <c r="B6" s="2" t="s">
        <v>7</v>
      </c>
      <c r="C6" s="2">
        <v>5.8</v>
      </c>
      <c r="D6" s="4">
        <v>0.26965330926015629</v>
      </c>
      <c r="E6" s="2">
        <v>6.0345012463391454E-2</v>
      </c>
      <c r="F6" s="2" t="s">
        <v>20</v>
      </c>
      <c r="G6" s="2" t="s">
        <v>6</v>
      </c>
      <c r="H6" s="2">
        <v>46</v>
      </c>
      <c r="I6" s="4">
        <v>-1.825722137771953E-2</v>
      </c>
      <c r="J6" s="2">
        <v>0.45131993388485919</v>
      </c>
      <c r="K6" s="2" t="s">
        <v>15</v>
      </c>
      <c r="L6" s="2" t="s">
        <v>7</v>
      </c>
      <c r="M6" s="2">
        <v>5.7</v>
      </c>
      <c r="N6" s="4">
        <v>-0.56847905017561595</v>
      </c>
      <c r="O6" s="2">
        <v>0.15191684202477382</v>
      </c>
      <c r="P6" s="1"/>
      <c r="Q6" s="1"/>
      <c r="R6" s="1"/>
      <c r="S6" s="1"/>
      <c r="T6" s="1"/>
    </row>
    <row r="7" spans="1:20" x14ac:dyDescent="0.3">
      <c r="A7" s="2" t="s">
        <v>17</v>
      </c>
      <c r="B7" s="2" t="s">
        <v>7</v>
      </c>
      <c r="C7" s="2">
        <v>14.1</v>
      </c>
      <c r="D7" s="4">
        <v>9.1465055336893489E-3</v>
      </c>
      <c r="E7" s="2">
        <v>0.85891581517585758</v>
      </c>
      <c r="F7" s="2" t="s">
        <v>21</v>
      </c>
      <c r="G7" s="2" t="s">
        <v>6</v>
      </c>
      <c r="H7" s="2">
        <v>5.9</v>
      </c>
      <c r="I7" s="4">
        <v>-2.3171952058375245E-2</v>
      </c>
      <c r="J7" s="2">
        <v>0.5166110585229835</v>
      </c>
      <c r="K7" s="2" t="s">
        <v>19</v>
      </c>
      <c r="L7" s="2" t="s">
        <v>7</v>
      </c>
      <c r="M7" s="2">
        <v>8.5</v>
      </c>
      <c r="N7" s="4">
        <v>-0.22954025313969878</v>
      </c>
      <c r="O7" s="2">
        <v>0.45523103364292883</v>
      </c>
      <c r="P7" s="1"/>
      <c r="Q7" s="1"/>
      <c r="R7" s="1"/>
      <c r="S7" s="1"/>
      <c r="T7" s="1"/>
    </row>
    <row r="8" spans="1:20" x14ac:dyDescent="0.3">
      <c r="A8" s="2" t="s">
        <v>23</v>
      </c>
      <c r="B8" s="2" t="s">
        <v>7</v>
      </c>
      <c r="C8" s="2">
        <v>23.3</v>
      </c>
      <c r="D8" s="4">
        <v>4.1255363646964124E-2</v>
      </c>
      <c r="E8" s="2">
        <v>0.55558584131420941</v>
      </c>
      <c r="F8" s="2" t="s">
        <v>24</v>
      </c>
      <c r="G8" s="2" t="s">
        <v>6</v>
      </c>
      <c r="H8" s="2">
        <v>15.4</v>
      </c>
      <c r="I8" s="4">
        <v>6.0342567479529097E-3</v>
      </c>
      <c r="J8" s="2">
        <v>0.94050362578585323</v>
      </c>
      <c r="K8" s="2" t="s">
        <v>23</v>
      </c>
      <c r="L8" s="2" t="s">
        <v>7</v>
      </c>
      <c r="M8" s="2">
        <v>21.1</v>
      </c>
      <c r="N8" s="4">
        <v>-0.1267286024074572</v>
      </c>
      <c r="O8" s="2">
        <v>9.2482848512932453E-2</v>
      </c>
      <c r="P8" s="1"/>
      <c r="Q8" s="1"/>
      <c r="R8" s="1"/>
      <c r="S8" s="1"/>
      <c r="T8" s="1"/>
    </row>
    <row r="9" spans="1:20" x14ac:dyDescent="0.3">
      <c r="A9" s="2" t="s">
        <v>25</v>
      </c>
      <c r="B9" s="2" t="s">
        <v>7</v>
      </c>
      <c r="C9" s="2">
        <v>10.8</v>
      </c>
      <c r="D9" s="4">
        <v>-0.11976646210643907</v>
      </c>
      <c r="E9" s="2">
        <v>0.1760698176565636</v>
      </c>
      <c r="F9" s="2" t="s">
        <v>28</v>
      </c>
      <c r="G9" s="2" t="s">
        <v>6</v>
      </c>
      <c r="H9" s="2">
        <v>27.7</v>
      </c>
      <c r="I9" s="4">
        <v>2.2227259515989299E-2</v>
      </c>
      <c r="J9" s="2">
        <v>0.9858520035018592</v>
      </c>
      <c r="K9" s="2" t="s">
        <v>29</v>
      </c>
      <c r="L9" s="2" t="s">
        <v>7</v>
      </c>
      <c r="M9" s="2">
        <v>20.9</v>
      </c>
      <c r="N9" s="4">
        <v>-0.12252395276093578</v>
      </c>
      <c r="O9" s="2">
        <v>7.2251312470998849E-2</v>
      </c>
      <c r="P9" s="1"/>
      <c r="Q9" s="1"/>
      <c r="R9" s="1"/>
      <c r="S9" s="1"/>
      <c r="T9" s="1"/>
    </row>
    <row r="10" spans="1:20" x14ac:dyDescent="0.3">
      <c r="A10" s="2" t="s">
        <v>27</v>
      </c>
      <c r="B10" s="2" t="s">
        <v>7</v>
      </c>
      <c r="C10" s="2">
        <v>29.3</v>
      </c>
      <c r="D10" s="4">
        <v>-1.0540948498046591E-2</v>
      </c>
      <c r="E10" s="2">
        <v>0.86699517574710061</v>
      </c>
      <c r="F10" s="2" t="s">
        <v>34</v>
      </c>
      <c r="G10" s="2" t="s">
        <v>6</v>
      </c>
      <c r="H10" s="2">
        <v>15</v>
      </c>
      <c r="I10" s="4">
        <v>0.13032717646948258</v>
      </c>
      <c r="J10" s="2">
        <v>8.9301159054414048E-2</v>
      </c>
      <c r="K10" s="2" t="s">
        <v>35</v>
      </c>
      <c r="L10" s="2" t="s">
        <v>7</v>
      </c>
      <c r="M10" s="2">
        <v>3.9</v>
      </c>
      <c r="N10" s="4">
        <v>-0.2577446301293787</v>
      </c>
      <c r="O10" s="2">
        <v>0.72658118313783127</v>
      </c>
      <c r="R10" s="1"/>
      <c r="S10" s="1"/>
      <c r="T10" s="1"/>
    </row>
    <row r="11" spans="1:20" x14ac:dyDescent="0.3">
      <c r="A11" s="2" t="s">
        <v>29</v>
      </c>
      <c r="B11" s="2" t="s">
        <v>7</v>
      </c>
      <c r="C11" s="2">
        <v>23.1</v>
      </c>
      <c r="D11" s="4">
        <v>2.5262273095634596E-2</v>
      </c>
      <c r="E11" s="2">
        <v>0.39805686274882324</v>
      </c>
      <c r="F11" s="1"/>
      <c r="G11" s="1"/>
      <c r="H11" s="1"/>
      <c r="I11" s="1"/>
      <c r="J11" s="1"/>
      <c r="K11" s="2" t="s">
        <v>38</v>
      </c>
      <c r="L11" s="2" t="s">
        <v>7</v>
      </c>
      <c r="M11" s="2">
        <v>4.0999999999999996</v>
      </c>
      <c r="N11" s="4">
        <v>-0.47451292094283326</v>
      </c>
      <c r="O11" s="2">
        <v>0.44108296134210262</v>
      </c>
    </row>
    <row r="12" spans="1:20" x14ac:dyDescent="0.3">
      <c r="A12" s="2" t="s">
        <v>32</v>
      </c>
      <c r="B12" s="2" t="s">
        <v>7</v>
      </c>
      <c r="C12" s="2">
        <v>10.6</v>
      </c>
      <c r="D12" s="4">
        <v>0.17850992026298287</v>
      </c>
      <c r="E12" s="2">
        <v>0.6757502430192257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0" x14ac:dyDescent="0.3">
      <c r="A15" s="1"/>
      <c r="B15" s="1"/>
      <c r="C15" s="1"/>
      <c r="D15" s="1"/>
      <c r="E15" s="1"/>
      <c r="H15" s="1"/>
      <c r="I15" s="1"/>
      <c r="J15" s="1"/>
      <c r="K15" s="1"/>
      <c r="L15" s="1"/>
      <c r="M15" s="1"/>
      <c r="N15" s="1"/>
      <c r="O15" s="1"/>
    </row>
    <row r="16" spans="1:20" x14ac:dyDescent="0.3">
      <c r="A16" s="1"/>
      <c r="B16" s="1"/>
      <c r="C16" s="1"/>
      <c r="D16" s="1"/>
      <c r="E16" s="1"/>
      <c r="K16" s="1"/>
      <c r="M16" s="1"/>
      <c r="N16" s="1"/>
      <c r="O16" s="1"/>
    </row>
    <row r="17" spans="1:21" x14ac:dyDescent="0.3">
      <c r="A17" s="1"/>
      <c r="C17" s="1"/>
      <c r="D17" s="1"/>
      <c r="E17" s="1"/>
    </row>
    <row r="18" spans="1:21" x14ac:dyDescent="0.3">
      <c r="A18" s="1"/>
      <c r="P18" s="1"/>
      <c r="Q18" s="1"/>
      <c r="R18" s="1"/>
      <c r="S18" s="1"/>
      <c r="T18" s="1"/>
    </row>
    <row r="19" spans="1:21" s="1" customFormat="1" x14ac:dyDescent="0.3">
      <c r="A19"/>
      <c r="B19"/>
      <c r="C19"/>
      <c r="D19"/>
      <c r="E19"/>
      <c r="F19"/>
      <c r="G19"/>
      <c r="H19"/>
      <c r="I19"/>
      <c r="J19"/>
    </row>
    <row r="20" spans="1:21" s="1" customFormat="1" x14ac:dyDescent="0.3">
      <c r="A20" s="1" t="s">
        <v>127</v>
      </c>
      <c r="B20"/>
      <c r="C20"/>
      <c r="D20"/>
      <c r="E20"/>
      <c r="K20" s="1" t="s">
        <v>129</v>
      </c>
      <c r="L20"/>
      <c r="M20"/>
      <c r="N20"/>
      <c r="O20"/>
    </row>
    <row r="21" spans="1:21" s="1" customFormat="1" x14ac:dyDescent="0.3">
      <c r="A21" s="1" t="s">
        <v>131</v>
      </c>
      <c r="B21"/>
      <c r="C21"/>
      <c r="D21"/>
      <c r="E21"/>
      <c r="K21" s="1" t="s">
        <v>131</v>
      </c>
      <c r="L21"/>
      <c r="M21"/>
      <c r="N21"/>
      <c r="O21"/>
    </row>
    <row r="22" spans="1:21" s="1" customFormat="1" ht="15" customHeight="1" x14ac:dyDescent="0.3">
      <c r="A22" t="s">
        <v>39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H22" t="s">
        <v>46</v>
      </c>
      <c r="I22" t="s">
        <v>47</v>
      </c>
      <c r="J22" t="s">
        <v>48</v>
      </c>
      <c r="K22" t="s">
        <v>83</v>
      </c>
      <c r="L22" t="s">
        <v>84</v>
      </c>
      <c r="M22" t="s">
        <v>85</v>
      </c>
      <c r="N22" t="s">
        <v>86</v>
      </c>
      <c r="O22" t="s">
        <v>87</v>
      </c>
      <c r="P22" t="s">
        <v>88</v>
      </c>
      <c r="Q22" t="s">
        <v>89</v>
      </c>
      <c r="R22" t="s">
        <v>90</v>
      </c>
      <c r="S22" t="s">
        <v>91</v>
      </c>
      <c r="T22" t="s">
        <v>92</v>
      </c>
      <c r="U22"/>
    </row>
    <row r="23" spans="1:21" s="1" customFormat="1" ht="15" customHeight="1" x14ac:dyDescent="0.3">
      <c r="A23" t="str">
        <f>_xlfn.CONCAT(A22,"_insig")</f>
        <v>File_Lhx6_175hz200ms1x_insig</v>
      </c>
      <c r="B23" t="str">
        <f t="shared" ref="B23" si="10">_xlfn.CONCAT(B22,"_insig")</f>
        <v>Celltype_Lhx6_175hz200ms1x_insig</v>
      </c>
      <c r="C23" t="str">
        <f t="shared" ref="C23" si="11">_xlfn.CONCAT(C22,"_insig")</f>
        <v>BLFR_Lhx6_175hz200ms1x_insig</v>
      </c>
      <c r="D23" t="str">
        <f t="shared" ref="D23" si="12">_xlfn.CONCAT(D22,"_insig")</f>
        <v>MF_Lhx6_175hz200ms1x_insig</v>
      </c>
      <c r="E23" t="str">
        <f t="shared" ref="E23" si="13">_xlfn.CONCAT(E22,"_insig")</f>
        <v>t.test_Lhx6_175hz200ms1x_insig</v>
      </c>
      <c r="F23" t="str">
        <f t="shared" ref="F23" si="14">_xlfn.CONCAT(F22,"_insig")</f>
        <v>File_PV_175hz200ms1x_insig</v>
      </c>
      <c r="G23" t="str">
        <f t="shared" ref="G23" si="15">_xlfn.CONCAT(G22,"_insig")</f>
        <v>Celltype_PV_175hz200ms1x_insig</v>
      </c>
      <c r="H23" t="str">
        <f t="shared" ref="H23" si="16">_xlfn.CONCAT(H22,"_insig")</f>
        <v>BLFR_PV_175hz200ms1x_insig</v>
      </c>
      <c r="I23" t="str">
        <f t="shared" ref="I23" si="17">_xlfn.CONCAT(I22,"_insig")</f>
        <v>MF_PV_175hz200ms1x_insig</v>
      </c>
      <c r="J23" t="str">
        <f t="shared" ref="J23" si="18">_xlfn.CONCAT(J22,"_insig")</f>
        <v>t.test_PV_175hz200ms1x_insig</v>
      </c>
      <c r="K23" t="str">
        <f>_xlfn.CONCAT(K22,"_insig")</f>
        <v>File_Lhx6_175hz200ms2.5x_insig</v>
      </c>
      <c r="L23" t="str">
        <f t="shared" ref="L23" si="19">_xlfn.CONCAT(L22,"_insig")</f>
        <v>Celltype_Lhx6_175hz200ms2.5x_insig</v>
      </c>
      <c r="M23" t="str">
        <f t="shared" ref="M23" si="20">_xlfn.CONCAT(M22,"_insig")</f>
        <v>BLFR_Lhx6_175hz200ms2.5x_insig</v>
      </c>
      <c r="N23" t="str">
        <f t="shared" ref="N23" si="21">_xlfn.CONCAT(N22,"_insig")</f>
        <v>MF_Lhx6_175hz200ms2.5x_insig</v>
      </c>
      <c r="O23" t="str">
        <f t="shared" ref="O23" si="22">_xlfn.CONCAT(O22,"_insig")</f>
        <v>t.test_Lhx6_175hz200ms2.5x_insig</v>
      </c>
      <c r="P23" t="str">
        <f t="shared" ref="P23" si="23">_xlfn.CONCAT(P22,"_insig")</f>
        <v>File_PV_175hz200ms2.5x_insig</v>
      </c>
      <c r="Q23" t="str">
        <f t="shared" ref="Q23" si="24">_xlfn.CONCAT(Q22,"_insig")</f>
        <v>Celltype_PV_175hz200ms2.5x_insig</v>
      </c>
      <c r="R23" t="str">
        <f t="shared" ref="R23" si="25">_xlfn.CONCAT(R22,"_insig")</f>
        <v>BLFR_PV_175hz200ms2.5x_insig</v>
      </c>
      <c r="S23" t="str">
        <f t="shared" ref="S23" si="26">_xlfn.CONCAT(S22,"_insig")</f>
        <v>MF_PV_175hz200ms2.5x_insig</v>
      </c>
      <c r="T23" t="str">
        <f t="shared" ref="T23" si="27">_xlfn.CONCAT(T22,"_insig")</f>
        <v>t.test_PV_175hz200ms2.5x_insig</v>
      </c>
      <c r="U23"/>
    </row>
    <row r="24" spans="1:21" x14ac:dyDescent="0.3">
      <c r="A24" s="2" t="s">
        <v>11</v>
      </c>
      <c r="B24" s="2" t="s">
        <v>7</v>
      </c>
      <c r="C24" s="2">
        <v>4.5</v>
      </c>
      <c r="D24" s="4">
        <v>-0.74728769705866471</v>
      </c>
      <c r="E24" s="2">
        <v>7.0458874387187898E-2</v>
      </c>
      <c r="F24" s="2" t="s">
        <v>18</v>
      </c>
      <c r="G24" s="2" t="s">
        <v>6</v>
      </c>
      <c r="H24" s="2">
        <v>19.3</v>
      </c>
      <c r="I24" s="4">
        <v>5.0487222894360362E-2</v>
      </c>
      <c r="J24" s="2">
        <v>0.4301843367638265</v>
      </c>
      <c r="K24" s="2" t="s">
        <v>35</v>
      </c>
      <c r="L24" s="2" t="s">
        <v>7</v>
      </c>
      <c r="M24" s="2">
        <v>6.2</v>
      </c>
      <c r="N24" s="4">
        <v>-7.4205120868435046E-2</v>
      </c>
      <c r="O24" s="2">
        <v>0.61790772780750947</v>
      </c>
      <c r="P24" s="2" t="s">
        <v>20</v>
      </c>
      <c r="Q24" s="2" t="s">
        <v>6</v>
      </c>
      <c r="R24" s="2">
        <v>41.7</v>
      </c>
      <c r="S24" s="4">
        <v>2.9324751031915341E-2</v>
      </c>
      <c r="T24" s="2">
        <v>0.11965205759966589</v>
      </c>
    </row>
    <row r="25" spans="1:21" x14ac:dyDescent="0.3">
      <c r="A25" s="2" t="s">
        <v>19</v>
      </c>
      <c r="B25" s="2" t="s">
        <v>7</v>
      </c>
      <c r="C25" s="2">
        <v>7.1</v>
      </c>
      <c r="D25" s="4">
        <v>0.11520527130289049</v>
      </c>
      <c r="E25" s="2">
        <v>9.846735242319106E-2</v>
      </c>
      <c r="F25" s="2" t="s">
        <v>20</v>
      </c>
      <c r="G25" s="2" t="s">
        <v>6</v>
      </c>
      <c r="H25" s="2">
        <v>43.7</v>
      </c>
      <c r="I25" s="4">
        <v>-0.1270704463345898</v>
      </c>
      <c r="J25" s="2">
        <v>0.1218252446891803</v>
      </c>
      <c r="K25" s="2" t="s">
        <v>38</v>
      </c>
      <c r="L25" s="2" t="s">
        <v>7</v>
      </c>
      <c r="M25" s="2">
        <v>6.7</v>
      </c>
      <c r="N25" s="4">
        <v>-0.43225637218180663</v>
      </c>
      <c r="O25" s="2">
        <v>0.14126510724931904</v>
      </c>
      <c r="P25" s="2" t="s">
        <v>26</v>
      </c>
      <c r="Q25" s="2" t="s">
        <v>6</v>
      </c>
      <c r="R25" s="2">
        <v>61.1</v>
      </c>
      <c r="S25" s="4">
        <v>-0.21089844681500999</v>
      </c>
      <c r="T25" s="2">
        <v>5.2073878952800405E-2</v>
      </c>
    </row>
    <row r="26" spans="1:21" x14ac:dyDescent="0.3">
      <c r="A26" s="2" t="s">
        <v>22</v>
      </c>
      <c r="B26" s="2" t="s">
        <v>7</v>
      </c>
      <c r="C26" s="2">
        <v>4.7</v>
      </c>
      <c r="D26" s="4">
        <v>0.27014515271212841</v>
      </c>
      <c r="E26" s="2">
        <v>0.11879091489330507</v>
      </c>
      <c r="F26" s="2" t="s">
        <v>21</v>
      </c>
      <c r="G26" s="2" t="s">
        <v>6</v>
      </c>
      <c r="H26" s="2">
        <v>13.2</v>
      </c>
      <c r="I26" s="4">
        <v>3.425624496716867E-2</v>
      </c>
      <c r="J26" s="2">
        <v>0.51269086512875461</v>
      </c>
      <c r="K26" s="1"/>
      <c r="L26" s="1"/>
      <c r="M26" s="1"/>
      <c r="N26" s="1"/>
      <c r="O26" s="1"/>
    </row>
    <row r="27" spans="1:21" x14ac:dyDescent="0.3">
      <c r="A27" s="2" t="s">
        <v>23</v>
      </c>
      <c r="B27" s="2" t="s">
        <v>7</v>
      </c>
      <c r="C27" s="2">
        <v>17.5</v>
      </c>
      <c r="D27" s="4">
        <v>3.3125656763878221E-2</v>
      </c>
      <c r="E27" s="2">
        <v>0.48535772576242675</v>
      </c>
      <c r="F27" s="2" t="s">
        <v>24</v>
      </c>
      <c r="G27" s="2" t="s">
        <v>6</v>
      </c>
      <c r="H27" s="2">
        <v>10.3</v>
      </c>
      <c r="I27" s="4">
        <v>1.6586339359547658E-2</v>
      </c>
      <c r="J27" s="2">
        <v>0.6593966303201948</v>
      </c>
      <c r="K27" s="1"/>
      <c r="L27" s="1"/>
      <c r="M27" s="1"/>
      <c r="N27" s="1"/>
      <c r="O27" s="1"/>
    </row>
    <row r="28" spans="1:21" x14ac:dyDescent="0.3">
      <c r="A28" s="2" t="s">
        <v>29</v>
      </c>
      <c r="B28" s="2" t="s">
        <v>7</v>
      </c>
      <c r="C28" s="2">
        <v>18.600000000000001</v>
      </c>
      <c r="D28" s="4">
        <v>-4.551485048797712E-2</v>
      </c>
      <c r="E28" s="2">
        <v>0.6271205618088328</v>
      </c>
      <c r="F28" s="2" t="s">
        <v>28</v>
      </c>
      <c r="G28" s="2" t="s">
        <v>6</v>
      </c>
      <c r="H28" s="2">
        <v>36.299999999999997</v>
      </c>
      <c r="I28" s="4">
        <v>-4.5243778765851322E-3</v>
      </c>
      <c r="J28" s="2">
        <v>0.7025714965466936</v>
      </c>
      <c r="K28" s="1"/>
      <c r="L28" s="1"/>
      <c r="M28" s="1"/>
      <c r="N28" s="1"/>
      <c r="O28" s="1"/>
    </row>
    <row r="29" spans="1:21" x14ac:dyDescent="0.3">
      <c r="A29" s="2" t="s">
        <v>33</v>
      </c>
      <c r="B29" s="2" t="s">
        <v>7</v>
      </c>
      <c r="C29" s="2">
        <v>10.8</v>
      </c>
      <c r="D29" s="4">
        <v>-1</v>
      </c>
      <c r="E29" s="2">
        <v>0.12414649144683258</v>
      </c>
      <c r="F29" s="1"/>
      <c r="G29" s="1"/>
      <c r="H29" s="1"/>
      <c r="I29" s="1"/>
      <c r="J29" s="1"/>
      <c r="K29" s="1"/>
      <c r="M29" s="1"/>
      <c r="N29" s="1"/>
      <c r="O29" s="1"/>
    </row>
    <row r="30" spans="1:2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P30" s="1"/>
      <c r="Q30" s="1"/>
      <c r="R30" s="1"/>
      <c r="S30" s="1"/>
      <c r="T30" s="1"/>
    </row>
    <row r="31" spans="1:21" x14ac:dyDescent="0.3">
      <c r="A31" s="1"/>
      <c r="B31" s="1"/>
      <c r="C31" s="1"/>
      <c r="D31" s="1"/>
      <c r="E31" s="1"/>
      <c r="H31" s="1"/>
      <c r="I31" s="1"/>
      <c r="J31" s="1"/>
      <c r="P31" s="1"/>
      <c r="Q31" s="1"/>
      <c r="R31" s="1"/>
      <c r="S31" s="1"/>
      <c r="T31" s="1"/>
    </row>
    <row r="32" spans="1:21" x14ac:dyDescent="0.3">
      <c r="A32" s="1"/>
      <c r="B32" s="1"/>
      <c r="C32" s="1"/>
      <c r="D32" s="1"/>
      <c r="E32" s="1"/>
    </row>
    <row r="33" spans="1:21" x14ac:dyDescent="0.3">
      <c r="A33" s="1"/>
      <c r="B33" s="1"/>
      <c r="C33" s="1"/>
      <c r="D33" s="1"/>
      <c r="E33" s="1"/>
    </row>
    <row r="34" spans="1:21" x14ac:dyDescent="0.3">
      <c r="A34" s="1"/>
      <c r="C34" s="1"/>
      <c r="D34" s="1"/>
      <c r="E34" s="1"/>
    </row>
    <row r="37" spans="1:21" x14ac:dyDescent="0.3">
      <c r="A37" s="1" t="s">
        <v>127</v>
      </c>
      <c r="K37" s="1" t="s">
        <v>129</v>
      </c>
      <c r="P37" s="1"/>
      <c r="Q37" s="1"/>
      <c r="R37" s="1"/>
      <c r="S37" s="1"/>
      <c r="T37" s="1"/>
    </row>
    <row r="38" spans="1:21" x14ac:dyDescent="0.3">
      <c r="A38" s="1" t="s">
        <v>132</v>
      </c>
      <c r="K38" s="1" t="s">
        <v>132</v>
      </c>
      <c r="P38" s="1"/>
      <c r="Q38" s="1"/>
      <c r="R38" s="1"/>
      <c r="S38" s="1"/>
      <c r="T38" s="1"/>
    </row>
    <row r="39" spans="1:21" x14ac:dyDescent="0.3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 t="s">
        <v>55</v>
      </c>
      <c r="G39" t="s">
        <v>56</v>
      </c>
      <c r="H39" t="s">
        <v>57</v>
      </c>
      <c r="I39" t="s">
        <v>58</v>
      </c>
      <c r="J39" t="s">
        <v>59</v>
      </c>
      <c r="K39" t="s">
        <v>94</v>
      </c>
      <c r="L39" t="s">
        <v>95</v>
      </c>
      <c r="M39" t="s">
        <v>96</v>
      </c>
      <c r="N39" t="s">
        <v>97</v>
      </c>
      <c r="O39" t="s">
        <v>98</v>
      </c>
      <c r="P39" t="s">
        <v>99</v>
      </c>
      <c r="Q39" t="s">
        <v>100</v>
      </c>
      <c r="R39" t="s">
        <v>101</v>
      </c>
      <c r="S39" t="s">
        <v>102</v>
      </c>
      <c r="T39" t="s">
        <v>103</v>
      </c>
    </row>
    <row r="40" spans="1:21" x14ac:dyDescent="0.3">
      <c r="A40" t="str">
        <f>_xlfn.CONCAT(A39,"_insig")</f>
        <v>File_Lhx6_100hz2s1x_insig</v>
      </c>
      <c r="B40" t="str">
        <f t="shared" ref="B40" si="28">_xlfn.CONCAT(B39,"_insig")</f>
        <v>Celltype_Lhx6_100hz2s1x_insig</v>
      </c>
      <c r="C40" t="str">
        <f t="shared" ref="C40" si="29">_xlfn.CONCAT(C39,"_insig")</f>
        <v>BLFR_Lhx6_100hz2s1x_insig</v>
      </c>
      <c r="D40" t="str">
        <f t="shared" ref="D40" si="30">_xlfn.CONCAT(D39,"_insig")</f>
        <v>MF_Lhx6_100hz2s1x_insig</v>
      </c>
      <c r="E40" t="str">
        <f t="shared" ref="E40" si="31">_xlfn.CONCAT(E39,"_insig")</f>
        <v>t.test_Lhx6_100hz2s1x_insig</v>
      </c>
      <c r="F40" t="str">
        <f t="shared" ref="F40" si="32">_xlfn.CONCAT(F39,"_insig")</f>
        <v>File_PV_100hz2s1x_insig</v>
      </c>
      <c r="G40" t="str">
        <f t="shared" ref="G40" si="33">_xlfn.CONCAT(G39,"_insig")</f>
        <v>Celltype_PV_100hz2s1x_insig</v>
      </c>
      <c r="H40" t="str">
        <f t="shared" ref="H40" si="34">_xlfn.CONCAT(H39,"_insig")</f>
        <v>BLFR_PV_100hz2s1x_insig</v>
      </c>
      <c r="I40" t="str">
        <f t="shared" ref="I40" si="35">_xlfn.CONCAT(I39,"_insig")</f>
        <v>MF_PV_100hz2s1x_insig</v>
      </c>
      <c r="J40" t="str">
        <f t="shared" ref="J40" si="36">_xlfn.CONCAT(J39,"_insig")</f>
        <v>t.test_PV_100hz2s1x_insig</v>
      </c>
      <c r="K40" t="str">
        <f>_xlfn.CONCAT(K39,"_insig")</f>
        <v>File_Lhx6_100hz1s2.5x_insig</v>
      </c>
      <c r="L40" t="str">
        <f t="shared" ref="L40" si="37">_xlfn.CONCAT(L39,"_insig")</f>
        <v>Celltype_Lhx6_100hz1s2.5x_insig</v>
      </c>
      <c r="M40" t="str">
        <f t="shared" ref="M40" si="38">_xlfn.CONCAT(M39,"_insig")</f>
        <v>BLFR_Lhx6_100hz1s2.5x_insig</v>
      </c>
      <c r="N40" t="str">
        <f t="shared" ref="N40" si="39">_xlfn.CONCAT(N39,"_insig")</f>
        <v>MF_Lhx6_100hz1s2.5x_insig</v>
      </c>
      <c r="O40" t="str">
        <f t="shared" ref="O40" si="40">_xlfn.CONCAT(O39,"_insig")</f>
        <v>t.test_Lhx6_100hz1s2.5x_insig</v>
      </c>
      <c r="P40" t="str">
        <f t="shared" ref="P40" si="41">_xlfn.CONCAT(P39,"_insig")</f>
        <v>File_PV_100hz1s2.5x_insig</v>
      </c>
      <c r="Q40" t="str">
        <f t="shared" ref="Q40" si="42">_xlfn.CONCAT(Q39,"_insig")</f>
        <v>Celltype_PV_100hz1s2.5x_insig</v>
      </c>
      <c r="R40" t="str">
        <f t="shared" ref="R40" si="43">_xlfn.CONCAT(R39,"_insig")</f>
        <v>BLFR_PV_100hz1s2.5x_insig</v>
      </c>
      <c r="S40" t="str">
        <f t="shared" ref="S40" si="44">_xlfn.CONCAT(S39,"_insig")</f>
        <v>MF_PV_100hz1s2.5x_insig</v>
      </c>
      <c r="T40" t="str">
        <f t="shared" ref="T40" si="45">_xlfn.CONCAT(T39,"_insig")</f>
        <v>t.test_PV_100hz1s2.5x_insig</v>
      </c>
    </row>
    <row r="41" spans="1:21" x14ac:dyDescent="0.3">
      <c r="A41" s="2" t="s">
        <v>11</v>
      </c>
      <c r="B41" s="2" t="s">
        <v>7</v>
      </c>
      <c r="C41" s="2">
        <v>5.5</v>
      </c>
      <c r="D41" s="4">
        <v>-0.43154799391331977</v>
      </c>
      <c r="E41" s="2">
        <v>0.80121381104734324</v>
      </c>
      <c r="F41" s="2" t="s">
        <v>20</v>
      </c>
      <c r="G41" s="2" t="s">
        <v>6</v>
      </c>
      <c r="H41" s="2">
        <v>36.6</v>
      </c>
      <c r="I41" s="4">
        <v>-3.462119922233399E-2</v>
      </c>
      <c r="J41" s="2">
        <v>0.30773807480989473</v>
      </c>
      <c r="K41" s="2" t="s">
        <v>17</v>
      </c>
      <c r="L41" s="2" t="s">
        <v>7</v>
      </c>
      <c r="M41" s="2">
        <v>2</v>
      </c>
      <c r="N41" s="4">
        <v>2.0206285755829695E-2</v>
      </c>
      <c r="O41" s="2">
        <v>0.282097204691446</v>
      </c>
      <c r="P41" s="2" t="s">
        <v>26</v>
      </c>
      <c r="Q41" s="2" t="s">
        <v>6</v>
      </c>
      <c r="R41" s="2">
        <v>68.7</v>
      </c>
      <c r="S41" s="4">
        <v>-3.0931024396584571E-3</v>
      </c>
      <c r="T41" s="2">
        <v>0.93901079289458689</v>
      </c>
    </row>
    <row r="42" spans="1:21" x14ac:dyDescent="0.3">
      <c r="A42" s="2" t="s">
        <v>17</v>
      </c>
      <c r="B42" s="2" t="s">
        <v>7</v>
      </c>
      <c r="C42" s="2">
        <v>2.8</v>
      </c>
      <c r="D42" s="4">
        <v>1.1287641841222173E-2</v>
      </c>
      <c r="E42" s="2">
        <v>0.74760294044207487</v>
      </c>
      <c r="F42" s="2" t="s">
        <v>21</v>
      </c>
      <c r="G42" s="2" t="s">
        <v>6</v>
      </c>
      <c r="H42" s="2">
        <v>17.899999999999999</v>
      </c>
      <c r="I42" s="4">
        <v>-3.5122873536455095E-2</v>
      </c>
      <c r="J42" s="2">
        <v>0.15763193289149272</v>
      </c>
      <c r="K42" s="2" t="s">
        <v>19</v>
      </c>
      <c r="L42" s="2" t="s">
        <v>7</v>
      </c>
      <c r="M42" s="2">
        <v>6.9</v>
      </c>
      <c r="N42" s="4">
        <v>-7.4389279342412643E-2</v>
      </c>
      <c r="O42" s="2">
        <v>0.89578604688821561</v>
      </c>
    </row>
    <row r="43" spans="1:21" x14ac:dyDescent="0.3">
      <c r="A43" s="2" t="s">
        <v>25</v>
      </c>
      <c r="B43" s="2" t="s">
        <v>7</v>
      </c>
      <c r="C43" s="2">
        <v>9.1999999999999993</v>
      </c>
      <c r="D43" s="4">
        <v>-6.6743182361937395E-2</v>
      </c>
      <c r="E43" s="2">
        <v>8.5939521785713555E-2</v>
      </c>
      <c r="F43" s="2" t="s">
        <v>24</v>
      </c>
      <c r="G43" s="2" t="s">
        <v>6</v>
      </c>
      <c r="H43" s="2">
        <v>25.7</v>
      </c>
      <c r="I43" s="4">
        <v>-6.3993728882340825E-2</v>
      </c>
      <c r="J43" s="2">
        <v>9.2202913198872638E-2</v>
      </c>
      <c r="K43" s="2" t="s">
        <v>22</v>
      </c>
      <c r="L43" s="2" t="s">
        <v>7</v>
      </c>
      <c r="M43" s="2">
        <v>2.8</v>
      </c>
      <c r="N43" s="4">
        <v>3.0040170967982543E-2</v>
      </c>
      <c r="O43" s="2">
        <v>0.14100172981711287</v>
      </c>
    </row>
    <row r="44" spans="1:21" x14ac:dyDescent="0.3">
      <c r="A44" s="2" t="s">
        <v>27</v>
      </c>
      <c r="B44" s="2" t="s">
        <v>7</v>
      </c>
      <c r="C44" s="2">
        <v>28.7</v>
      </c>
      <c r="D44" s="4">
        <v>-0.12633758689669053</v>
      </c>
      <c r="E44" s="2">
        <v>6.9264961571861128E-2</v>
      </c>
      <c r="F44" s="2" t="s">
        <v>26</v>
      </c>
      <c r="G44" s="2" t="s">
        <v>6</v>
      </c>
      <c r="H44" s="2">
        <v>62.1</v>
      </c>
      <c r="I44" s="4">
        <v>0.12290173564328773</v>
      </c>
      <c r="J44" s="2">
        <v>0.12827372717588204</v>
      </c>
      <c r="K44" s="2" t="s">
        <v>32</v>
      </c>
      <c r="L44" s="2" t="s">
        <v>7</v>
      </c>
      <c r="M44" s="2">
        <v>15.8</v>
      </c>
      <c r="N44" s="4">
        <v>-0.11972026559929523</v>
      </c>
      <c r="O44" s="2">
        <v>0.28356764232540488</v>
      </c>
    </row>
    <row r="45" spans="1:21" s="1" customFormat="1" x14ac:dyDescent="0.3">
      <c r="A45" s="2" t="s">
        <v>33</v>
      </c>
      <c r="B45" s="2" t="s">
        <v>7</v>
      </c>
      <c r="C45" s="2">
        <v>8.9</v>
      </c>
      <c r="D45" s="4">
        <v>-0.5314366350334756</v>
      </c>
      <c r="E45" s="2">
        <v>0.32944344546371046</v>
      </c>
      <c r="F45" s="2" t="s">
        <v>28</v>
      </c>
      <c r="G45" s="2" t="s">
        <v>6</v>
      </c>
      <c r="H45" s="2">
        <v>17.5</v>
      </c>
      <c r="I45" s="4">
        <v>-1.7366325327950061E-2</v>
      </c>
      <c r="J45" s="2">
        <v>0.42009676833896104</v>
      </c>
      <c r="K45" s="2" t="s">
        <v>35</v>
      </c>
      <c r="L45" s="2" t="s">
        <v>7</v>
      </c>
      <c r="M45" s="2">
        <v>7</v>
      </c>
      <c r="N45" s="4">
        <v>4.2713098583834083E-2</v>
      </c>
      <c r="O45" s="2">
        <v>0.29382415695232661</v>
      </c>
      <c r="P45"/>
      <c r="Q45"/>
      <c r="R45"/>
      <c r="S45"/>
      <c r="T45"/>
      <c r="U45"/>
    </row>
    <row r="46" spans="1:21" s="1" customFormat="1" x14ac:dyDescent="0.3">
      <c r="K46"/>
      <c r="L46"/>
      <c r="M46"/>
      <c r="N46"/>
      <c r="O46"/>
    </row>
    <row r="47" spans="1:21" s="1" customFormat="1" x14ac:dyDescent="0.3">
      <c r="F47"/>
      <c r="G47"/>
      <c r="K47"/>
      <c r="L47"/>
      <c r="M47"/>
      <c r="N47"/>
      <c r="O47"/>
    </row>
    <row r="48" spans="1:21" s="1" customFormat="1" x14ac:dyDescent="0.3">
      <c r="F48"/>
      <c r="G48"/>
      <c r="H48"/>
      <c r="I48"/>
      <c r="J48"/>
    </row>
    <row r="49" spans="1:21" x14ac:dyDescent="0.3">
      <c r="A49" s="1"/>
      <c r="B49" s="1"/>
      <c r="C49" s="1"/>
      <c r="D49" s="1"/>
      <c r="E49" s="1"/>
    </row>
    <row r="50" spans="1:21" x14ac:dyDescent="0.3">
      <c r="A50" s="1"/>
      <c r="C50" s="1"/>
      <c r="D50" s="1"/>
      <c r="E50" s="1"/>
    </row>
    <row r="53" spans="1:21" x14ac:dyDescent="0.3">
      <c r="A53" s="1" t="s">
        <v>127</v>
      </c>
      <c r="K53" s="1" t="s">
        <v>129</v>
      </c>
    </row>
    <row r="54" spans="1:21" x14ac:dyDescent="0.3">
      <c r="A54" s="1" t="s">
        <v>133</v>
      </c>
      <c r="K54" s="1" t="s">
        <v>133</v>
      </c>
      <c r="P54" s="1"/>
      <c r="Q54" s="1"/>
      <c r="R54" s="1"/>
      <c r="S54" s="1"/>
      <c r="T54" s="1"/>
      <c r="U54" s="1"/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H55" t="s">
        <v>79</v>
      </c>
      <c r="I55" t="s">
        <v>80</v>
      </c>
      <c r="J55" t="s">
        <v>81</v>
      </c>
      <c r="K55" s="2" t="s">
        <v>116</v>
      </c>
      <c r="L55" s="2" t="s">
        <v>117</v>
      </c>
      <c r="M55" s="2" t="s">
        <v>118</v>
      </c>
      <c r="N55" s="2" t="s">
        <v>119</v>
      </c>
      <c r="O55" s="2" t="s">
        <v>120</v>
      </c>
      <c r="P55" s="2" t="s">
        <v>121</v>
      </c>
      <c r="Q55" s="2" t="s">
        <v>122</v>
      </c>
      <c r="R55" s="2" t="s">
        <v>123</v>
      </c>
      <c r="S55" s="2" t="s">
        <v>124</v>
      </c>
      <c r="T55" s="2" t="s">
        <v>125</v>
      </c>
    </row>
    <row r="56" spans="1:21" x14ac:dyDescent="0.3">
      <c r="A56" t="str">
        <f>_xlfn.CONCAT(A55,"_insig")</f>
        <v>File_Lhx6_175hz10s1x_insig</v>
      </c>
      <c r="B56" t="str">
        <f t="shared" ref="B56" si="46">_xlfn.CONCAT(B55,"_insig")</f>
        <v>Celltype_Lhx6_175hz10s1x_insig</v>
      </c>
      <c r="C56" t="str">
        <f t="shared" ref="C56" si="47">_xlfn.CONCAT(C55,"_insig")</f>
        <v>BLFR_Lhx6_175hz10s1x_insig</v>
      </c>
      <c r="D56" t="str">
        <f t="shared" ref="D56" si="48">_xlfn.CONCAT(D55,"_insig")</f>
        <v>MF_Lhx6_175hz10s1x_insig</v>
      </c>
      <c r="E56" t="str">
        <f t="shared" ref="E56" si="49">_xlfn.CONCAT(E55,"_insig")</f>
        <v>t.test_Lhx6_175hz10s1x_insig</v>
      </c>
      <c r="F56" t="str">
        <f t="shared" ref="F56" si="50">_xlfn.CONCAT(F55,"_insig")</f>
        <v>File_PV_175hz10s1x_insig</v>
      </c>
      <c r="G56" t="str">
        <f t="shared" ref="G56" si="51">_xlfn.CONCAT(G55,"_insig")</f>
        <v>Celltype_PV_175hz10s1x_insig</v>
      </c>
      <c r="H56" t="str">
        <f t="shared" ref="H56" si="52">_xlfn.CONCAT(H55,"_insig")</f>
        <v>BLFR_PV_175hz10s1x_insig</v>
      </c>
      <c r="I56" t="str">
        <f t="shared" ref="I56" si="53">_xlfn.CONCAT(I55,"_insig")</f>
        <v>MF_PV_175hz10s1x_insig</v>
      </c>
      <c r="J56" t="str">
        <f t="shared" ref="J56" si="54">_xlfn.CONCAT(J55,"_insig")</f>
        <v>t.test_PV_175hz10s1x_insig</v>
      </c>
      <c r="K56" t="str">
        <f>_xlfn.CONCAT(K55,"_insig")</f>
        <v>File_Lhx6_175hz10s2.5x_insig</v>
      </c>
      <c r="L56" t="str">
        <f t="shared" ref="L56" si="55">_xlfn.CONCAT(L55,"_insig")</f>
        <v>Celltype_Lhx6_175hz10s2.5x_insig</v>
      </c>
      <c r="M56" t="str">
        <f t="shared" ref="M56" si="56">_xlfn.CONCAT(M55,"_insig")</f>
        <v>BLFR_Lhx6_175hz10s2.5x_insig</v>
      </c>
      <c r="N56" t="str">
        <f t="shared" ref="N56" si="57">_xlfn.CONCAT(N55,"_insig")</f>
        <v>MF_Lhx6_175hz10s2.5x_insig</v>
      </c>
      <c r="O56" t="str">
        <f t="shared" ref="O56" si="58">_xlfn.CONCAT(O55,"_insig")</f>
        <v>t.test_Lhx6_175hz10s2.5x_insig</v>
      </c>
      <c r="P56" t="str">
        <f t="shared" ref="P56" si="59">_xlfn.CONCAT(P55,"_insig")</f>
        <v>File_PV_175hz10s2.5x_insig</v>
      </c>
      <c r="Q56" t="str">
        <f t="shared" ref="Q56" si="60">_xlfn.CONCAT(Q55,"_insig")</f>
        <v>Celltype_PV_175hz10s2.5x_insig</v>
      </c>
      <c r="R56" t="str">
        <f t="shared" ref="R56" si="61">_xlfn.CONCAT(R55,"_insig")</f>
        <v>BLFR_PV_175hz10s2.5x_insig</v>
      </c>
      <c r="S56" t="str">
        <f t="shared" ref="S56" si="62">_xlfn.CONCAT(S55,"_insig")</f>
        <v>MF_PV_175hz10s2.5x_insig</v>
      </c>
      <c r="T56" t="str">
        <f t="shared" ref="T56" si="63">_xlfn.CONCAT(T55,"_insig")</f>
        <v>t.test_PV_175hz10s2.5x_insig</v>
      </c>
    </row>
    <row r="57" spans="1:21" x14ac:dyDescent="0.3">
      <c r="A57" s="2" t="s">
        <v>11</v>
      </c>
      <c r="B57" s="2" t="s">
        <v>7</v>
      </c>
      <c r="C57" s="2">
        <v>5.9</v>
      </c>
      <c r="D57" s="4">
        <v>0.34889392061569796</v>
      </c>
      <c r="E57" s="2">
        <v>0.48892944907638219</v>
      </c>
      <c r="F57" s="2" t="s">
        <v>20</v>
      </c>
      <c r="G57" s="2" t="s">
        <v>6</v>
      </c>
      <c r="H57" s="2">
        <v>35.5</v>
      </c>
      <c r="I57" s="4">
        <v>9.9752248224163724E-3</v>
      </c>
      <c r="J57" s="2">
        <v>0.6969471715965736</v>
      </c>
      <c r="K57" s="2" t="s">
        <v>11</v>
      </c>
      <c r="L57" s="2" t="s">
        <v>7</v>
      </c>
      <c r="M57" s="2">
        <v>3.4</v>
      </c>
      <c r="N57" s="4">
        <v>0.32152038695008195</v>
      </c>
      <c r="O57" s="2">
        <v>0.33338273040556954</v>
      </c>
      <c r="P57" s="2" t="s">
        <v>16</v>
      </c>
      <c r="Q57" s="2" t="s">
        <v>6</v>
      </c>
      <c r="R57" s="2">
        <v>35.5</v>
      </c>
      <c r="S57" s="4">
        <v>0.47123350577112549</v>
      </c>
      <c r="T57" s="2">
        <v>9.1136248814312482E-2</v>
      </c>
    </row>
    <row r="58" spans="1:21" x14ac:dyDescent="0.3">
      <c r="A58" s="2" t="s">
        <v>13</v>
      </c>
      <c r="B58" s="2" t="s">
        <v>7</v>
      </c>
      <c r="C58" s="2">
        <v>2.7</v>
      </c>
      <c r="D58" s="4">
        <v>2.6750150554813411E-2</v>
      </c>
      <c r="E58" s="2">
        <v>0.65920402782813881</v>
      </c>
      <c r="F58" s="2" t="s">
        <v>24</v>
      </c>
      <c r="G58" s="2" t="s">
        <v>6</v>
      </c>
      <c r="H58" s="2">
        <v>30.2</v>
      </c>
      <c r="I58" s="4">
        <v>-7.6821454786277221E-2</v>
      </c>
      <c r="J58" s="2">
        <v>5.0321258764190753E-2</v>
      </c>
      <c r="K58" s="2" t="s">
        <v>13</v>
      </c>
      <c r="L58" s="2" t="s">
        <v>7</v>
      </c>
      <c r="M58" s="2">
        <v>2.8</v>
      </c>
      <c r="N58" s="4">
        <v>-0.22275639944650077</v>
      </c>
      <c r="O58" s="2">
        <v>0.16785762765497034</v>
      </c>
      <c r="P58" s="2" t="s">
        <v>26</v>
      </c>
      <c r="Q58" s="2" t="s">
        <v>6</v>
      </c>
      <c r="R58" s="2">
        <v>80.099999999999994</v>
      </c>
      <c r="S58" s="4">
        <v>4.1521185941786068E-2</v>
      </c>
      <c r="T58" s="2">
        <v>0.39654763372270396</v>
      </c>
    </row>
    <row r="59" spans="1:21" x14ac:dyDescent="0.3">
      <c r="A59" s="2" t="s">
        <v>15</v>
      </c>
      <c r="B59" s="2" t="s">
        <v>7</v>
      </c>
      <c r="C59" s="2">
        <v>25.7</v>
      </c>
      <c r="D59" s="4">
        <v>-7.2997407844806281E-2</v>
      </c>
      <c r="E59" s="2">
        <v>0.15073519280537753</v>
      </c>
      <c r="F59" s="2" t="s">
        <v>26</v>
      </c>
      <c r="G59" s="2" t="s">
        <v>6</v>
      </c>
      <c r="H59" s="2">
        <v>76.8</v>
      </c>
      <c r="I59" s="4">
        <v>4.0217146861645049E-2</v>
      </c>
      <c r="J59" s="2">
        <v>0.4391694080875414</v>
      </c>
      <c r="K59" s="2" t="s">
        <v>15</v>
      </c>
      <c r="L59" s="2" t="s">
        <v>7</v>
      </c>
      <c r="M59" s="2">
        <v>32.299999999999997</v>
      </c>
      <c r="N59" s="4">
        <v>-6.933772813002699E-2</v>
      </c>
      <c r="O59" s="2">
        <v>0.18660328814104135</v>
      </c>
      <c r="P59" s="2" t="s">
        <v>28</v>
      </c>
      <c r="Q59" s="2" t="s">
        <v>6</v>
      </c>
      <c r="R59" s="2">
        <v>21.8</v>
      </c>
      <c r="S59" s="4">
        <v>1.0780448169292581E-2</v>
      </c>
      <c r="T59" s="2">
        <v>0.63672284229427478</v>
      </c>
    </row>
    <row r="60" spans="1:21" x14ac:dyDescent="0.3">
      <c r="A60" s="2" t="s">
        <v>17</v>
      </c>
      <c r="B60" s="2" t="s">
        <v>7</v>
      </c>
      <c r="C60" s="2">
        <v>1.6</v>
      </c>
      <c r="D60" s="4">
        <v>0.10105804750190861</v>
      </c>
      <c r="E60" s="2">
        <v>0.12434628802395609</v>
      </c>
      <c r="F60" s="2" t="s">
        <v>28</v>
      </c>
      <c r="G60" s="2" t="s">
        <v>6</v>
      </c>
      <c r="H60" s="2">
        <v>18.600000000000001</v>
      </c>
      <c r="I60" s="4">
        <v>-1.2319198960017506E-2</v>
      </c>
      <c r="J60" s="2">
        <v>0.66867464083116057</v>
      </c>
      <c r="K60" s="2" t="s">
        <v>22</v>
      </c>
      <c r="L60" s="2" t="s">
        <v>7</v>
      </c>
      <c r="M60" s="2">
        <v>3.5</v>
      </c>
      <c r="N60" s="4">
        <v>7.9474721043762214E-2</v>
      </c>
      <c r="O60" s="2">
        <v>0.70341621180854519</v>
      </c>
      <c r="P60" s="2" t="s">
        <v>30</v>
      </c>
      <c r="Q60" s="2" t="s">
        <v>6</v>
      </c>
      <c r="R60" s="2">
        <v>11.4</v>
      </c>
      <c r="S60" s="4">
        <v>0.38646849774303027</v>
      </c>
      <c r="T60" s="2">
        <v>9.9802829569533763E-2</v>
      </c>
    </row>
    <row r="61" spans="1:21" x14ac:dyDescent="0.3">
      <c r="A61" s="2" t="s">
        <v>19</v>
      </c>
      <c r="B61" s="2" t="s">
        <v>7</v>
      </c>
      <c r="C61" s="2">
        <v>5.6</v>
      </c>
      <c r="D61" s="4">
        <v>1.2881369778838647E-2</v>
      </c>
      <c r="E61" s="2">
        <v>0.67606186084080822</v>
      </c>
      <c r="F61" s="2" t="s">
        <v>36</v>
      </c>
      <c r="G61" s="2" t="s">
        <v>6</v>
      </c>
      <c r="H61" s="2">
        <v>38.299999999999997</v>
      </c>
      <c r="I61" s="4">
        <v>-2.5578617534172749E-2</v>
      </c>
      <c r="J61" s="2">
        <v>0.52321477748567657</v>
      </c>
      <c r="K61" s="2" t="s">
        <v>33</v>
      </c>
      <c r="L61" s="2" t="s">
        <v>7</v>
      </c>
      <c r="M61" s="2">
        <v>9.875</v>
      </c>
      <c r="N61" s="4">
        <v>-6.71150716334908E-2</v>
      </c>
      <c r="O61" s="2">
        <v>0.31288826349814569</v>
      </c>
      <c r="P61" s="2" t="s">
        <v>34</v>
      </c>
      <c r="Q61" s="2" t="s">
        <v>6</v>
      </c>
      <c r="R61" s="2">
        <v>16.100000000000001</v>
      </c>
      <c r="S61" s="4">
        <v>-0.14344349788357791</v>
      </c>
      <c r="T61" s="2">
        <v>0.69959625270923731</v>
      </c>
    </row>
    <row r="62" spans="1:21" x14ac:dyDescent="0.3">
      <c r="A62" s="2" t="s">
        <v>22</v>
      </c>
      <c r="B62" s="2" t="s">
        <v>7</v>
      </c>
      <c r="C62" s="2">
        <v>2.7</v>
      </c>
      <c r="D62" s="4">
        <v>-8.330154278708141E-3</v>
      </c>
      <c r="E62" s="2">
        <v>0.93088751823778959</v>
      </c>
      <c r="F62" s="1"/>
      <c r="G62" s="1"/>
      <c r="H62" s="1"/>
      <c r="I62" s="1"/>
      <c r="J62" s="1"/>
      <c r="K62" s="2" t="s">
        <v>35</v>
      </c>
      <c r="L62" s="2" t="s">
        <v>7</v>
      </c>
      <c r="M62" s="2">
        <v>7.7</v>
      </c>
      <c r="N62" s="4">
        <v>0.24193798910972339</v>
      </c>
      <c r="O62" s="2">
        <v>0.36558311980688302</v>
      </c>
    </row>
    <row r="63" spans="1:21" x14ac:dyDescent="0.3">
      <c r="A63" s="2" t="s">
        <v>23</v>
      </c>
      <c r="B63" s="2" t="s">
        <v>7</v>
      </c>
      <c r="C63" s="2">
        <v>10.7</v>
      </c>
      <c r="D63" s="4">
        <v>5.1488407248424871E-2</v>
      </c>
      <c r="E63" s="2">
        <v>0.85391473810821683</v>
      </c>
      <c r="H63" s="1"/>
      <c r="I63" s="1"/>
      <c r="J63" s="1"/>
      <c r="K63" s="2" t="s">
        <v>38</v>
      </c>
      <c r="L63" s="2" t="s">
        <v>7</v>
      </c>
      <c r="M63" s="2">
        <v>18.3</v>
      </c>
      <c r="N63" s="4">
        <v>5.2982102283309906E-3</v>
      </c>
      <c r="O63" s="2">
        <v>0.91858241633196802</v>
      </c>
    </row>
    <row r="64" spans="1:21" x14ac:dyDescent="0.3">
      <c r="A64" s="2" t="s">
        <v>25</v>
      </c>
      <c r="B64" s="2" t="s">
        <v>7</v>
      </c>
      <c r="C64" s="2">
        <v>12</v>
      </c>
      <c r="D64" s="4">
        <v>-0.10449933767220296</v>
      </c>
      <c r="E64" s="2">
        <v>0.1105431689903951</v>
      </c>
      <c r="K64" s="1"/>
      <c r="L64" s="1"/>
      <c r="M64" s="1"/>
      <c r="N64" s="1"/>
      <c r="O64" s="1"/>
    </row>
    <row r="65" spans="1:20" x14ac:dyDescent="0.3">
      <c r="A65" s="2" t="s">
        <v>27</v>
      </c>
      <c r="B65" s="2" t="s">
        <v>7</v>
      </c>
      <c r="C65" s="2">
        <v>24</v>
      </c>
      <c r="D65" s="4">
        <v>-8.7814594788410083E-2</v>
      </c>
      <c r="E65" s="2">
        <v>0.13550872087795324</v>
      </c>
    </row>
    <row r="66" spans="1:20" x14ac:dyDescent="0.3">
      <c r="A66" s="2" t="s">
        <v>32</v>
      </c>
      <c r="B66" s="2" t="s">
        <v>7</v>
      </c>
      <c r="C66" s="2">
        <v>10.6</v>
      </c>
      <c r="D66" s="4">
        <v>0.17850992026298287</v>
      </c>
      <c r="E66" s="2">
        <v>0.6757502430192257</v>
      </c>
    </row>
    <row r="67" spans="1:20" x14ac:dyDescent="0.3">
      <c r="A67" s="2" t="s">
        <v>33</v>
      </c>
      <c r="B67" s="2" t="s">
        <v>7</v>
      </c>
      <c r="C67" s="2">
        <v>14.375</v>
      </c>
      <c r="D67" s="4">
        <v>0.38783102965443095</v>
      </c>
      <c r="E67" s="2">
        <v>0.73164342292499751</v>
      </c>
    </row>
    <row r="68" spans="1:20" x14ac:dyDescent="0.3">
      <c r="A68" s="2" t="s">
        <v>35</v>
      </c>
      <c r="B68" s="2" t="s">
        <v>7</v>
      </c>
      <c r="C68" s="2">
        <v>7.6</v>
      </c>
      <c r="D68" s="4">
        <v>9.6265883874943864E-2</v>
      </c>
      <c r="E68" s="2">
        <v>0.10698354174614738</v>
      </c>
    </row>
    <row r="69" spans="1:20" x14ac:dyDescent="0.3">
      <c r="A69" s="1"/>
      <c r="B69" s="1"/>
      <c r="C69" s="1"/>
      <c r="D69" s="1"/>
      <c r="E69" s="1"/>
    </row>
    <row r="70" spans="1:20" s="1" customFormat="1" x14ac:dyDescent="0.3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s="1" customFormat="1" x14ac:dyDescent="0.3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s="1" customFormat="1" x14ac:dyDescent="0.3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s="1" customFormat="1" x14ac:dyDescent="0.3">
      <c r="B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94" spans="1:20" s="1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s="1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s="1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s="1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</sheetData>
  <conditionalFormatting sqref="E74:E1048576 E1:E3 E18:E22 E35:E39 E51:E55 E5:E12 E24:E29 E41:E45 E57:E68">
    <cfRule type="cellIs" dxfId="3" priority="13" operator="greaterThan">
      <formula>0.05</formula>
    </cfRule>
    <cfRule type="cellIs" priority="14" operator="greaterThan">
      <formula>0.05</formula>
    </cfRule>
  </conditionalFormatting>
  <conditionalFormatting sqref="J64:J1048576 J1:J3 J16:J19 J22 J32:J35 J39 J48:J51 J55 J5:J10 J24:J28 J41:J45 J57:J61">
    <cfRule type="cellIs" dxfId="2" priority="12" operator="greaterThan">
      <formula>0.05</formula>
    </cfRule>
  </conditionalFormatting>
  <conditionalFormatting sqref="J3 E3 E22 J22 E39 J39 E55 J55 O3 T3 O22 T22 O39 T39 E5:E12 J5:J10 T5 O5:O11 J24:J28 E24:E29 T24:T25 O24:O25 J41:J45 E41:E45 T41 O41:O45 J57:J61 E57:E68 O57:O63 T57:T61">
    <cfRule type="cellIs" dxfId="1" priority="2" operator="greaterThan">
      <formula>0.05</formula>
    </cfRule>
  </conditionalFormatting>
  <conditionalFormatting sqref="O55 T55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Exc Inh Insig Fractions</vt:lpstr>
      <vt:lpstr>100hz 1s 2.5x</vt:lpstr>
      <vt:lpstr>100hz 1s 1x</vt:lpstr>
      <vt:lpstr>175hz 200ms 2.5x</vt:lpstr>
      <vt:lpstr>50hz 200ms 2.5x</vt:lpstr>
      <vt:lpstr>175hz 10s 2.5x</vt:lpstr>
      <vt:lpstr>Summary sig</vt:lpstr>
      <vt:lpstr>Summary insig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2021-07-24T13:36:36Z</dcterms:modified>
</cp:coreProperties>
</file>