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0\for Resubmission\Data Files\"/>
    </mc:Choice>
  </mc:AlternateContent>
  <xr:revisionPtr revIDLastSave="0" documentId="13_ncr:1_{73161296-1114-4762-B2C5-BAD48CFE69FE}" xr6:coauthVersionLast="46" xr6:coauthVersionMax="46" xr10:uidLastSave="{00000000-0000-0000-0000-000000000000}"/>
  <bookViews>
    <workbookView xWindow="-108" yWindow="-108" windowWidth="23256" windowHeight="13176" firstSheet="2" activeTab="8" xr2:uid="{00000000-000D-0000-FFFF-FFFF00000000}"/>
  </bookViews>
  <sheets>
    <sheet name="CNO 11-27" sheetId="1" r:id="rId1"/>
    <sheet name="CNO 12-26" sheetId="3" r:id="rId2"/>
    <sheet name="CNO 12-27" sheetId="2" r:id="rId3"/>
    <sheet name="CNO 1-30" sheetId="4" r:id="rId4"/>
    <sheet name="CNO 1-31" sheetId="5" r:id="rId5"/>
    <sheet name="Reanalysis" sheetId="6" r:id="rId6"/>
    <sheet name="Notes 2-1-21" sheetId="7" r:id="rId7"/>
    <sheet name="For Igor Pairs" sheetId="8" r:id="rId8"/>
    <sheet name="Igor MF data" sheetId="9" r:id="rId9"/>
  </sheets>
  <definedNames>
    <definedName name="_xlnm._FilterDatabase" localSheetId="7" hidden="1">'Igor MF data'!$A$1:$F$16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7" i="6" l="1"/>
  <c r="Q2" i="8"/>
  <c r="R2" i="8"/>
  <c r="S2" i="8"/>
  <c r="T2" i="8"/>
  <c r="M60" i="9" l="1"/>
  <c r="AA63" i="9"/>
  <c r="AC58" i="9"/>
  <c r="AB58" i="9"/>
  <c r="AA58" i="9"/>
  <c r="Z58" i="9"/>
  <c r="AC57" i="9"/>
  <c r="AC59" i="9" s="1"/>
  <c r="K63" i="9" s="1"/>
  <c r="AB57" i="9"/>
  <c r="AB59" i="9" s="1"/>
  <c r="AA57" i="9"/>
  <c r="AA59" i="9" s="1"/>
  <c r="G63" i="9" s="1"/>
  <c r="Z57" i="9"/>
  <c r="Z59" i="9" s="1"/>
  <c r="AC56" i="9"/>
  <c r="J63" i="9" s="1"/>
  <c r="AB56" i="9"/>
  <c r="AA56" i="9"/>
  <c r="K68" i="9" s="1"/>
  <c r="Z56" i="9"/>
  <c r="U58" i="9"/>
  <c r="T58" i="9"/>
  <c r="S58" i="9"/>
  <c r="R58" i="9"/>
  <c r="U57" i="9"/>
  <c r="U59" i="9" s="1"/>
  <c r="T57" i="9"/>
  <c r="T59" i="9" s="1"/>
  <c r="S57" i="9"/>
  <c r="S59" i="9" s="1"/>
  <c r="R57" i="9"/>
  <c r="R59" i="9" s="1"/>
  <c r="U56" i="9"/>
  <c r="T56" i="9"/>
  <c r="S56" i="9"/>
  <c r="R56" i="9"/>
  <c r="N58" i="9"/>
  <c r="M58" i="9"/>
  <c r="L58" i="9"/>
  <c r="K58" i="9"/>
  <c r="N57" i="9"/>
  <c r="N59" i="9" s="1"/>
  <c r="I63" i="9" s="1"/>
  <c r="M57" i="9"/>
  <c r="M59" i="9" s="1"/>
  <c r="L57" i="9"/>
  <c r="L59" i="9" s="1"/>
  <c r="E63" i="9" s="1"/>
  <c r="K57" i="9"/>
  <c r="K59" i="9" s="1"/>
  <c r="N56" i="9"/>
  <c r="H63" i="9" s="1"/>
  <c r="M56" i="9"/>
  <c r="L56" i="9"/>
  <c r="D63" i="9" s="1"/>
  <c r="K56" i="9"/>
  <c r="D56" i="9"/>
  <c r="E56" i="9"/>
  <c r="F56" i="9"/>
  <c r="D57" i="9"/>
  <c r="D59" i="9" s="1"/>
  <c r="E57" i="9"/>
  <c r="E59" i="9" s="1"/>
  <c r="F57" i="9"/>
  <c r="F59" i="9" s="1"/>
  <c r="D58" i="9"/>
  <c r="E58" i="9"/>
  <c r="F58" i="9"/>
  <c r="C58" i="9"/>
  <c r="C57" i="9"/>
  <c r="C59" i="9" s="1"/>
  <c r="C56" i="9"/>
  <c r="C2" i="8"/>
  <c r="E2" i="8"/>
  <c r="F2" i="8"/>
  <c r="G2" i="8"/>
  <c r="H2" i="8"/>
  <c r="I2" i="8"/>
  <c r="J2" i="8"/>
  <c r="K2" i="8"/>
  <c r="L2" i="8"/>
  <c r="M2" i="8"/>
  <c r="N2" i="8"/>
  <c r="O2" i="8"/>
  <c r="P2" i="8"/>
  <c r="B2" i="8"/>
  <c r="O121" i="6"/>
  <c r="M121" i="6"/>
  <c r="L121" i="6"/>
  <c r="K121" i="6"/>
  <c r="H121" i="6"/>
  <c r="F121" i="6"/>
  <c r="E121" i="6"/>
  <c r="D121" i="6"/>
  <c r="N120" i="6"/>
  <c r="G120" i="6"/>
  <c r="N119" i="6"/>
  <c r="G119" i="6"/>
  <c r="N118" i="6"/>
  <c r="G118" i="6"/>
  <c r="N117" i="6"/>
  <c r="G117" i="6"/>
  <c r="N116" i="6"/>
  <c r="G116" i="6"/>
  <c r="O113" i="6"/>
  <c r="M113" i="6"/>
  <c r="L113" i="6"/>
  <c r="K113" i="6"/>
  <c r="H113" i="6"/>
  <c r="F113" i="6"/>
  <c r="E113" i="6"/>
  <c r="D113" i="6"/>
  <c r="N112" i="6"/>
  <c r="G112" i="6"/>
  <c r="N111" i="6"/>
  <c r="G111" i="6"/>
  <c r="N110" i="6"/>
  <c r="G110" i="6"/>
  <c r="N109" i="6"/>
  <c r="G109" i="6"/>
  <c r="N108" i="6"/>
  <c r="N113" i="6" s="1"/>
  <c r="G108" i="6"/>
  <c r="O105" i="6"/>
  <c r="M105" i="6"/>
  <c r="L105" i="6"/>
  <c r="K105" i="6"/>
  <c r="H105" i="6"/>
  <c r="F105" i="6"/>
  <c r="E105" i="6"/>
  <c r="D105" i="6"/>
  <c r="N104" i="6"/>
  <c r="G104" i="6"/>
  <c r="N103" i="6"/>
  <c r="G103" i="6"/>
  <c r="N102" i="6"/>
  <c r="G102" i="6"/>
  <c r="N101" i="6"/>
  <c r="G101" i="6"/>
  <c r="N100" i="6"/>
  <c r="G100" i="6"/>
  <c r="O97" i="6"/>
  <c r="M97" i="6"/>
  <c r="L97" i="6"/>
  <c r="K97" i="6"/>
  <c r="H97" i="6"/>
  <c r="F97" i="6"/>
  <c r="E97" i="6"/>
  <c r="D97" i="6"/>
  <c r="N96" i="6"/>
  <c r="G96" i="6"/>
  <c r="N95" i="6"/>
  <c r="G95" i="6"/>
  <c r="N94" i="6"/>
  <c r="G94" i="6"/>
  <c r="N93" i="6"/>
  <c r="G93" i="6"/>
  <c r="N92" i="6"/>
  <c r="G92" i="6"/>
  <c r="O89" i="6"/>
  <c r="M89" i="6"/>
  <c r="L89" i="6"/>
  <c r="K89" i="6"/>
  <c r="H89" i="6"/>
  <c r="F89" i="6"/>
  <c r="E89" i="6"/>
  <c r="D89" i="6"/>
  <c r="N88" i="6"/>
  <c r="G88" i="6"/>
  <c r="N87" i="6"/>
  <c r="G87" i="6"/>
  <c r="N86" i="6"/>
  <c r="G86" i="6"/>
  <c r="N85" i="6"/>
  <c r="G85" i="6"/>
  <c r="N84" i="6"/>
  <c r="G84" i="6"/>
  <c r="N68" i="6"/>
  <c r="N69" i="6"/>
  <c r="N70" i="6"/>
  <c r="O81" i="6"/>
  <c r="M81" i="6"/>
  <c r="L81" i="6"/>
  <c r="K81" i="6"/>
  <c r="H81" i="6"/>
  <c r="F81" i="6"/>
  <c r="E81" i="6"/>
  <c r="D81" i="6"/>
  <c r="N80" i="6"/>
  <c r="G80" i="6"/>
  <c r="N79" i="6"/>
  <c r="G79" i="6"/>
  <c r="N78" i="6"/>
  <c r="G78" i="6"/>
  <c r="N77" i="6"/>
  <c r="G77" i="6"/>
  <c r="N76" i="6"/>
  <c r="G76" i="6"/>
  <c r="O73" i="6"/>
  <c r="M73" i="6"/>
  <c r="L73" i="6"/>
  <c r="K73" i="6"/>
  <c r="H73" i="6"/>
  <c r="F73" i="6"/>
  <c r="E73" i="6"/>
  <c r="D73" i="6"/>
  <c r="N72" i="6"/>
  <c r="G72" i="6"/>
  <c r="N71" i="6"/>
  <c r="G71" i="6"/>
  <c r="G70" i="6"/>
  <c r="G69" i="6"/>
  <c r="G68" i="6"/>
  <c r="O65" i="6"/>
  <c r="M65" i="6"/>
  <c r="L65" i="6"/>
  <c r="K65" i="6"/>
  <c r="H65" i="6"/>
  <c r="F65" i="6"/>
  <c r="E65" i="6"/>
  <c r="D65" i="6"/>
  <c r="N64" i="6"/>
  <c r="G64" i="6"/>
  <c r="N63" i="6"/>
  <c r="G63" i="6"/>
  <c r="N62" i="6"/>
  <c r="G62" i="6"/>
  <c r="N61" i="6"/>
  <c r="G61" i="6"/>
  <c r="N60" i="6"/>
  <c r="G60" i="6"/>
  <c r="O57" i="6"/>
  <c r="M57" i="6"/>
  <c r="L57" i="6"/>
  <c r="K57" i="6"/>
  <c r="H57" i="6"/>
  <c r="F57" i="6"/>
  <c r="E57" i="6"/>
  <c r="D57" i="6"/>
  <c r="N56" i="6"/>
  <c r="G56" i="6"/>
  <c r="N55" i="6"/>
  <c r="G55" i="6"/>
  <c r="N54" i="6"/>
  <c r="G54" i="6"/>
  <c r="N53" i="6"/>
  <c r="G53" i="6"/>
  <c r="N52" i="6"/>
  <c r="G52" i="6"/>
  <c r="O49" i="6"/>
  <c r="M49" i="6"/>
  <c r="L49" i="6"/>
  <c r="K49" i="6"/>
  <c r="H49" i="6"/>
  <c r="F49" i="6"/>
  <c r="E49" i="6"/>
  <c r="D49" i="6"/>
  <c r="N48" i="6"/>
  <c r="G48" i="6"/>
  <c r="N47" i="6"/>
  <c r="G47" i="6"/>
  <c r="N46" i="6"/>
  <c r="G46" i="6"/>
  <c r="N45" i="6"/>
  <c r="G45" i="6"/>
  <c r="N44" i="6"/>
  <c r="G44" i="6"/>
  <c r="O41" i="6"/>
  <c r="M41" i="6"/>
  <c r="L41" i="6"/>
  <c r="K41" i="6"/>
  <c r="H41" i="6"/>
  <c r="F41" i="6"/>
  <c r="E41" i="6"/>
  <c r="D41" i="6"/>
  <c r="N40" i="6"/>
  <c r="G40" i="6"/>
  <c r="N39" i="6"/>
  <c r="G39" i="6"/>
  <c r="N38" i="6"/>
  <c r="G38" i="6"/>
  <c r="N37" i="6"/>
  <c r="G37" i="6"/>
  <c r="N36" i="6"/>
  <c r="G36" i="6"/>
  <c r="O33" i="6"/>
  <c r="M33" i="6"/>
  <c r="L33" i="6"/>
  <c r="K33" i="6"/>
  <c r="H33" i="6"/>
  <c r="F33" i="6"/>
  <c r="E33" i="6"/>
  <c r="D33" i="6"/>
  <c r="N32" i="6"/>
  <c r="G32" i="6"/>
  <c r="N31" i="6"/>
  <c r="G31" i="6"/>
  <c r="N30" i="6"/>
  <c r="G30" i="6"/>
  <c r="N29" i="6"/>
  <c r="G29" i="6"/>
  <c r="N28" i="6"/>
  <c r="G28" i="6"/>
  <c r="O25" i="6"/>
  <c r="M25" i="6"/>
  <c r="L25" i="6"/>
  <c r="K25" i="6"/>
  <c r="H25" i="6"/>
  <c r="F25" i="6"/>
  <c r="E25" i="6"/>
  <c r="D25" i="6"/>
  <c r="N24" i="6"/>
  <c r="G24" i="6"/>
  <c r="N23" i="6"/>
  <c r="G23" i="6"/>
  <c r="N22" i="6"/>
  <c r="G22" i="6"/>
  <c r="N21" i="6"/>
  <c r="G21" i="6"/>
  <c r="N20" i="6"/>
  <c r="G20" i="6"/>
  <c r="O17" i="6"/>
  <c r="M17" i="6"/>
  <c r="L17" i="6"/>
  <c r="K17" i="6"/>
  <c r="H17" i="6"/>
  <c r="F17" i="6"/>
  <c r="E17" i="6"/>
  <c r="D17" i="6"/>
  <c r="N16" i="6"/>
  <c r="G16" i="6"/>
  <c r="N15" i="6"/>
  <c r="G15" i="6"/>
  <c r="N14" i="6"/>
  <c r="G14" i="6"/>
  <c r="N13" i="6"/>
  <c r="G13" i="6"/>
  <c r="N12" i="6"/>
  <c r="G12" i="6"/>
  <c r="O9" i="6"/>
  <c r="M9" i="6"/>
  <c r="L9" i="6"/>
  <c r="K9" i="6"/>
  <c r="N8" i="6"/>
  <c r="N7" i="6"/>
  <c r="N6" i="6"/>
  <c r="N5" i="6"/>
  <c r="N4" i="6"/>
  <c r="H9" i="6"/>
  <c r="F9" i="6"/>
  <c r="E9" i="6"/>
  <c r="D9" i="6"/>
  <c r="G8" i="6"/>
  <c r="G7" i="6"/>
  <c r="G6" i="6"/>
  <c r="G5" i="6"/>
  <c r="G4" i="6"/>
  <c r="F65" i="5"/>
  <c r="F66" i="5"/>
  <c r="F67" i="5"/>
  <c r="G79" i="5"/>
  <c r="E79" i="5"/>
  <c r="D79" i="5"/>
  <c r="C79" i="5"/>
  <c r="F78" i="5"/>
  <c r="F77" i="5"/>
  <c r="F76" i="5"/>
  <c r="F75" i="5"/>
  <c r="F74" i="5"/>
  <c r="G70" i="5"/>
  <c r="E70" i="5"/>
  <c r="D70" i="5"/>
  <c r="C70" i="5"/>
  <c r="F69" i="5"/>
  <c r="F68" i="5"/>
  <c r="G59" i="5"/>
  <c r="E59" i="5"/>
  <c r="D59" i="5"/>
  <c r="C59" i="5"/>
  <c r="F58" i="5"/>
  <c r="F57" i="5"/>
  <c r="F56" i="5"/>
  <c r="F55" i="5"/>
  <c r="F54" i="5"/>
  <c r="G50" i="5"/>
  <c r="E50" i="5"/>
  <c r="D50" i="5"/>
  <c r="C50" i="5"/>
  <c r="F49" i="5"/>
  <c r="F48" i="5"/>
  <c r="F47" i="5"/>
  <c r="F46" i="5"/>
  <c r="F45" i="5"/>
  <c r="G39" i="5"/>
  <c r="E39" i="5"/>
  <c r="D39" i="5"/>
  <c r="C39" i="5"/>
  <c r="F38" i="5"/>
  <c r="F37" i="5"/>
  <c r="F36" i="5"/>
  <c r="F35" i="5"/>
  <c r="F34" i="5"/>
  <c r="G30" i="5"/>
  <c r="E30" i="5"/>
  <c r="D30" i="5"/>
  <c r="C30" i="5"/>
  <c r="F29" i="5"/>
  <c r="F28" i="5"/>
  <c r="F27" i="5"/>
  <c r="F26" i="5"/>
  <c r="F25" i="5"/>
  <c r="R18" i="5"/>
  <c r="P18" i="5"/>
  <c r="O18" i="5"/>
  <c r="N18" i="5"/>
  <c r="Q17" i="5"/>
  <c r="Q16" i="5"/>
  <c r="Q15" i="5"/>
  <c r="Q14" i="5"/>
  <c r="Q13" i="5"/>
  <c r="Q18" i="5" s="1"/>
  <c r="R9" i="5"/>
  <c r="P9" i="5"/>
  <c r="O9" i="5"/>
  <c r="N9" i="5"/>
  <c r="Q8" i="5"/>
  <c r="Q7" i="5"/>
  <c r="Q6" i="5"/>
  <c r="Q5" i="5"/>
  <c r="Q4" i="5"/>
  <c r="Q9" i="5" s="1"/>
  <c r="G18" i="5"/>
  <c r="E18" i="5"/>
  <c r="D18" i="5"/>
  <c r="C18" i="5"/>
  <c r="F17" i="5"/>
  <c r="F16" i="5"/>
  <c r="F15" i="5"/>
  <c r="F14" i="5"/>
  <c r="F13" i="5"/>
  <c r="G9" i="5"/>
  <c r="E9" i="5"/>
  <c r="D9" i="5"/>
  <c r="C9" i="5"/>
  <c r="F8" i="5"/>
  <c r="F7" i="5"/>
  <c r="F6" i="5"/>
  <c r="F5" i="5"/>
  <c r="F4" i="5"/>
  <c r="N9" i="6" l="1"/>
  <c r="N49" i="6"/>
  <c r="G81" i="6"/>
  <c r="G17" i="6"/>
  <c r="G113" i="6"/>
  <c r="F39" i="5"/>
  <c r="N17" i="6"/>
  <c r="N33" i="6"/>
  <c r="F50" i="5"/>
  <c r="G25" i="6"/>
  <c r="G41" i="6"/>
  <c r="G57" i="6"/>
  <c r="F63" i="9"/>
  <c r="N57" i="6"/>
  <c r="N89" i="6"/>
  <c r="N121" i="6"/>
  <c r="F59" i="5"/>
  <c r="N73" i="6"/>
  <c r="K69" i="9"/>
  <c r="N97" i="6"/>
  <c r="J69" i="9"/>
  <c r="J68" i="9"/>
  <c r="L68" i="9" s="1"/>
  <c r="G121" i="6"/>
  <c r="N105" i="6"/>
  <c r="G105" i="6"/>
  <c r="G97" i="6"/>
  <c r="G89" i="6"/>
  <c r="N81" i="6"/>
  <c r="G73" i="6"/>
  <c r="N65" i="6"/>
  <c r="G65" i="6"/>
  <c r="G49" i="6"/>
  <c r="N41" i="6"/>
  <c r="G33" i="6"/>
  <c r="N25" i="6"/>
  <c r="G9" i="6"/>
  <c r="F9" i="5"/>
  <c r="F18" i="5"/>
  <c r="F30" i="5"/>
  <c r="F70" i="5"/>
  <c r="F79" i="5"/>
  <c r="Q19" i="4"/>
  <c r="O19" i="4"/>
  <c r="N19" i="4"/>
  <c r="M19" i="4"/>
  <c r="P18" i="4"/>
  <c r="P17" i="4"/>
  <c r="P16" i="4"/>
  <c r="P15" i="4"/>
  <c r="P14" i="4"/>
  <c r="P19" i="4" s="1"/>
  <c r="Q10" i="4"/>
  <c r="O10" i="4"/>
  <c r="N10" i="4"/>
  <c r="M10" i="4"/>
  <c r="P9" i="4"/>
  <c r="P8" i="4"/>
  <c r="P7" i="4"/>
  <c r="P6" i="4"/>
  <c r="P5" i="4"/>
  <c r="P10" i="4" s="1"/>
  <c r="G38" i="4"/>
  <c r="E38" i="4"/>
  <c r="D38" i="4"/>
  <c r="C38" i="4"/>
  <c r="F37" i="4"/>
  <c r="F36" i="4"/>
  <c r="F35" i="4"/>
  <c r="F34" i="4"/>
  <c r="F33" i="4"/>
  <c r="F38" i="4" s="1"/>
  <c r="G29" i="4"/>
  <c r="E29" i="4"/>
  <c r="D29" i="4"/>
  <c r="C29" i="4"/>
  <c r="F28" i="4"/>
  <c r="F27" i="4"/>
  <c r="F26" i="4"/>
  <c r="F25" i="4"/>
  <c r="F24" i="4"/>
  <c r="F29" i="4" s="1"/>
  <c r="G19" i="4"/>
  <c r="E19" i="4"/>
  <c r="D19" i="4"/>
  <c r="C19" i="4"/>
  <c r="F18" i="4"/>
  <c r="F17" i="4"/>
  <c r="F16" i="4"/>
  <c r="F15" i="4"/>
  <c r="F14" i="4"/>
  <c r="F19" i="4" s="1"/>
  <c r="G10" i="4"/>
  <c r="E10" i="4"/>
  <c r="D10" i="4"/>
  <c r="C10" i="4"/>
  <c r="F9" i="4"/>
  <c r="F8" i="4"/>
  <c r="F7" i="4"/>
  <c r="F6" i="4"/>
  <c r="F5" i="4"/>
  <c r="L69" i="9" l="1"/>
  <c r="F10" i="4"/>
  <c r="G102" i="3"/>
  <c r="E102" i="3"/>
  <c r="D102" i="3"/>
  <c r="C102" i="3"/>
  <c r="F101" i="3"/>
  <c r="F100" i="3"/>
  <c r="F99" i="3"/>
  <c r="F98" i="3"/>
  <c r="F97" i="3"/>
  <c r="G93" i="3"/>
  <c r="E93" i="3"/>
  <c r="D93" i="3"/>
  <c r="C93" i="3"/>
  <c r="F92" i="3"/>
  <c r="F91" i="3"/>
  <c r="F90" i="3"/>
  <c r="F89" i="3"/>
  <c r="F88" i="3"/>
  <c r="G81" i="3"/>
  <c r="E81" i="3"/>
  <c r="D81" i="3"/>
  <c r="C81" i="3"/>
  <c r="F80" i="3"/>
  <c r="F79" i="3"/>
  <c r="F78" i="3"/>
  <c r="F77" i="3"/>
  <c r="F76" i="3"/>
  <c r="G72" i="3"/>
  <c r="E72" i="3"/>
  <c r="D72" i="3"/>
  <c r="C72" i="3"/>
  <c r="F71" i="3"/>
  <c r="F70" i="3"/>
  <c r="F69" i="3"/>
  <c r="F68" i="3"/>
  <c r="F67" i="3"/>
  <c r="G60" i="3"/>
  <c r="E60" i="3"/>
  <c r="D60" i="3"/>
  <c r="C60" i="3"/>
  <c r="F59" i="3"/>
  <c r="F58" i="3"/>
  <c r="F57" i="3"/>
  <c r="F55" i="3"/>
  <c r="G51" i="3"/>
  <c r="E51" i="3"/>
  <c r="D51" i="3"/>
  <c r="C51" i="3"/>
  <c r="F50" i="3"/>
  <c r="F49" i="3"/>
  <c r="F48" i="3"/>
  <c r="F47" i="3"/>
  <c r="F46" i="3"/>
  <c r="G39" i="3"/>
  <c r="E39" i="3"/>
  <c r="D39" i="3"/>
  <c r="C39" i="3"/>
  <c r="F38" i="3"/>
  <c r="F37" i="3"/>
  <c r="F36" i="3"/>
  <c r="F35" i="3"/>
  <c r="F34" i="3"/>
  <c r="F39" i="3" s="1"/>
  <c r="G30" i="3"/>
  <c r="E30" i="3"/>
  <c r="D30" i="3"/>
  <c r="C30" i="3"/>
  <c r="F29" i="3"/>
  <c r="F28" i="3"/>
  <c r="F27" i="3"/>
  <c r="F26" i="3"/>
  <c r="F25" i="3"/>
  <c r="G18" i="3"/>
  <c r="E18" i="3"/>
  <c r="D18" i="3"/>
  <c r="C18" i="3"/>
  <c r="F17" i="3"/>
  <c r="F16" i="3"/>
  <c r="F15" i="3"/>
  <c r="F14" i="3"/>
  <c r="F13" i="3"/>
  <c r="G9" i="3"/>
  <c r="E9" i="3"/>
  <c r="D9" i="3"/>
  <c r="C9" i="3"/>
  <c r="F8" i="3"/>
  <c r="F7" i="3"/>
  <c r="F6" i="3"/>
  <c r="F5" i="3"/>
  <c r="F4" i="3"/>
  <c r="F60" i="3" l="1"/>
  <c r="F72" i="3"/>
  <c r="F30" i="3"/>
  <c r="F81" i="3"/>
  <c r="F93" i="3"/>
  <c r="F102" i="3"/>
  <c r="F9" i="3"/>
  <c r="F18" i="3"/>
  <c r="F51" i="3"/>
  <c r="G103" i="2"/>
  <c r="E103" i="2"/>
  <c r="D103" i="2"/>
  <c r="C103" i="2"/>
  <c r="F102" i="2"/>
  <c r="F101" i="2"/>
  <c r="F100" i="2"/>
  <c r="F99" i="2"/>
  <c r="F98" i="2"/>
  <c r="F103" i="2" s="1"/>
  <c r="G94" i="2"/>
  <c r="E94" i="2"/>
  <c r="D94" i="2"/>
  <c r="C94" i="2"/>
  <c r="F93" i="2"/>
  <c r="F92" i="2"/>
  <c r="F91" i="2"/>
  <c r="F90" i="2"/>
  <c r="F89" i="2"/>
  <c r="F94" i="2" s="1"/>
  <c r="G82" i="2"/>
  <c r="E82" i="2"/>
  <c r="D82" i="2"/>
  <c r="C82" i="2"/>
  <c r="F81" i="2"/>
  <c r="F80" i="2"/>
  <c r="F79" i="2"/>
  <c r="F78" i="2"/>
  <c r="F77" i="2"/>
  <c r="G73" i="2"/>
  <c r="E73" i="2"/>
  <c r="D73" i="2"/>
  <c r="C73" i="2"/>
  <c r="F72" i="2"/>
  <c r="F71" i="2"/>
  <c r="F70" i="2"/>
  <c r="F69" i="2"/>
  <c r="F68" i="2"/>
  <c r="G61" i="2"/>
  <c r="E61" i="2"/>
  <c r="D61" i="2"/>
  <c r="C61" i="2"/>
  <c r="F60" i="2"/>
  <c r="F59" i="2"/>
  <c r="F58" i="2"/>
  <c r="F57" i="2"/>
  <c r="F56" i="2"/>
  <c r="G52" i="2"/>
  <c r="E52" i="2"/>
  <c r="D52" i="2"/>
  <c r="C52" i="2"/>
  <c r="F51" i="2"/>
  <c r="F50" i="2"/>
  <c r="F49" i="2"/>
  <c r="F48" i="2"/>
  <c r="F47" i="2"/>
  <c r="G39" i="2"/>
  <c r="E39" i="2"/>
  <c r="D39" i="2"/>
  <c r="C39" i="2"/>
  <c r="F38" i="2"/>
  <c r="F37" i="2"/>
  <c r="F36" i="2"/>
  <c r="F35" i="2"/>
  <c r="F34" i="2"/>
  <c r="G30" i="2"/>
  <c r="E30" i="2"/>
  <c r="D30" i="2"/>
  <c r="C30" i="2"/>
  <c r="F29" i="2"/>
  <c r="F28" i="2"/>
  <c r="F27" i="2"/>
  <c r="F26" i="2"/>
  <c r="F25" i="2"/>
  <c r="G18" i="2"/>
  <c r="E18" i="2"/>
  <c r="D18" i="2"/>
  <c r="C18" i="2"/>
  <c r="F17" i="2"/>
  <c r="F16" i="2"/>
  <c r="F15" i="2"/>
  <c r="F14" i="2"/>
  <c r="F13" i="2"/>
  <c r="G9" i="2"/>
  <c r="E9" i="2"/>
  <c r="D9" i="2"/>
  <c r="C9" i="2"/>
  <c r="F8" i="2"/>
  <c r="F7" i="2"/>
  <c r="F6" i="2"/>
  <c r="F5" i="2"/>
  <c r="F4" i="2"/>
  <c r="F39" i="2" l="1"/>
  <c r="F9" i="2"/>
  <c r="F52" i="2"/>
  <c r="F82" i="2"/>
  <c r="F73" i="2"/>
  <c r="F61" i="2"/>
  <c r="F30" i="2"/>
  <c r="F18" i="2"/>
  <c r="C36" i="1"/>
  <c r="C29" i="1"/>
  <c r="G36" i="1"/>
  <c r="G29" i="1"/>
  <c r="E36" i="1"/>
  <c r="D36" i="1"/>
  <c r="F35" i="1"/>
  <c r="F34" i="1"/>
  <c r="F33" i="1"/>
  <c r="F32" i="1"/>
  <c r="F31" i="1"/>
  <c r="E29" i="1"/>
  <c r="D29" i="1"/>
  <c r="F28" i="1"/>
  <c r="F27" i="1"/>
  <c r="F26" i="1"/>
  <c r="F25" i="1"/>
  <c r="F24" i="1"/>
  <c r="G9" i="1"/>
  <c r="G18" i="1"/>
  <c r="E9" i="1"/>
  <c r="D9" i="1"/>
  <c r="C9" i="1"/>
  <c r="D18" i="1"/>
  <c r="E18" i="1"/>
  <c r="C18" i="1"/>
  <c r="F14" i="1"/>
  <c r="F15" i="1"/>
  <c r="F16" i="1"/>
  <c r="F17" i="1"/>
  <c r="F4" i="1"/>
  <c r="F5" i="1"/>
  <c r="F6" i="1"/>
  <c r="F7" i="1"/>
  <c r="F8" i="1"/>
  <c r="F13" i="1"/>
  <c r="F18" i="1" l="1"/>
  <c r="F36" i="1"/>
  <c r="F29" i="1"/>
  <c r="F9" i="1"/>
</calcChain>
</file>

<file path=xl/sharedStrings.xml><?xml version="1.0" encoding="utf-8"?>
<sst xmlns="http://schemas.openxmlformats.org/spreadsheetml/2006/main" count="729" uniqueCount="157">
  <si>
    <t>Post CNO</t>
  </si>
  <si>
    <t>Pre CNO</t>
  </si>
  <si>
    <t>AVG</t>
  </si>
  <si>
    <t>NOT PV TS112720a</t>
  </si>
  <si>
    <t>PV TS112720b</t>
  </si>
  <si>
    <t>Pre</t>
  </si>
  <si>
    <t>Stim</t>
  </si>
  <si>
    <t>Post</t>
  </si>
  <si>
    <t>MF</t>
  </si>
  <si>
    <t>t test</t>
  </si>
  <si>
    <t>NOT PV TS122720a</t>
  </si>
  <si>
    <t>PV TS122720a</t>
  </si>
  <si>
    <t>I checked, it is this insanely fast during stim</t>
  </si>
  <si>
    <t>NOT PV TS122720b</t>
  </si>
  <si>
    <t>NOT PV TS122720c</t>
  </si>
  <si>
    <t>PV TS122720d</t>
  </si>
  <si>
    <t>PV TS122620a</t>
  </si>
  <si>
    <t>Not PV TS122620b</t>
  </si>
  <si>
    <t>Not PV TS122620c</t>
  </si>
  <si>
    <t>Not PV TS122620d</t>
  </si>
  <si>
    <t>Not PV TS122620e</t>
  </si>
  <si>
    <t>PV TS013021</t>
  </si>
  <si>
    <t>NOT PV TS013020b</t>
  </si>
  <si>
    <t>NEED TO RETURN TO ANALYSIS  AFTER CLOSE VIEW OF FILES - CHECK STIM ARTIFACTS, THEN PROCESS TO COUNT ANTIDROMICITY…IF IT REALLY SEEMS TO BE ANTI</t>
  </si>
  <si>
    <t>TS013021a Lhx6</t>
  </si>
  <si>
    <t>TS013021b Lhx6</t>
  </si>
  <si>
    <t>TS013021e PV</t>
  </si>
  <si>
    <t>TS013021f PV</t>
  </si>
  <si>
    <t>First attempt, assumed DREADDs didn't work</t>
  </si>
  <si>
    <t>Likely recorded in areas with maximum fluor of PV somas</t>
  </si>
  <si>
    <t>TS112720a</t>
  </si>
  <si>
    <t>Not PV</t>
  </si>
  <si>
    <t>File</t>
  </si>
  <si>
    <t>Celltype</t>
  </si>
  <si>
    <t>Notes</t>
  </si>
  <si>
    <t xml:space="preserve">Even though these numbers/rasters look good, responses are highly variable.  </t>
  </si>
  <si>
    <t>These are consecutive sweeps taken when responses were consistent.</t>
  </si>
  <si>
    <t>Baseline firing rate also fluctuates throughout recording</t>
  </si>
  <si>
    <t>TS112720b</t>
  </si>
  <si>
    <t>PV</t>
  </si>
  <si>
    <t>As baseline firing rate fluctuates throughout, difficult to determine if CNO effects</t>
  </si>
  <si>
    <t>PreResponse, very fast during stim, but not on top of artifact and def jitter</t>
  </si>
  <si>
    <t>PostResponse, again, nothing to suggest antidromicity</t>
  </si>
  <si>
    <t>PostCNO MFs are consistently higher with similar baseline</t>
  </si>
  <si>
    <t>TS122620a</t>
  </si>
  <si>
    <t>Antidromic spikes riding on stim artifact (lose bottom of spike), stereotypical</t>
  </si>
  <si>
    <t>Rasters look good for sample, though FR likely too high</t>
  </si>
  <si>
    <t>B - no change, no evidence of hidden antidromicity</t>
  </si>
  <si>
    <t>not PV</t>
  </si>
  <si>
    <t>C- no change, no evidence of hidden antidromicity</t>
  </si>
  <si>
    <t>D - no change, no evidence of hidden antidromicity</t>
  </si>
  <si>
    <t>E - no change, no evidence of hidden antidromicity</t>
  </si>
  <si>
    <t>A - PV - higher MFs for CNO</t>
  </si>
  <si>
    <t>File B - PV - higher MFs for CNO</t>
  </si>
  <si>
    <t>File A - not PV - variable responses, sometimes full stop, sometimes pause (with and without CNO), but pulling consecutive sweeps am able to get "good" data</t>
  </si>
  <si>
    <t>TS122720a</t>
  </si>
  <si>
    <t>Rasters show large post stim pause, approx 1 sec</t>
  </si>
  <si>
    <t>Post CNO, post stim pause seems slightly shorter, leading to higher post stim rates</t>
  </si>
  <si>
    <t>TS122720b</t>
  </si>
  <si>
    <t>B - Not PV; initial response is nearly full stop, but this minimizes prior to CNO wash in; using most representative prior to wash in vs post CNO still shows effect however</t>
  </si>
  <si>
    <t>Variable response, initial stop goes away, but obv speeds post CNO</t>
  </si>
  <si>
    <t>Used sweeps 6-10 for PRE, shows variability, seems 'fair'</t>
  </si>
  <si>
    <t>Bad for raster samples, both pre and post</t>
  </si>
  <si>
    <t>Pre has variable responses, post shows a (new) post stim pause</t>
  </si>
  <si>
    <t>TS122720c</t>
  </si>
  <si>
    <t xml:space="preserve">Pre - some spikes ride on artifact, only fair to analyze 'up' </t>
  </si>
  <si>
    <t>Post - same spikes riding on artifact, but now there are more</t>
  </si>
  <si>
    <t>Not bad for sample rasters, BLFR look similar, response difference obv</t>
  </si>
  <si>
    <t>However, definitely obv it's not completely stopped</t>
  </si>
  <si>
    <t>TS122720d</t>
  </si>
  <si>
    <t>Some antidromicity for sure, but also synaptic</t>
  </si>
  <si>
    <t>Satistically insig though Mann Whitney of MFs</t>
  </si>
  <si>
    <t>Perhaps more antidromicity post CNO</t>
  </si>
  <si>
    <t>Decent rasters, but post CNO do show slight carryover of speed up</t>
  </si>
  <si>
    <t>TS013021a</t>
  </si>
  <si>
    <t>Post CNO not riding on stim artifact, jitter</t>
  </si>
  <si>
    <t>Statistically significant difference</t>
  </si>
  <si>
    <t>approx 0.5s post stim pause, similar in both and post CNO</t>
  </si>
  <si>
    <t>B - Not PV - Stim artifact noticeably broader (0.0028), nearly twice that of prev recordings, and somewhat oddly shaped; no change</t>
  </si>
  <si>
    <t>A - PV; MFs stat sig increase</t>
  </si>
  <si>
    <t>C - similar to B</t>
  </si>
  <si>
    <t>A - PV; stat sig decrease in MF</t>
  </si>
  <si>
    <t>D - PV stat insig change</t>
  </si>
  <si>
    <t>C - antidromically driven, didn't notice during experiment, pre and post largely same; show speeding…however, speeding is greater post CNO</t>
  </si>
  <si>
    <t>TS013021c</t>
  </si>
  <si>
    <t>Antidromic, pre and post</t>
  </si>
  <si>
    <t>often very fast, riding on top of stim artifact</t>
  </si>
  <si>
    <t>statistically sig</t>
  </si>
  <si>
    <t>TS013021d</t>
  </si>
  <si>
    <t>D - PV; stim artifact is oddly shaped still, and there is antidromicity that rides on top of artifacts pre and post; careful examination means I trust the numbers in reanalysis as not being a result of the weird artifact</t>
  </si>
  <si>
    <t>Slight baseline drop between pre/post CNO</t>
  </si>
  <si>
    <t>stat sig diff in MFs</t>
  </si>
  <si>
    <t>verified that there are more spikes in postCNO</t>
  </si>
  <si>
    <t>E - not PV; 1.0mA stim makes bursty, didn't follow protocol to avoid angering (mostly stimmed at 0.1mA); still full stop at 0.1mA, mixtures of full and partial stops at both 0.1mA and 1.0mA, pre and post CNO</t>
  </si>
  <si>
    <t>A - Lhx6; still broad stim artifacts, not to be confused with antidromic spikes; hard to determine where to threshold/stim artifact width for Pre, so just analyzed down pre and post; speeds more with post (pre some spikes); more consistendt post stim pause post</t>
  </si>
  <si>
    <t>TS013121a</t>
  </si>
  <si>
    <t>Lhx6</t>
  </si>
  <si>
    <t>Rasters: Pre, variable response after stim; Post all have large post stim pause</t>
  </si>
  <si>
    <t>TS013121b</t>
  </si>
  <si>
    <t>TS013121d</t>
  </si>
  <si>
    <t>CNO clearly leads to speeding during stim, but kept losing baseline firing rate, no rasters for post, needed to handcount some spikes for pre/post</t>
  </si>
  <si>
    <t>spiking during stim not anti</t>
  </si>
  <si>
    <t>TS013121e</t>
  </si>
  <si>
    <t>statistically insig diff in MFs</t>
  </si>
  <si>
    <t>TS013121f</t>
  </si>
  <si>
    <t>Pre CNO MF</t>
  </si>
  <si>
    <t>Post CNO MF</t>
  </si>
  <si>
    <t>Cell Type</t>
  </si>
  <si>
    <t>ID</t>
  </si>
  <si>
    <t>PreBLFR</t>
  </si>
  <si>
    <t>PostBLFR</t>
  </si>
  <si>
    <t>File_PV</t>
  </si>
  <si>
    <t>PreBLFR_PV</t>
  </si>
  <si>
    <t>Pre CNO MF_PV</t>
  </si>
  <si>
    <t>PostBLFR_PV</t>
  </si>
  <si>
    <t>Post CNO MF_PV</t>
  </si>
  <si>
    <t>File_notPV</t>
  </si>
  <si>
    <t>PreBLFR_notPV</t>
  </si>
  <si>
    <t>Pre CNO MF_notPV</t>
  </si>
  <si>
    <t>PostBLFR_notPV</t>
  </si>
  <si>
    <t>Post CNO MF_notPV</t>
  </si>
  <si>
    <t>File_Lhx6</t>
  </si>
  <si>
    <t>PreBLFR_Lhx6</t>
  </si>
  <si>
    <t>Pre CNO MF_Lhx6</t>
  </si>
  <si>
    <t>PostBLFR_Lhx6</t>
  </si>
  <si>
    <t>Post CNO MF_Lhx6</t>
  </si>
  <si>
    <t>Average</t>
  </si>
  <si>
    <t>StDev</t>
  </si>
  <si>
    <t>Median</t>
  </si>
  <si>
    <t>SEM</t>
  </si>
  <si>
    <t>File_notPVtotal</t>
  </si>
  <si>
    <t>PreBLFR_notPVtotal</t>
  </si>
  <si>
    <t>Pre CNO MF_notPVtotal</t>
  </si>
  <si>
    <t>PostBLFR_notPVtotal</t>
  </si>
  <si>
    <t>Post CNO MF_notPVtotal</t>
  </si>
  <si>
    <t>PreAvgPV</t>
  </si>
  <si>
    <t>PreSEMPV</t>
  </si>
  <si>
    <t>PreAvgnotPVtotal</t>
  </si>
  <si>
    <t>PreSEMnotPVtotal</t>
  </si>
  <si>
    <t>POSTAvgPV</t>
  </si>
  <si>
    <t>POSTSEMPV</t>
  </si>
  <si>
    <t>POSTAvgnotPVtotal</t>
  </si>
  <si>
    <t>POSTSEMnotPVtotal</t>
  </si>
  <si>
    <t>Do not include any data from 12/26; tissue quality was horrible and I was only patching in fields with super bright PV somas</t>
  </si>
  <si>
    <t>PSI' (not in pairs, so not really a PSI measurement)</t>
  </si>
  <si>
    <t>PSI</t>
  </si>
  <si>
    <t>p=0.0214</t>
  </si>
  <si>
    <t>p = .012</t>
  </si>
  <si>
    <t>p=0.036</t>
  </si>
  <si>
    <t>p = 0.01208</t>
  </si>
  <si>
    <t>p = .67</t>
  </si>
  <si>
    <t>p=0.298</t>
  </si>
  <si>
    <t>p=.674</t>
  </si>
  <si>
    <t>TS020621a</t>
  </si>
  <si>
    <t>TS020621b</t>
  </si>
  <si>
    <t>TS020621c</t>
  </si>
  <si>
    <t>TS020621d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</si>
</sst>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8</xdr:row>
      <xdr:rowOff>99060</xdr:rowOff>
    </xdr:from>
    <xdr:to>
      <xdr:col>7</xdr:col>
      <xdr:colOff>595889</xdr:colOff>
      <xdr:row>21</xdr:row>
      <xdr:rowOff>167002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25309-8FE7-4D85-9294-994117FAD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020" y="1927860"/>
          <a:ext cx="1830329" cy="335978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15</xdr:row>
      <xdr:rowOff>38100</xdr:rowOff>
    </xdr:from>
    <xdr:to>
      <xdr:col>20</xdr:col>
      <xdr:colOff>153375</xdr:colOff>
      <xdr:row>23</xdr:row>
      <xdr:rowOff>304424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C6B87-A4F5-42C4-9F7B-246C1943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9540" y="3695700"/>
          <a:ext cx="7438095" cy="3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sqref="A1:G18"/>
    </sheetView>
  </sheetViews>
  <sheetFormatPr defaultRowHeight="14.4" x14ac:dyDescent="0.3"/>
  <sheetData>
    <row r="1" spans="1:7" x14ac:dyDescent="0.3">
      <c r="A1" t="s">
        <v>3</v>
      </c>
    </row>
    <row r="3" spans="1:7" x14ac:dyDescent="0.3">
      <c r="A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3">
      <c r="C4">
        <v>14</v>
      </c>
      <c r="D4">
        <v>7.0707100000000001</v>
      </c>
      <c r="E4">
        <v>15.5</v>
      </c>
      <c r="F4">
        <f>(D4-C4)/(D4+C4)</f>
        <v>-0.32885887566199717</v>
      </c>
    </row>
    <row r="5" spans="1:7" x14ac:dyDescent="0.3">
      <c r="C5">
        <v>12.5</v>
      </c>
      <c r="D5">
        <v>5.0505100000000001</v>
      </c>
      <c r="E5">
        <v>12.5</v>
      </c>
      <c r="F5">
        <f>(D5-C5)/(D5+C5)</f>
        <v>-0.42446002993645199</v>
      </c>
    </row>
    <row r="6" spans="1:7" x14ac:dyDescent="0.3">
      <c r="C6">
        <v>7.5</v>
      </c>
      <c r="D6">
        <v>6.0606099999999996</v>
      </c>
      <c r="E6">
        <v>9.5</v>
      </c>
      <c r="F6">
        <f>(D6-C6)/(D6+C6)</f>
        <v>-0.1061449300584561</v>
      </c>
    </row>
    <row r="7" spans="1:7" x14ac:dyDescent="0.3">
      <c r="C7">
        <v>7.5</v>
      </c>
      <c r="D7">
        <v>5.0505100000000001</v>
      </c>
      <c r="E7">
        <v>8.5</v>
      </c>
      <c r="F7">
        <f>(D7-C7)/(D7+C7)</f>
        <v>-0.19517055482207496</v>
      </c>
    </row>
    <row r="8" spans="1:7" x14ac:dyDescent="0.3">
      <c r="C8">
        <v>7</v>
      </c>
      <c r="D8">
        <v>5.0505100000000001</v>
      </c>
      <c r="E8">
        <v>7</v>
      </c>
      <c r="F8">
        <f>(D8-C8)/(D8+C8)</f>
        <v>-0.1617765555150778</v>
      </c>
    </row>
    <row r="9" spans="1:7" x14ac:dyDescent="0.3">
      <c r="B9" t="s">
        <v>2</v>
      </c>
      <c r="C9">
        <f>AVERAGE(C4:C8)</f>
        <v>9.6999999999999993</v>
      </c>
      <c r="D9">
        <f>AVERAGE(D4:D8)</f>
        <v>5.6565700000000003</v>
      </c>
      <c r="E9">
        <f>AVERAGE(E4:E8)</f>
        <v>10.6</v>
      </c>
      <c r="F9">
        <f>AVERAGE(F4:F8)</f>
        <v>-0.24328218919881164</v>
      </c>
      <c r="G9">
        <f>_xlfn.T.TEST(C4:C8,D4:D8,2,1)</f>
        <v>3.5598164398374474E-2</v>
      </c>
    </row>
    <row r="12" spans="1:7" x14ac:dyDescent="0.3">
      <c r="A12" t="s">
        <v>0</v>
      </c>
    </row>
    <row r="13" spans="1:7" x14ac:dyDescent="0.3">
      <c r="C13">
        <v>7</v>
      </c>
      <c r="D13">
        <v>12.1212</v>
      </c>
      <c r="E13">
        <v>5</v>
      </c>
      <c r="F13">
        <f>(D13-C13)/(D13+C13)</f>
        <v>0.26782837897203104</v>
      </c>
    </row>
    <row r="14" spans="1:7" x14ac:dyDescent="0.3">
      <c r="C14">
        <v>6</v>
      </c>
      <c r="D14">
        <v>12.1212</v>
      </c>
      <c r="E14">
        <v>5.5</v>
      </c>
      <c r="F14">
        <f>(D14-C14)/(D14+C14)</f>
        <v>0.33779219919210646</v>
      </c>
    </row>
    <row r="15" spans="1:7" x14ac:dyDescent="0.3">
      <c r="C15">
        <v>8.5</v>
      </c>
      <c r="D15">
        <v>12.1212</v>
      </c>
      <c r="E15">
        <v>9.5</v>
      </c>
      <c r="F15">
        <f>(D15-C15)/(D15+C15)</f>
        <v>0.17560568735088161</v>
      </c>
    </row>
    <row r="16" spans="1:7" x14ac:dyDescent="0.3">
      <c r="C16">
        <v>6</v>
      </c>
      <c r="D16">
        <v>5.0505100000000001</v>
      </c>
      <c r="E16">
        <v>8.5</v>
      </c>
      <c r="F16">
        <f>(D16-C16)/(D16+C16)</f>
        <v>-8.5922731168063732E-2</v>
      </c>
    </row>
    <row r="17" spans="1:7" x14ac:dyDescent="0.3">
      <c r="C17">
        <v>2.5</v>
      </c>
      <c r="D17">
        <v>0</v>
      </c>
      <c r="E17">
        <v>8</v>
      </c>
      <c r="F17">
        <f>(D17-C17)/(D17+C17)</f>
        <v>-1</v>
      </c>
    </row>
    <row r="18" spans="1:7" x14ac:dyDescent="0.3">
      <c r="B18" t="s">
        <v>2</v>
      </c>
      <c r="C18">
        <f>AVERAGE(C13:C17)</f>
        <v>6</v>
      </c>
      <c r="D18">
        <f>AVERAGE(D13:D17)</f>
        <v>8.2828219999999995</v>
      </c>
      <c r="E18">
        <f>AVERAGE(E13:E17)</f>
        <v>7.3</v>
      </c>
      <c r="F18">
        <f>AVERAGE(F13:F17)</f>
        <v>-6.0939293130608932E-2</v>
      </c>
      <c r="G18">
        <f>_xlfn.T.TEST(C13:C17,D13:D17,2,1)</f>
        <v>0.25081861445207065</v>
      </c>
    </row>
    <row r="23" spans="1:7" x14ac:dyDescent="0.3">
      <c r="A23" t="s">
        <v>4</v>
      </c>
    </row>
    <row r="24" spans="1:7" x14ac:dyDescent="0.3">
      <c r="A24" t="s">
        <v>1</v>
      </c>
      <c r="C24">
        <v>56.5</v>
      </c>
      <c r="D24">
        <v>89.899000000000001</v>
      </c>
      <c r="E24">
        <v>54</v>
      </c>
      <c r="F24">
        <f>(D24-C24)/(D24+C24)</f>
        <v>0.22813680421314353</v>
      </c>
    </row>
    <row r="25" spans="1:7" x14ac:dyDescent="0.3">
      <c r="C25">
        <v>56</v>
      </c>
      <c r="D25">
        <v>94.9495</v>
      </c>
      <c r="E25">
        <v>53</v>
      </c>
      <c r="F25">
        <f>(D25-C25)/(D25+C25)</f>
        <v>0.25803000341173704</v>
      </c>
    </row>
    <row r="26" spans="1:7" x14ac:dyDescent="0.3">
      <c r="C26">
        <v>51.5</v>
      </c>
      <c r="D26">
        <v>96.969700000000003</v>
      </c>
      <c r="E26">
        <v>49.5</v>
      </c>
      <c r="F26">
        <f>(D26-C26)/(D26+C26)</f>
        <v>0.30625575454116233</v>
      </c>
    </row>
    <row r="27" spans="1:7" x14ac:dyDescent="0.3">
      <c r="C27">
        <v>50</v>
      </c>
      <c r="D27">
        <v>96.969700000000003</v>
      </c>
      <c r="E27">
        <v>45.5</v>
      </c>
      <c r="F27">
        <f>(D27-C27)/(D27+C27)</f>
        <v>0.31958764289510017</v>
      </c>
    </row>
    <row r="28" spans="1:7" x14ac:dyDescent="0.3">
      <c r="C28">
        <v>50</v>
      </c>
      <c r="D28">
        <v>96.969700000000003</v>
      </c>
      <c r="E28">
        <v>46</v>
      </c>
      <c r="F28">
        <f>(D28-C28)/(D28+C28)</f>
        <v>0.31958764289510017</v>
      </c>
    </row>
    <row r="29" spans="1:7" x14ac:dyDescent="0.3">
      <c r="B29" t="s">
        <v>2</v>
      </c>
      <c r="C29">
        <f>AVERAGE(C24:C28)</f>
        <v>52.8</v>
      </c>
      <c r="D29">
        <f>AVERAGE(D24:D28)</f>
        <v>95.151519999999991</v>
      </c>
      <c r="E29">
        <f>AVERAGE(E24:E28)</f>
        <v>49.6</v>
      </c>
      <c r="F29">
        <f>AVERAGE(F24:F28)</f>
        <v>0.28631956959124866</v>
      </c>
      <c r="G29">
        <f>_xlfn.T.TEST(C24:C28,D24:D28,2,1)</f>
        <v>9.4275543046052476E-5</v>
      </c>
    </row>
    <row r="31" spans="1:7" x14ac:dyDescent="0.3">
      <c r="A31" t="s">
        <v>0</v>
      </c>
      <c r="C31">
        <v>57</v>
      </c>
      <c r="D31">
        <v>124.242</v>
      </c>
      <c r="E31">
        <v>55.5</v>
      </c>
      <c r="F31">
        <f>(D31-C31)/(D31+C31)</f>
        <v>0.37100672029661996</v>
      </c>
    </row>
    <row r="32" spans="1:7" x14ac:dyDescent="0.3">
      <c r="C32">
        <v>56.5</v>
      </c>
      <c r="D32">
        <v>128.28299999999999</v>
      </c>
      <c r="E32">
        <v>51</v>
      </c>
      <c r="F32">
        <f>(D32-C32)/(D32+C32)</f>
        <v>0.38847188323601195</v>
      </c>
    </row>
    <row r="33" spans="2:7" x14ac:dyDescent="0.3">
      <c r="C33">
        <v>61</v>
      </c>
      <c r="D33">
        <v>122.22199999999999</v>
      </c>
      <c r="E33">
        <v>51.5</v>
      </c>
      <c r="F33">
        <f>(D33-C33)/(D33+C33)</f>
        <v>0.3341410965932039</v>
      </c>
    </row>
    <row r="34" spans="2:7" x14ac:dyDescent="0.3">
      <c r="C34">
        <v>50</v>
      </c>
      <c r="D34">
        <v>107.071</v>
      </c>
      <c r="E34">
        <v>48</v>
      </c>
      <c r="F34">
        <f>(D34-C34)/(D34+C34)</f>
        <v>0.36334523877736818</v>
      </c>
    </row>
    <row r="35" spans="2:7" x14ac:dyDescent="0.3">
      <c r="C35">
        <v>53.5</v>
      </c>
      <c r="D35">
        <v>101.01</v>
      </c>
      <c r="E35">
        <v>51.5</v>
      </c>
      <c r="F35">
        <f>(D35-C35)/(D35+C35)</f>
        <v>0.30748818846676595</v>
      </c>
    </row>
    <row r="36" spans="2:7" x14ac:dyDescent="0.3">
      <c r="B36" t="s">
        <v>2</v>
      </c>
      <c r="C36">
        <f>AVERAGE(C31:C35)</f>
        <v>55.6</v>
      </c>
      <c r="D36">
        <f>AVERAGE(D31:D35)</f>
        <v>116.56559999999999</v>
      </c>
      <c r="E36">
        <f>AVERAGE(E31:E35)</f>
        <v>51.5</v>
      </c>
      <c r="F36">
        <f>AVERAGE(F31:F35)</f>
        <v>0.35289062547399397</v>
      </c>
      <c r="G36">
        <f>_xlfn.T.TEST(C31:C35,D31:D35,2,1)</f>
        <v>1.3089999793052597E-4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topLeftCell="A71" workbookViewId="0">
      <selection activeCell="O101" sqref="O101"/>
    </sheetView>
  </sheetViews>
  <sheetFormatPr defaultRowHeight="14.4" x14ac:dyDescent="0.3"/>
  <sheetData>
    <row r="1" spans="1:7" x14ac:dyDescent="0.3">
      <c r="A1" t="s">
        <v>16</v>
      </c>
    </row>
    <row r="3" spans="1:7" x14ac:dyDescent="0.3">
      <c r="A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3">
      <c r="C4">
        <v>39.5</v>
      </c>
      <c r="D4">
        <v>86.868700000000004</v>
      </c>
      <c r="E4">
        <v>36.5</v>
      </c>
      <c r="F4">
        <f>(D4-C4)/(D4+C4)</f>
        <v>0.37484519505225583</v>
      </c>
    </row>
    <row r="5" spans="1:7" x14ac:dyDescent="0.3">
      <c r="C5">
        <v>54</v>
      </c>
      <c r="D5">
        <v>100</v>
      </c>
      <c r="E5">
        <v>47.5</v>
      </c>
      <c r="F5">
        <f>(D5-C5)/(D5+C5)</f>
        <v>0.29870129870129869</v>
      </c>
    </row>
    <row r="6" spans="1:7" x14ac:dyDescent="0.3">
      <c r="C6">
        <v>54</v>
      </c>
      <c r="D6">
        <v>100</v>
      </c>
      <c r="E6">
        <v>49</v>
      </c>
      <c r="F6">
        <f>(D6-C6)/(D6+C6)</f>
        <v>0.29870129870129869</v>
      </c>
    </row>
    <row r="7" spans="1:7" x14ac:dyDescent="0.3">
      <c r="C7">
        <v>53.5</v>
      </c>
      <c r="D7">
        <v>100</v>
      </c>
      <c r="E7">
        <v>47</v>
      </c>
      <c r="F7">
        <f>(D7-C7)/(D7+C7)</f>
        <v>0.30293159609120524</v>
      </c>
    </row>
    <row r="8" spans="1:7" x14ac:dyDescent="0.3">
      <c r="C8">
        <v>47</v>
      </c>
      <c r="D8">
        <v>98.989900000000006</v>
      </c>
      <c r="E8">
        <v>42</v>
      </c>
      <c r="F8">
        <f>(D8-C8)/(D8+C8)</f>
        <v>0.35611984116709444</v>
      </c>
    </row>
    <row r="9" spans="1:7" x14ac:dyDescent="0.3">
      <c r="B9" t="s">
        <v>2</v>
      </c>
      <c r="C9">
        <f>AVERAGE(C4:C8)</f>
        <v>49.6</v>
      </c>
      <c r="D9">
        <f>AVERAGE(D4:D8)</f>
        <v>97.171720000000008</v>
      </c>
      <c r="E9">
        <f>AVERAGE(E4:E8)</f>
        <v>44.4</v>
      </c>
      <c r="F9">
        <f>AVERAGE(F4:F8)</f>
        <v>0.32625984594263058</v>
      </c>
      <c r="G9">
        <f>_xlfn.T.TEST(C4:C8,D4:D8,2,1)</f>
        <v>1.9198000821161713E-6</v>
      </c>
    </row>
    <row r="12" spans="1:7" x14ac:dyDescent="0.3">
      <c r="A12" t="s">
        <v>0</v>
      </c>
    </row>
    <row r="13" spans="1:7" x14ac:dyDescent="0.3">
      <c r="C13">
        <v>46</v>
      </c>
      <c r="D13">
        <v>100</v>
      </c>
      <c r="E13">
        <v>42.5</v>
      </c>
      <c r="F13">
        <f>(D13-C13)/(D13+C13)</f>
        <v>0.36986301369863012</v>
      </c>
    </row>
    <row r="14" spans="1:7" x14ac:dyDescent="0.3">
      <c r="C14">
        <v>49.5</v>
      </c>
      <c r="D14">
        <v>111.111</v>
      </c>
      <c r="E14">
        <v>42.5</v>
      </c>
      <c r="F14">
        <f>(D14-C14)/(D14+C14)</f>
        <v>0.38360386274912683</v>
      </c>
    </row>
    <row r="15" spans="1:7" x14ac:dyDescent="0.3">
      <c r="C15">
        <v>42.5</v>
      </c>
      <c r="D15">
        <v>101.01</v>
      </c>
      <c r="E15">
        <v>36.5</v>
      </c>
      <c r="F15">
        <f>(D15-C15)/(D15+C15)</f>
        <v>0.40770678001533001</v>
      </c>
    </row>
    <row r="16" spans="1:7" x14ac:dyDescent="0.3">
      <c r="C16">
        <v>37</v>
      </c>
      <c r="D16">
        <v>100</v>
      </c>
      <c r="E16">
        <v>29.5</v>
      </c>
      <c r="F16">
        <f>(D16-C16)/(D16+C16)</f>
        <v>0.45985401459854014</v>
      </c>
    </row>
    <row r="17" spans="1:7" x14ac:dyDescent="0.3">
      <c r="C17">
        <v>36</v>
      </c>
      <c r="D17">
        <v>106.06100000000001</v>
      </c>
      <c r="E17">
        <v>28.5</v>
      </c>
      <c r="F17">
        <f>(D17-C17)/(D17+C17)</f>
        <v>0.493175466876905</v>
      </c>
    </row>
    <row r="18" spans="1:7" x14ac:dyDescent="0.3">
      <c r="B18" t="s">
        <v>2</v>
      </c>
      <c r="C18">
        <f>AVERAGE(C13:C17)</f>
        <v>42.2</v>
      </c>
      <c r="D18">
        <f>AVERAGE(D13:D17)</f>
        <v>103.63640000000001</v>
      </c>
      <c r="E18">
        <f>AVERAGE(E13:E17)</f>
        <v>35.9</v>
      </c>
      <c r="F18">
        <f>AVERAGE(F13:F17)</f>
        <v>0.42284062758770641</v>
      </c>
      <c r="G18">
        <f>_xlfn.T.TEST(C13:C17,D13:D17,2,1)</f>
        <v>2.0593955689674331E-5</v>
      </c>
    </row>
    <row r="22" spans="1:7" x14ac:dyDescent="0.3">
      <c r="A22" t="s">
        <v>17</v>
      </c>
    </row>
    <row r="24" spans="1:7" x14ac:dyDescent="0.3">
      <c r="A24" t="s">
        <v>1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</row>
    <row r="25" spans="1:7" x14ac:dyDescent="0.3">
      <c r="C25">
        <v>25.5</v>
      </c>
      <c r="D25">
        <v>0</v>
      </c>
      <c r="E25">
        <v>31.5</v>
      </c>
      <c r="F25">
        <f>(D25-C25)/(D25+C25)</f>
        <v>-1</v>
      </c>
    </row>
    <row r="26" spans="1:7" x14ac:dyDescent="0.3">
      <c r="C26">
        <v>18</v>
      </c>
      <c r="D26">
        <v>0</v>
      </c>
      <c r="E26">
        <v>27.5</v>
      </c>
      <c r="F26">
        <f>(D26-C26)/(D26+C26)</f>
        <v>-1</v>
      </c>
    </row>
    <row r="27" spans="1:7" x14ac:dyDescent="0.3">
      <c r="C27">
        <v>14.5</v>
      </c>
      <c r="D27">
        <v>0</v>
      </c>
      <c r="E27">
        <v>20.5</v>
      </c>
      <c r="F27">
        <f>(D27-C27)/(D27+C27)</f>
        <v>-1</v>
      </c>
    </row>
    <row r="28" spans="1:7" x14ac:dyDescent="0.3">
      <c r="C28">
        <v>13</v>
      </c>
      <c r="D28">
        <v>0</v>
      </c>
      <c r="E28">
        <v>16</v>
      </c>
      <c r="F28">
        <f>(D28-C28)/(D28+C28)</f>
        <v>-1</v>
      </c>
    </row>
    <row r="29" spans="1:7" x14ac:dyDescent="0.3">
      <c r="C29">
        <v>9.5</v>
      </c>
      <c r="D29">
        <v>0</v>
      </c>
      <c r="E29">
        <v>16</v>
      </c>
      <c r="F29">
        <f>(D29-C29)/(D29+C29)</f>
        <v>-1</v>
      </c>
    </row>
    <row r="30" spans="1:7" x14ac:dyDescent="0.3">
      <c r="B30" t="s">
        <v>2</v>
      </c>
      <c r="C30">
        <f>AVERAGE(C25:C29)</f>
        <v>16.100000000000001</v>
      </c>
      <c r="D30">
        <f>AVERAGE(D25:D29)</f>
        <v>0</v>
      </c>
      <c r="E30">
        <f>AVERAGE(E25:E29)</f>
        <v>22.3</v>
      </c>
      <c r="F30">
        <f>AVERAGE(F25:F29)</f>
        <v>-1</v>
      </c>
      <c r="G30">
        <f>_xlfn.T.TEST(C25:C29,D25:D29,2,1)</f>
        <v>4.066822564933124E-3</v>
      </c>
    </row>
    <row r="33" spans="1:7" x14ac:dyDescent="0.3">
      <c r="A33" t="s">
        <v>0</v>
      </c>
    </row>
    <row r="34" spans="1:7" x14ac:dyDescent="0.3">
      <c r="C34">
        <v>13.5</v>
      </c>
      <c r="D34">
        <v>0</v>
      </c>
      <c r="E34">
        <v>36.5</v>
      </c>
      <c r="F34">
        <f>(D34-C34)/(D34+C34)</f>
        <v>-1</v>
      </c>
    </row>
    <row r="35" spans="1:7" x14ac:dyDescent="0.3">
      <c r="C35">
        <v>9.5</v>
      </c>
      <c r="D35">
        <v>0</v>
      </c>
      <c r="E35">
        <v>33.5</v>
      </c>
      <c r="F35">
        <f>(D35-C35)/(D35+C35)</f>
        <v>-1</v>
      </c>
    </row>
    <row r="36" spans="1:7" x14ac:dyDescent="0.3">
      <c r="C36">
        <v>6.5</v>
      </c>
      <c r="D36">
        <v>0</v>
      </c>
      <c r="E36">
        <v>27.5</v>
      </c>
      <c r="F36">
        <f>(D36-C36)/(D36+C36)</f>
        <v>-1</v>
      </c>
    </row>
    <row r="37" spans="1:7" x14ac:dyDescent="0.3">
      <c r="C37">
        <v>4.5</v>
      </c>
      <c r="D37">
        <v>0</v>
      </c>
      <c r="E37">
        <v>24.5</v>
      </c>
      <c r="F37">
        <f>(D37-C37)/(D37+C37)</f>
        <v>-1</v>
      </c>
    </row>
    <row r="38" spans="1:7" x14ac:dyDescent="0.3">
      <c r="C38">
        <v>3</v>
      </c>
      <c r="D38">
        <v>0</v>
      </c>
      <c r="E38">
        <v>9.5</v>
      </c>
      <c r="F38">
        <f>(D38-C38)/(D38+C38)</f>
        <v>-1</v>
      </c>
    </row>
    <row r="39" spans="1:7" x14ac:dyDescent="0.3">
      <c r="B39" t="s">
        <v>2</v>
      </c>
      <c r="C39">
        <f>AVERAGE(C34:C38)</f>
        <v>7.4</v>
      </c>
      <c r="D39">
        <f>AVERAGE(D34:D38)</f>
        <v>0</v>
      </c>
      <c r="E39">
        <f>AVERAGE(E34:E38)</f>
        <v>26.3</v>
      </c>
      <c r="F39">
        <f>AVERAGE(F34:F38)</f>
        <v>-1</v>
      </c>
      <c r="G39">
        <f>_xlfn.T.TEST(C34:C38,D34:D38,2,1)</f>
        <v>1.6820436956726807E-2</v>
      </c>
    </row>
    <row r="43" spans="1:7" x14ac:dyDescent="0.3">
      <c r="A43" t="s">
        <v>18</v>
      </c>
    </row>
    <row r="45" spans="1:7" x14ac:dyDescent="0.3">
      <c r="A45" t="s">
        <v>1</v>
      </c>
      <c r="C45" t="s">
        <v>5</v>
      </c>
      <c r="D45" t="s">
        <v>6</v>
      </c>
      <c r="E45" t="s">
        <v>7</v>
      </c>
      <c r="F45" t="s">
        <v>8</v>
      </c>
      <c r="G45" t="s">
        <v>9</v>
      </c>
    </row>
    <row r="46" spans="1:7" x14ac:dyDescent="0.3">
      <c r="C46">
        <v>17.5</v>
      </c>
      <c r="D46">
        <v>0</v>
      </c>
      <c r="E46">
        <v>20.5</v>
      </c>
      <c r="F46">
        <f>(D46-C46)/(D46+C46)</f>
        <v>-1</v>
      </c>
    </row>
    <row r="47" spans="1:7" x14ac:dyDescent="0.3">
      <c r="C47">
        <v>17</v>
      </c>
      <c r="D47">
        <v>0</v>
      </c>
      <c r="E47">
        <v>20.5</v>
      </c>
      <c r="F47">
        <f>(D47-C47)/(D47+C47)</f>
        <v>-1</v>
      </c>
    </row>
    <row r="48" spans="1:7" x14ac:dyDescent="0.3">
      <c r="C48">
        <v>15.5</v>
      </c>
      <c r="D48">
        <v>0</v>
      </c>
      <c r="E48">
        <v>15</v>
      </c>
      <c r="F48">
        <f>(D48-C48)/(D48+C48)</f>
        <v>-1</v>
      </c>
    </row>
    <row r="49" spans="1:7" x14ac:dyDescent="0.3">
      <c r="C49">
        <v>18.5</v>
      </c>
      <c r="D49">
        <v>0</v>
      </c>
      <c r="E49">
        <v>19.5</v>
      </c>
      <c r="F49">
        <f>(D49-C49)/(D49+C49)</f>
        <v>-1</v>
      </c>
    </row>
    <row r="50" spans="1:7" x14ac:dyDescent="0.3">
      <c r="C50">
        <v>17.5</v>
      </c>
      <c r="D50">
        <v>1.0101</v>
      </c>
      <c r="E50">
        <v>15</v>
      </c>
      <c r="F50">
        <f>(D50-C50)/(D50+C50)</f>
        <v>-0.89085958476723504</v>
      </c>
    </row>
    <row r="51" spans="1:7" x14ac:dyDescent="0.3">
      <c r="B51" t="s">
        <v>2</v>
      </c>
      <c r="C51">
        <f>AVERAGE(C46:C50)</f>
        <v>17.2</v>
      </c>
      <c r="D51">
        <f>AVERAGE(D46:D50)</f>
        <v>0.20202000000000001</v>
      </c>
      <c r="E51">
        <f>AVERAGE(E46:E50)</f>
        <v>18.100000000000001</v>
      </c>
      <c r="F51">
        <f>AVERAGE(F46:F50)</f>
        <v>-0.97817191695344707</v>
      </c>
      <c r="G51">
        <f>_xlfn.T.TEST(C46:C50,D46:D50,2,1)</f>
        <v>4.484384304118862E-6</v>
      </c>
    </row>
    <row r="54" spans="1:7" x14ac:dyDescent="0.3">
      <c r="A54" t="s">
        <v>0</v>
      </c>
    </row>
    <row r="55" spans="1:7" x14ac:dyDescent="0.3">
      <c r="C55">
        <v>4.5</v>
      </c>
      <c r="D55">
        <v>0</v>
      </c>
      <c r="E55">
        <v>0</v>
      </c>
      <c r="F55">
        <f>(D55-C55)/(D55+C55)</f>
        <v>-1</v>
      </c>
    </row>
    <row r="56" spans="1:7" x14ac:dyDescent="0.3">
      <c r="C56">
        <v>0</v>
      </c>
      <c r="D56">
        <v>0</v>
      </c>
      <c r="E56">
        <v>0</v>
      </c>
    </row>
    <row r="57" spans="1:7" x14ac:dyDescent="0.3">
      <c r="C57">
        <v>3.5</v>
      </c>
      <c r="D57">
        <v>0</v>
      </c>
      <c r="E57">
        <v>0</v>
      </c>
      <c r="F57">
        <f>(D57-C57)/(D57+C57)</f>
        <v>-1</v>
      </c>
    </row>
    <row r="58" spans="1:7" x14ac:dyDescent="0.3">
      <c r="C58">
        <v>3.5</v>
      </c>
      <c r="D58">
        <v>0</v>
      </c>
      <c r="E58">
        <v>0</v>
      </c>
      <c r="F58">
        <f>(D58-C58)/(D58+C58)</f>
        <v>-1</v>
      </c>
    </row>
    <row r="59" spans="1:7" x14ac:dyDescent="0.3">
      <c r="C59">
        <v>4.5</v>
      </c>
      <c r="D59">
        <v>0</v>
      </c>
      <c r="E59">
        <v>0</v>
      </c>
      <c r="F59">
        <f>(D59-C59)/(D59+C59)</f>
        <v>-1</v>
      </c>
    </row>
    <row r="60" spans="1:7" x14ac:dyDescent="0.3">
      <c r="B60" t="s">
        <v>2</v>
      </c>
      <c r="C60">
        <f>AVERAGE(C55:C59)</f>
        <v>3.2</v>
      </c>
      <c r="D60">
        <f>AVERAGE(D55:D59)</f>
        <v>0</v>
      </c>
      <c r="E60">
        <f>AVERAGE(E55:E59)</f>
        <v>0</v>
      </c>
      <c r="F60">
        <f>AVERAGE(F55:F59)</f>
        <v>-1</v>
      </c>
      <c r="G60">
        <f>_xlfn.T.TEST(C55:C59,D55:D59,2,1)</f>
        <v>1.8265991173071393E-2</v>
      </c>
    </row>
    <row r="64" spans="1:7" x14ac:dyDescent="0.3">
      <c r="A64" t="s">
        <v>19</v>
      </c>
    </row>
    <row r="66" spans="1:7" x14ac:dyDescent="0.3">
      <c r="A66" t="s">
        <v>1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</row>
    <row r="67" spans="1:7" x14ac:dyDescent="0.3">
      <c r="C67">
        <v>8</v>
      </c>
      <c r="D67">
        <v>0</v>
      </c>
      <c r="E67">
        <v>3.5</v>
      </c>
      <c r="F67">
        <f>(D67-C67)/(D67+C67)</f>
        <v>-1</v>
      </c>
    </row>
    <row r="68" spans="1:7" x14ac:dyDescent="0.3">
      <c r="C68">
        <v>6.5</v>
      </c>
      <c r="D68">
        <v>0</v>
      </c>
      <c r="E68">
        <v>1</v>
      </c>
      <c r="F68">
        <f>(D68-C68)/(D68+C68)</f>
        <v>-1</v>
      </c>
    </row>
    <row r="69" spans="1:7" x14ac:dyDescent="0.3">
      <c r="C69">
        <v>3.5</v>
      </c>
      <c r="D69">
        <v>0</v>
      </c>
      <c r="E69">
        <v>2.5</v>
      </c>
      <c r="F69">
        <f>(D69-C69)/(D69+C69)</f>
        <v>-1</v>
      </c>
    </row>
    <row r="70" spans="1:7" x14ac:dyDescent="0.3">
      <c r="C70">
        <v>4</v>
      </c>
      <c r="D70">
        <v>0</v>
      </c>
      <c r="E70">
        <v>0</v>
      </c>
      <c r="F70">
        <f>(D70-C70)/(D70+C70)</f>
        <v>-1</v>
      </c>
    </row>
    <row r="71" spans="1:7" x14ac:dyDescent="0.3">
      <c r="C71">
        <v>3.5</v>
      </c>
      <c r="D71">
        <v>0</v>
      </c>
      <c r="E71">
        <v>0</v>
      </c>
      <c r="F71">
        <f>(D71-C71)/(D71+C71)</f>
        <v>-1</v>
      </c>
    </row>
    <row r="72" spans="1:7" x14ac:dyDescent="0.3">
      <c r="B72" t="s">
        <v>2</v>
      </c>
      <c r="C72">
        <f>AVERAGE(C67:C71)</f>
        <v>5.0999999999999996</v>
      </c>
      <c r="D72">
        <f>AVERAGE(D67:D71)</f>
        <v>0</v>
      </c>
      <c r="E72">
        <f>AVERAGE(E67:E71)</f>
        <v>1.4</v>
      </c>
      <c r="F72">
        <f>AVERAGE(F67:F71)</f>
        <v>-1</v>
      </c>
      <c r="G72">
        <f>_xlfn.T.TEST(C67:C71,D67:D71,2,1)</f>
        <v>5.0533107801848847E-3</v>
      </c>
    </row>
    <row r="75" spans="1:7" x14ac:dyDescent="0.3">
      <c r="A75" t="s">
        <v>0</v>
      </c>
    </row>
    <row r="76" spans="1:7" x14ac:dyDescent="0.3">
      <c r="C76">
        <v>5</v>
      </c>
      <c r="D76">
        <v>0</v>
      </c>
      <c r="E76">
        <v>4</v>
      </c>
      <c r="F76">
        <f>(D76-C76)/(D76+C76)</f>
        <v>-1</v>
      </c>
    </row>
    <row r="77" spans="1:7" x14ac:dyDescent="0.3">
      <c r="C77">
        <v>6</v>
      </c>
      <c r="D77">
        <v>0</v>
      </c>
      <c r="E77">
        <v>3</v>
      </c>
      <c r="F77">
        <f>(D77-C77)/(D77+C77)</f>
        <v>-1</v>
      </c>
    </row>
    <row r="78" spans="1:7" x14ac:dyDescent="0.3">
      <c r="C78">
        <v>6</v>
      </c>
      <c r="D78">
        <v>0</v>
      </c>
      <c r="E78">
        <v>2.5</v>
      </c>
      <c r="F78">
        <f>(D78-C78)/(D78+C78)</f>
        <v>-1</v>
      </c>
    </row>
    <row r="79" spans="1:7" x14ac:dyDescent="0.3">
      <c r="C79">
        <v>6</v>
      </c>
      <c r="D79">
        <v>0</v>
      </c>
      <c r="E79">
        <v>3.5</v>
      </c>
      <c r="F79">
        <f>(D79-C79)/(D79+C79)</f>
        <v>-1</v>
      </c>
    </row>
    <row r="80" spans="1:7" x14ac:dyDescent="0.3">
      <c r="C80">
        <v>6</v>
      </c>
      <c r="D80">
        <v>0</v>
      </c>
      <c r="E80">
        <v>3</v>
      </c>
      <c r="F80">
        <f>(D80-C80)/(D80+C80)</f>
        <v>-1</v>
      </c>
    </row>
    <row r="81" spans="1:15" x14ac:dyDescent="0.3">
      <c r="B81" t="s">
        <v>2</v>
      </c>
      <c r="C81">
        <f>AVERAGE(C76:C80)</f>
        <v>5.8</v>
      </c>
      <c r="D81">
        <f>AVERAGE(D76:D80)</f>
        <v>0</v>
      </c>
      <c r="E81">
        <f>AVERAGE(E76:E80)</f>
        <v>3.2</v>
      </c>
      <c r="F81">
        <f>AVERAGE(F76:F80)</f>
        <v>-1</v>
      </c>
      <c r="G81">
        <f>_xlfn.T.TEST(C76:C80,D76:D80,2,1)</f>
        <v>8.4163618145778274E-6</v>
      </c>
    </row>
    <row r="85" spans="1:15" x14ac:dyDescent="0.3">
      <c r="A85" t="s">
        <v>20</v>
      </c>
    </row>
    <row r="87" spans="1:15" x14ac:dyDescent="0.3">
      <c r="A87" t="s">
        <v>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</row>
    <row r="88" spans="1:15" x14ac:dyDescent="0.3">
      <c r="C88">
        <v>2</v>
      </c>
      <c r="D88">
        <v>0</v>
      </c>
      <c r="E88">
        <v>3.5</v>
      </c>
      <c r="F88">
        <f>(D88-C88)/(D88+C88)</f>
        <v>-1</v>
      </c>
    </row>
    <row r="89" spans="1:15" x14ac:dyDescent="0.3">
      <c r="C89">
        <v>4</v>
      </c>
      <c r="D89">
        <v>0</v>
      </c>
      <c r="E89">
        <v>2.5</v>
      </c>
      <c r="F89">
        <f>(D89-C89)/(D89+C89)</f>
        <v>-1</v>
      </c>
    </row>
    <row r="90" spans="1:15" x14ac:dyDescent="0.3">
      <c r="C90">
        <v>1</v>
      </c>
      <c r="D90">
        <v>0</v>
      </c>
      <c r="E90">
        <v>2</v>
      </c>
      <c r="F90">
        <f>(D90-C90)/(D90+C90)</f>
        <v>-1</v>
      </c>
      <c r="J90">
        <v>2.1</v>
      </c>
      <c r="K90">
        <v>0</v>
      </c>
      <c r="L90">
        <v>2.4</v>
      </c>
      <c r="M90">
        <v>-1</v>
      </c>
      <c r="O90">
        <v>2.1</v>
      </c>
    </row>
    <row r="91" spans="1:15" x14ac:dyDescent="0.3">
      <c r="C91">
        <v>1.5</v>
      </c>
      <c r="D91">
        <v>0</v>
      </c>
      <c r="E91">
        <v>1</v>
      </c>
      <c r="F91">
        <f>(D91-C91)/(D91+C91)</f>
        <v>-1</v>
      </c>
      <c r="O91">
        <v>0</v>
      </c>
    </row>
    <row r="92" spans="1:15" x14ac:dyDescent="0.3">
      <c r="C92">
        <v>2</v>
      </c>
      <c r="D92">
        <v>0</v>
      </c>
      <c r="E92">
        <v>3</v>
      </c>
      <c r="F92">
        <f>(D92-C92)/(D92+C92)</f>
        <v>-1</v>
      </c>
      <c r="O92">
        <v>2.4</v>
      </c>
    </row>
    <row r="93" spans="1:15" x14ac:dyDescent="0.3">
      <c r="B93" t="s">
        <v>2</v>
      </c>
      <c r="C93">
        <f>AVERAGE(C88:C92)</f>
        <v>2.1</v>
      </c>
      <c r="D93">
        <f>AVERAGE(D88:D92)</f>
        <v>0</v>
      </c>
      <c r="E93">
        <f>AVERAGE(E88:E92)</f>
        <v>2.4</v>
      </c>
      <c r="F93">
        <f>AVERAGE(F88:F92)</f>
        <v>-1</v>
      </c>
      <c r="G93">
        <f>_xlfn.T.TEST(C88:C92,D88:D92,2,1)</f>
        <v>1.463105144202162E-2</v>
      </c>
      <c r="O93">
        <v>-1</v>
      </c>
    </row>
    <row r="96" spans="1:15" x14ac:dyDescent="0.3">
      <c r="A96" t="s">
        <v>0</v>
      </c>
    </row>
    <row r="97" spans="2:15" x14ac:dyDescent="0.3">
      <c r="C97">
        <v>5.5</v>
      </c>
      <c r="D97">
        <v>0</v>
      </c>
      <c r="E97">
        <v>8</v>
      </c>
      <c r="F97">
        <f>(D97-C97)/(D97+C97)</f>
        <v>-1</v>
      </c>
    </row>
    <row r="98" spans="2:15" x14ac:dyDescent="0.3">
      <c r="C98">
        <v>4</v>
      </c>
      <c r="D98">
        <v>0</v>
      </c>
      <c r="E98">
        <v>4.5</v>
      </c>
      <c r="F98">
        <f>(D98-C98)/(D98+C98)</f>
        <v>-1</v>
      </c>
    </row>
    <row r="99" spans="2:15" x14ac:dyDescent="0.3">
      <c r="C99">
        <v>2</v>
      </c>
      <c r="D99">
        <v>1.0101</v>
      </c>
      <c r="E99">
        <v>3.5</v>
      </c>
      <c r="F99">
        <f>(D99-C99)/(D99+C99)</f>
        <v>-0.32885950632869337</v>
      </c>
    </row>
    <row r="100" spans="2:15" x14ac:dyDescent="0.3">
      <c r="C100">
        <v>0.5</v>
      </c>
      <c r="D100">
        <v>0</v>
      </c>
      <c r="E100">
        <v>1.5</v>
      </c>
      <c r="F100">
        <f>(D100-C100)/(D100+C100)</f>
        <v>-1</v>
      </c>
    </row>
    <row r="101" spans="2:15" x14ac:dyDescent="0.3">
      <c r="C101">
        <v>2.5</v>
      </c>
      <c r="D101">
        <v>1.0101</v>
      </c>
      <c r="E101">
        <v>1.5</v>
      </c>
      <c r="F101">
        <f>(D101-C101)/(D101+C101)</f>
        <v>-0.42446084157146519</v>
      </c>
      <c r="K101">
        <v>2.9</v>
      </c>
      <c r="L101">
        <v>0.40404000000000001</v>
      </c>
      <c r="M101">
        <v>3.8</v>
      </c>
      <c r="N101">
        <v>-0.75066406958003173</v>
      </c>
      <c r="O101">
        <v>2.9</v>
      </c>
    </row>
    <row r="102" spans="2:15" x14ac:dyDescent="0.3">
      <c r="B102" t="s">
        <v>2</v>
      </c>
      <c r="C102">
        <f>AVERAGE(C97:C101)</f>
        <v>2.9</v>
      </c>
      <c r="D102">
        <f>AVERAGE(D97:D101)</f>
        <v>0.40404000000000001</v>
      </c>
      <c r="E102">
        <f>AVERAGE(E97:E101)</f>
        <v>3.8</v>
      </c>
      <c r="F102">
        <f>AVERAGE(F97:F101)</f>
        <v>-0.75066406958003173</v>
      </c>
      <c r="G102">
        <f>_xlfn.T.TEST(C97:C101,D97:D101,2,1)</f>
        <v>6.0579611806158479E-2</v>
      </c>
      <c r="O102">
        <v>0.40404000000000001</v>
      </c>
    </row>
    <row r="103" spans="2:15" x14ac:dyDescent="0.3">
      <c r="O103">
        <v>3.8</v>
      </c>
    </row>
    <row r="104" spans="2:15" x14ac:dyDescent="0.3">
      <c r="O104">
        <v>-0.75066406958003173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16" workbookViewId="0">
      <selection activeCell="J20" sqref="J20"/>
    </sheetView>
  </sheetViews>
  <sheetFormatPr defaultRowHeight="14.4" x14ac:dyDescent="0.3"/>
  <sheetData>
    <row r="1" spans="1:9" x14ac:dyDescent="0.3">
      <c r="A1" t="s">
        <v>11</v>
      </c>
    </row>
    <row r="3" spans="1:9" x14ac:dyDescent="0.3">
      <c r="A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12</v>
      </c>
    </row>
    <row r="4" spans="1:9" x14ac:dyDescent="0.3">
      <c r="C4">
        <v>32</v>
      </c>
      <c r="D4">
        <v>247.47499999999999</v>
      </c>
      <c r="E4">
        <v>11.5</v>
      </c>
      <c r="F4">
        <f>(D4-C4)/(D4+C4)</f>
        <v>0.77099919491904456</v>
      </c>
    </row>
    <row r="5" spans="1:9" x14ac:dyDescent="0.3">
      <c r="C5">
        <v>31.5</v>
      </c>
      <c r="D5">
        <v>262.62599999999998</v>
      </c>
      <c r="E5">
        <v>7.5</v>
      </c>
      <c r="F5">
        <f>(D5-C5)/(D5+C5)</f>
        <v>0.78580608310723976</v>
      </c>
    </row>
    <row r="6" spans="1:9" x14ac:dyDescent="0.3">
      <c r="C6">
        <v>31</v>
      </c>
      <c r="D6">
        <v>273.73700000000002</v>
      </c>
      <c r="E6">
        <v>7.5</v>
      </c>
      <c r="F6">
        <f>(D6-C6)/(D6+C6)</f>
        <v>0.79654587398313959</v>
      </c>
    </row>
    <row r="7" spans="1:9" x14ac:dyDescent="0.3">
      <c r="C7">
        <v>30.5</v>
      </c>
      <c r="D7">
        <v>281.81799999999998</v>
      </c>
      <c r="E7">
        <v>5.5</v>
      </c>
      <c r="F7">
        <f>(D7-C7)/(D7+C7)</f>
        <v>0.80468624927157573</v>
      </c>
    </row>
    <row r="8" spans="1:9" x14ac:dyDescent="0.3">
      <c r="C8">
        <v>31</v>
      </c>
      <c r="D8">
        <v>285.85899999999998</v>
      </c>
      <c r="E8">
        <v>7.5</v>
      </c>
      <c r="F8">
        <f>(D8-C8)/(D8+C8)</f>
        <v>0.80432937047708919</v>
      </c>
    </row>
    <row r="9" spans="1:9" x14ac:dyDescent="0.3">
      <c r="B9" t="s">
        <v>2</v>
      </c>
      <c r="C9">
        <f>AVERAGE(C4:C8)</f>
        <v>31.2</v>
      </c>
      <c r="D9">
        <f>AVERAGE(D4:D8)</f>
        <v>270.303</v>
      </c>
      <c r="E9">
        <f>AVERAGE(E4:E8)</f>
        <v>7.9</v>
      </c>
      <c r="F9">
        <f>AVERAGE(F4:F8)</f>
        <v>0.79247335435161781</v>
      </c>
      <c r="G9">
        <f>_xlfn.T.TEST(C4:C8,D4:D8,2,1)</f>
        <v>4.863929520603265E-6</v>
      </c>
    </row>
    <row r="12" spans="1:9" x14ac:dyDescent="0.3">
      <c r="A12" t="s">
        <v>0</v>
      </c>
    </row>
    <row r="13" spans="1:9" x14ac:dyDescent="0.3">
      <c r="C13">
        <v>35.5</v>
      </c>
      <c r="D13">
        <v>258.58600000000001</v>
      </c>
      <c r="E13">
        <v>14</v>
      </c>
      <c r="F13">
        <f>(D13-C13)/(D13+C13)</f>
        <v>0.75857402256482798</v>
      </c>
    </row>
    <row r="14" spans="1:9" x14ac:dyDescent="0.3">
      <c r="C14">
        <v>33.5</v>
      </c>
      <c r="D14">
        <v>262.62599999999998</v>
      </c>
      <c r="E14">
        <v>15</v>
      </c>
      <c r="F14">
        <f>(D14-C14)/(D14+C14)</f>
        <v>0.77374495991571157</v>
      </c>
    </row>
    <row r="15" spans="1:9" x14ac:dyDescent="0.3">
      <c r="C15">
        <v>39</v>
      </c>
      <c r="D15">
        <v>264.64699999999999</v>
      </c>
      <c r="E15">
        <v>15</v>
      </c>
      <c r="F15">
        <f>(D15-C15)/(D15+C15)</f>
        <v>0.7431227708490451</v>
      </c>
    </row>
    <row r="16" spans="1:9" x14ac:dyDescent="0.3">
      <c r="C16">
        <v>39.5</v>
      </c>
      <c r="D16">
        <v>271.71699999999998</v>
      </c>
      <c r="E16">
        <v>17</v>
      </c>
      <c r="F16">
        <f>(D16-C16)/(D16+C16)</f>
        <v>0.74615782556865462</v>
      </c>
    </row>
    <row r="17" spans="1:7" x14ac:dyDescent="0.3">
      <c r="C17">
        <v>40</v>
      </c>
      <c r="D17">
        <v>272.72699999999998</v>
      </c>
      <c r="E17">
        <v>18</v>
      </c>
      <c r="F17">
        <f>(D17-C17)/(D17+C17)</f>
        <v>0.74418582341786921</v>
      </c>
    </row>
    <row r="18" spans="1:7" x14ac:dyDescent="0.3">
      <c r="B18" t="s">
        <v>2</v>
      </c>
      <c r="C18">
        <f>AVERAGE(C13:C17)</f>
        <v>37.5</v>
      </c>
      <c r="D18">
        <f>AVERAGE(D13:D17)</f>
        <v>266.06059999999997</v>
      </c>
      <c r="E18">
        <f>AVERAGE(E13:E17)</f>
        <v>15.8</v>
      </c>
      <c r="F18">
        <f>AVERAGE(F13:F17)</f>
        <v>0.75315708046322172</v>
      </c>
      <c r="G18">
        <f>_xlfn.T.TEST(C13:C17,D13:D17,2,1)</f>
        <v>2.6543885516121311E-8</v>
      </c>
    </row>
    <row r="22" spans="1:7" x14ac:dyDescent="0.3">
      <c r="A22" t="s">
        <v>13</v>
      </c>
    </row>
    <row r="24" spans="1:7" x14ac:dyDescent="0.3">
      <c r="A24" t="s">
        <v>1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</row>
    <row r="25" spans="1:7" x14ac:dyDescent="0.3">
      <c r="C25">
        <v>10.5</v>
      </c>
      <c r="D25">
        <v>3.0303</v>
      </c>
      <c r="E25">
        <v>9</v>
      </c>
      <c r="F25">
        <f>(D25-C25)/(D25+C25)</f>
        <v>-0.55207201614154888</v>
      </c>
    </row>
    <row r="26" spans="1:7" x14ac:dyDescent="0.3">
      <c r="C26">
        <v>10.5</v>
      </c>
      <c r="D26">
        <v>3.0303</v>
      </c>
      <c r="E26">
        <v>9.5</v>
      </c>
      <c r="F26">
        <f>(D26-C26)/(D26+C26)</f>
        <v>-0.55207201614154888</v>
      </c>
    </row>
    <row r="27" spans="1:7" x14ac:dyDescent="0.3">
      <c r="C27">
        <v>11</v>
      </c>
      <c r="D27">
        <v>6.0606099999999996</v>
      </c>
      <c r="E27">
        <v>8</v>
      </c>
      <c r="F27">
        <f>(D27-C27)/(D27+C27)</f>
        <v>-0.2895201285299881</v>
      </c>
    </row>
    <row r="28" spans="1:7" x14ac:dyDescent="0.3">
      <c r="C28">
        <v>10</v>
      </c>
      <c r="D28">
        <v>6.0606099999999996</v>
      </c>
      <c r="E28">
        <v>9</v>
      </c>
      <c r="F28">
        <f>(D28-C28)/(D28+C28)</f>
        <v>-0.24528271342122127</v>
      </c>
    </row>
    <row r="29" spans="1:7" x14ac:dyDescent="0.3">
      <c r="C29">
        <v>8</v>
      </c>
      <c r="D29">
        <v>12.1212</v>
      </c>
      <c r="E29">
        <v>6</v>
      </c>
      <c r="F29">
        <f>(D29-C29)/(D29+C29)</f>
        <v>0.20481879808361328</v>
      </c>
    </row>
    <row r="30" spans="1:7" x14ac:dyDescent="0.3">
      <c r="B30" t="s">
        <v>2</v>
      </c>
      <c r="C30">
        <f>AVERAGE(C25:C29)</f>
        <v>10</v>
      </c>
      <c r="D30">
        <f>AVERAGE(D25:D29)</f>
        <v>6.0606039999999997</v>
      </c>
      <c r="E30">
        <f>AVERAGE(E25:E29)</f>
        <v>8.3000000000000007</v>
      </c>
      <c r="F30">
        <f>AVERAGE(F25:F29)</f>
        <v>-0.28682561523013872</v>
      </c>
      <c r="G30">
        <f>_xlfn.T.TEST(C25:C29,D25:D29,2,1)</f>
        <v>0.13833529943384998</v>
      </c>
    </row>
    <row r="33" spans="1:7" x14ac:dyDescent="0.3">
      <c r="A33" t="s">
        <v>0</v>
      </c>
    </row>
    <row r="34" spans="1:7" x14ac:dyDescent="0.3">
      <c r="C34">
        <v>6.5</v>
      </c>
      <c r="D34">
        <v>13.1313</v>
      </c>
      <c r="E34">
        <v>4</v>
      </c>
      <c r="F34">
        <f>(D34-C34)/(D34+C34)</f>
        <v>0.33779219919210646</v>
      </c>
    </row>
    <row r="35" spans="1:7" x14ac:dyDescent="0.3">
      <c r="C35">
        <v>5.5</v>
      </c>
      <c r="D35">
        <v>12.1212</v>
      </c>
      <c r="E35">
        <v>2</v>
      </c>
      <c r="F35">
        <f>(D35-C35)/(D35+C35)</f>
        <v>0.37575193516900096</v>
      </c>
    </row>
    <row r="36" spans="1:7" x14ac:dyDescent="0.3">
      <c r="C36">
        <v>5</v>
      </c>
      <c r="D36">
        <v>14.141400000000001</v>
      </c>
      <c r="E36">
        <v>3.5</v>
      </c>
      <c r="F36">
        <f>(D36-C36)/(D36+C36)</f>
        <v>0.47757217340424424</v>
      </c>
    </row>
    <row r="37" spans="1:7" x14ac:dyDescent="0.3">
      <c r="C37">
        <v>6</v>
      </c>
      <c r="D37">
        <v>17.171700000000001</v>
      </c>
      <c r="E37">
        <v>3</v>
      </c>
      <c r="F37">
        <f>(D37-C37)/(D37+C37)</f>
        <v>0.48212690480197828</v>
      </c>
    </row>
    <row r="38" spans="1:7" x14ac:dyDescent="0.3">
      <c r="C38">
        <v>2.5</v>
      </c>
      <c r="D38">
        <v>17.171700000000001</v>
      </c>
      <c r="E38">
        <v>1.5</v>
      </c>
      <c r="F38">
        <f>(D38-C38)/(D38+C38)</f>
        <v>0.74582776272513307</v>
      </c>
    </row>
    <row r="39" spans="1:7" x14ac:dyDescent="0.3">
      <c r="B39" t="s">
        <v>2</v>
      </c>
      <c r="C39">
        <f>AVERAGE(C34:C38)</f>
        <v>5.0999999999999996</v>
      </c>
      <c r="D39">
        <f>AVERAGE(D34:D38)</f>
        <v>14.74746</v>
      </c>
      <c r="E39">
        <f>AVERAGE(E34:E38)</f>
        <v>2.8</v>
      </c>
      <c r="F39">
        <f>AVERAGE(F34:F38)</f>
        <v>0.48381419505849266</v>
      </c>
      <c r="G39">
        <f>_xlfn.T.TEST(C34:C38,D34:D38,2,1)</f>
        <v>3.1401495208790101E-3</v>
      </c>
    </row>
    <row r="44" spans="1:7" x14ac:dyDescent="0.3">
      <c r="A44" t="s">
        <v>14</v>
      </c>
    </row>
    <row r="46" spans="1:7" x14ac:dyDescent="0.3">
      <c r="A46" t="s">
        <v>1</v>
      </c>
      <c r="C46" t="s">
        <v>5</v>
      </c>
      <c r="D46" t="s">
        <v>6</v>
      </c>
      <c r="E46" t="s">
        <v>7</v>
      </c>
      <c r="F46" t="s">
        <v>8</v>
      </c>
      <c r="G46" t="s">
        <v>9</v>
      </c>
    </row>
    <row r="47" spans="1:7" x14ac:dyDescent="0.3">
      <c r="C47">
        <v>9</v>
      </c>
      <c r="D47">
        <v>6.0606099999999996</v>
      </c>
      <c r="E47">
        <v>10.5</v>
      </c>
      <c r="F47">
        <f>(D47-C47)/(D47+C47)</f>
        <v>-0.19517071353683552</v>
      </c>
    </row>
    <row r="48" spans="1:7" x14ac:dyDescent="0.3">
      <c r="C48">
        <v>9.5</v>
      </c>
      <c r="D48">
        <v>4.0404</v>
      </c>
      <c r="E48">
        <v>10</v>
      </c>
      <c r="F48">
        <f>(D48-C48)/(D48+C48)</f>
        <v>-0.40320817701101885</v>
      </c>
    </row>
    <row r="49" spans="1:7" x14ac:dyDescent="0.3">
      <c r="C49">
        <v>10</v>
      </c>
      <c r="D49">
        <v>5.0505100000000001</v>
      </c>
      <c r="E49">
        <v>10</v>
      </c>
      <c r="F49">
        <f>(D49-C49)/(D49+C49)</f>
        <v>-0.32885862339548627</v>
      </c>
    </row>
    <row r="50" spans="1:7" x14ac:dyDescent="0.3">
      <c r="C50">
        <v>7.5</v>
      </c>
      <c r="D50">
        <v>3.0303</v>
      </c>
      <c r="E50">
        <v>8</v>
      </c>
      <c r="F50">
        <f>(D50-C50)/(D50+C50)</f>
        <v>-0.42446084157146513</v>
      </c>
    </row>
    <row r="51" spans="1:7" x14ac:dyDescent="0.3">
      <c r="C51">
        <v>6</v>
      </c>
      <c r="D51">
        <v>6.0606099999999996</v>
      </c>
      <c r="E51">
        <v>8.5</v>
      </c>
      <c r="F51">
        <f>(D51-C51)/(D51+C51)</f>
        <v>5.0254506198276544E-3</v>
      </c>
    </row>
    <row r="52" spans="1:7" x14ac:dyDescent="0.3">
      <c r="B52" t="s">
        <v>2</v>
      </c>
      <c r="C52">
        <f>AVERAGE(C47:C51)</f>
        <v>8.4</v>
      </c>
      <c r="D52">
        <f>AVERAGE(D47:D51)</f>
        <v>4.8484859999999994</v>
      </c>
      <c r="E52">
        <f>AVERAGE(E47:E51)</f>
        <v>9.4</v>
      </c>
      <c r="F52">
        <f>AVERAGE(F47:F51)</f>
        <v>-0.26933458097899565</v>
      </c>
      <c r="G52">
        <f>_xlfn.T.TEST(C47:C51,D47:D51,2,1)</f>
        <v>2.3502064106941889E-2</v>
      </c>
    </row>
    <row r="55" spans="1:7" x14ac:dyDescent="0.3">
      <c r="A55" t="s">
        <v>0</v>
      </c>
    </row>
    <row r="56" spans="1:7" x14ac:dyDescent="0.3">
      <c r="C56">
        <v>7</v>
      </c>
      <c r="D56">
        <v>17.171700000000001</v>
      </c>
      <c r="E56">
        <v>9</v>
      </c>
      <c r="F56">
        <f>(D56-C56)/(D56+C56)</f>
        <v>0.42081028640931339</v>
      </c>
    </row>
    <row r="57" spans="1:7" x14ac:dyDescent="0.3">
      <c r="C57">
        <v>9</v>
      </c>
      <c r="D57">
        <v>21.2121</v>
      </c>
      <c r="E57">
        <v>10.5</v>
      </c>
      <c r="F57">
        <f>(D57-C57)/(D57+C57)</f>
        <v>0.40421221960737586</v>
      </c>
    </row>
    <row r="58" spans="1:7" x14ac:dyDescent="0.3">
      <c r="C58">
        <v>7</v>
      </c>
      <c r="D58">
        <v>24.2424</v>
      </c>
      <c r="E58">
        <v>12.5</v>
      </c>
      <c r="F58">
        <f>(D58-C58)/(D58+C58)</f>
        <v>0.55189101989603873</v>
      </c>
    </row>
    <row r="59" spans="1:7" x14ac:dyDescent="0.3">
      <c r="C59">
        <v>6</v>
      </c>
      <c r="D59">
        <v>24.2424</v>
      </c>
      <c r="E59">
        <v>7.5</v>
      </c>
      <c r="F59">
        <f>(D59-C59)/(D59+C59)</f>
        <v>0.60320609475438458</v>
      </c>
    </row>
    <row r="60" spans="1:7" x14ac:dyDescent="0.3">
      <c r="C60">
        <v>8</v>
      </c>
      <c r="D60">
        <v>27.2727</v>
      </c>
      <c r="E60">
        <v>11.5</v>
      </c>
      <c r="F60">
        <f>(D60-C60)/(D60+C60)</f>
        <v>0.54639140184902202</v>
      </c>
    </row>
    <row r="61" spans="1:7" x14ac:dyDescent="0.3">
      <c r="B61" t="s">
        <v>2</v>
      </c>
      <c r="C61">
        <f>AVERAGE(C56:C60)</f>
        <v>7.4</v>
      </c>
      <c r="D61">
        <f>AVERAGE(D56:D60)</f>
        <v>22.82826</v>
      </c>
      <c r="E61">
        <f>AVERAGE(E56:E60)</f>
        <v>10.199999999999999</v>
      </c>
      <c r="F61">
        <f>AVERAGE(F56:F60)</f>
        <v>0.50530220450322694</v>
      </c>
      <c r="G61">
        <f>_xlfn.T.TEST(C56:C60,D56:D60,2,1)</f>
        <v>9.9260935188598583E-4</v>
      </c>
    </row>
    <row r="65" spans="1:7" x14ac:dyDescent="0.3">
      <c r="A65" t="s">
        <v>15</v>
      </c>
    </row>
    <row r="67" spans="1:7" x14ac:dyDescent="0.3">
      <c r="A67" t="s">
        <v>1</v>
      </c>
      <c r="C67" t="s">
        <v>5</v>
      </c>
      <c r="D67" t="s">
        <v>6</v>
      </c>
      <c r="E67" t="s">
        <v>7</v>
      </c>
      <c r="F67" t="s">
        <v>8</v>
      </c>
      <c r="G67" t="s">
        <v>9</v>
      </c>
    </row>
    <row r="68" spans="1:7" x14ac:dyDescent="0.3">
      <c r="C68">
        <v>26.5</v>
      </c>
      <c r="D68">
        <v>55.555599999999998</v>
      </c>
      <c r="E68">
        <v>24</v>
      </c>
      <c r="F68">
        <f>(D68-C68)/(D68+C68)</f>
        <v>0.35409649067217835</v>
      </c>
    </row>
    <row r="69" spans="1:7" x14ac:dyDescent="0.3">
      <c r="C69">
        <v>24</v>
      </c>
      <c r="D69">
        <v>56.5657</v>
      </c>
      <c r="E69">
        <v>22</v>
      </c>
      <c r="F69">
        <f>(D69-C69)/(D69+C69)</f>
        <v>0.40421295911287314</v>
      </c>
    </row>
    <row r="70" spans="1:7" x14ac:dyDescent="0.3">
      <c r="C70">
        <v>23</v>
      </c>
      <c r="D70">
        <v>57.575800000000001</v>
      </c>
      <c r="E70">
        <v>22.5</v>
      </c>
      <c r="F70">
        <f>(D70-C70)/(D70+C70)</f>
        <v>0.42910898805844933</v>
      </c>
    </row>
    <row r="71" spans="1:7" x14ac:dyDescent="0.3">
      <c r="C71">
        <v>23.5</v>
      </c>
      <c r="D71">
        <v>49.494999999999997</v>
      </c>
      <c r="E71">
        <v>21.5</v>
      </c>
      <c r="F71">
        <f>(D71-C71)/(D71+C71)</f>
        <v>0.35612028221111031</v>
      </c>
    </row>
    <row r="72" spans="1:7" x14ac:dyDescent="0.3">
      <c r="C72">
        <v>23.5</v>
      </c>
      <c r="D72">
        <v>50.505099999999999</v>
      </c>
      <c r="E72">
        <v>20.5</v>
      </c>
      <c r="F72">
        <f>(D72-C72)/(D72+C72)</f>
        <v>0.36490863467517776</v>
      </c>
    </row>
    <row r="73" spans="1:7" x14ac:dyDescent="0.3">
      <c r="B73" t="s">
        <v>2</v>
      </c>
      <c r="C73">
        <f>AVERAGE(C68:C72)</f>
        <v>24.1</v>
      </c>
      <c r="D73">
        <f>AVERAGE(D68:D72)</f>
        <v>53.939439999999991</v>
      </c>
      <c r="E73">
        <f>AVERAGE(E68:E72)</f>
        <v>22.1</v>
      </c>
      <c r="F73">
        <f>AVERAGE(F68:F72)</f>
        <v>0.38168947094595779</v>
      </c>
      <c r="G73">
        <f>_xlfn.T.TEST(C68:C72,D68:D72,2,1)</f>
        <v>5.2681351611199316E-5</v>
      </c>
    </row>
    <row r="76" spans="1:7" x14ac:dyDescent="0.3">
      <c r="A76" t="s">
        <v>0</v>
      </c>
    </row>
    <row r="77" spans="1:7" x14ac:dyDescent="0.3">
      <c r="C77">
        <v>25.5</v>
      </c>
      <c r="D77">
        <v>44.444499999999998</v>
      </c>
      <c r="E77">
        <v>23</v>
      </c>
      <c r="F77">
        <f>(D77-C77)/(D77+C77)</f>
        <v>0.2708504600075774</v>
      </c>
    </row>
    <row r="78" spans="1:7" x14ac:dyDescent="0.3">
      <c r="C78">
        <v>24.5</v>
      </c>
      <c r="D78">
        <v>62.626300000000001</v>
      </c>
      <c r="E78">
        <v>25</v>
      </c>
      <c r="F78">
        <f>(D78-C78)/(D78+C78)</f>
        <v>0.43759806166450316</v>
      </c>
    </row>
    <row r="79" spans="1:7" x14ac:dyDescent="0.3">
      <c r="C79">
        <v>22.5</v>
      </c>
      <c r="D79">
        <v>44.444499999999998</v>
      </c>
      <c r="E79">
        <v>23</v>
      </c>
      <c r="F79">
        <f>(D79-C79)/(D79+C79)</f>
        <v>0.32780138771669065</v>
      </c>
    </row>
    <row r="80" spans="1:7" x14ac:dyDescent="0.3">
      <c r="C80">
        <v>24</v>
      </c>
      <c r="D80">
        <v>74.747500000000002</v>
      </c>
      <c r="E80">
        <v>24</v>
      </c>
      <c r="F80">
        <f>(D80-C80)/(D80+C80)</f>
        <v>0.51391174460112921</v>
      </c>
    </row>
    <row r="81" spans="1:7" x14ac:dyDescent="0.3">
      <c r="C81">
        <v>25.5</v>
      </c>
      <c r="D81">
        <v>82.828299999999999</v>
      </c>
      <c r="E81">
        <v>24.5</v>
      </c>
      <c r="F81">
        <f>(D81-C81)/(D81+C81)</f>
        <v>0.52920889555176254</v>
      </c>
    </row>
    <row r="82" spans="1:7" x14ac:dyDescent="0.3">
      <c r="B82" t="s">
        <v>2</v>
      </c>
      <c r="C82">
        <f>AVERAGE(C77:C81)</f>
        <v>24.4</v>
      </c>
      <c r="D82">
        <f>AVERAGE(D77:D81)</f>
        <v>61.818219999999997</v>
      </c>
      <c r="E82">
        <f>AVERAGE(E77:E81)</f>
        <v>23.9</v>
      </c>
      <c r="F82">
        <f>AVERAGE(F77:F81)</f>
        <v>0.41587410990833257</v>
      </c>
      <c r="G82">
        <f>_xlfn.T.TEST(C77:C81,D77:D81,2,1)</f>
        <v>7.9109968213851543E-3</v>
      </c>
    </row>
    <row r="86" spans="1:7" x14ac:dyDescent="0.3">
      <c r="A86" t="s">
        <v>10</v>
      </c>
    </row>
    <row r="88" spans="1:7" x14ac:dyDescent="0.3">
      <c r="A88" t="s">
        <v>1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</row>
    <row r="89" spans="1:7" x14ac:dyDescent="0.3">
      <c r="F89" t="e">
        <f>(D89-C89)/(D89+C89)</f>
        <v>#DIV/0!</v>
      </c>
    </row>
    <row r="90" spans="1:7" x14ac:dyDescent="0.3">
      <c r="F90" t="e">
        <f>(D90-C90)/(D90+C90)</f>
        <v>#DIV/0!</v>
      </c>
    </row>
    <row r="91" spans="1:7" x14ac:dyDescent="0.3">
      <c r="F91" t="e">
        <f>(D91-C91)/(D91+C91)</f>
        <v>#DIV/0!</v>
      </c>
    </row>
    <row r="92" spans="1:7" x14ac:dyDescent="0.3">
      <c r="F92" t="e">
        <f>(D92-C92)/(D92+C92)</f>
        <v>#DIV/0!</v>
      </c>
    </row>
    <row r="93" spans="1:7" x14ac:dyDescent="0.3">
      <c r="F93" t="e">
        <f>(D93-C93)/(D93+C93)</f>
        <v>#DIV/0!</v>
      </c>
    </row>
    <row r="94" spans="1:7" x14ac:dyDescent="0.3">
      <c r="B94" t="s">
        <v>2</v>
      </c>
      <c r="C94" t="e">
        <f>AVERAGE(C89:C93)</f>
        <v>#DIV/0!</v>
      </c>
      <c r="D94" t="e">
        <f>AVERAGE(D89:D93)</f>
        <v>#DIV/0!</v>
      </c>
      <c r="E94" t="e">
        <f>AVERAGE(E89:E93)</f>
        <v>#DIV/0!</v>
      </c>
      <c r="F94" t="e">
        <f>AVERAGE(F89:F93)</f>
        <v>#DIV/0!</v>
      </c>
      <c r="G94" t="e">
        <f>_xlfn.T.TEST(C89:C93,D89:D93,2,1)</f>
        <v>#DIV/0!</v>
      </c>
    </row>
    <row r="97" spans="1:7" x14ac:dyDescent="0.3">
      <c r="A97" t="s">
        <v>0</v>
      </c>
    </row>
    <row r="98" spans="1:7" x14ac:dyDescent="0.3">
      <c r="F98" t="e">
        <f>(D98-C98)/(D98+C98)</f>
        <v>#DIV/0!</v>
      </c>
    </row>
    <row r="99" spans="1:7" x14ac:dyDescent="0.3">
      <c r="F99" t="e">
        <f>(D99-C99)/(D99+C99)</f>
        <v>#DIV/0!</v>
      </c>
    </row>
    <row r="100" spans="1:7" x14ac:dyDescent="0.3">
      <c r="F100" t="e">
        <f>(D100-C100)/(D100+C100)</f>
        <v>#DIV/0!</v>
      </c>
    </row>
    <row r="101" spans="1:7" x14ac:dyDescent="0.3">
      <c r="F101" t="e">
        <f>(D101-C101)/(D101+C101)</f>
        <v>#DIV/0!</v>
      </c>
    </row>
    <row r="102" spans="1:7" x14ac:dyDescent="0.3">
      <c r="F102" t="e">
        <f>(D102-C102)/(D102+C102)</f>
        <v>#DIV/0!</v>
      </c>
    </row>
    <row r="103" spans="1:7" x14ac:dyDescent="0.3">
      <c r="B103" t="s">
        <v>2</v>
      </c>
      <c r="C103" t="e">
        <f>AVERAGE(C98:C102)</f>
        <v>#DIV/0!</v>
      </c>
      <c r="D103" t="e">
        <f>AVERAGE(D98:D102)</f>
        <v>#DIV/0!</v>
      </c>
      <c r="E103" t="e">
        <f>AVERAGE(E98:E102)</f>
        <v>#DIV/0!</v>
      </c>
      <c r="F103" t="e">
        <f>AVERAGE(F98:F102)</f>
        <v>#DIV/0!</v>
      </c>
      <c r="G103" t="e">
        <f>_xlfn.T.TEST(C98:C102,D98:D102,2,1)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workbookViewId="0">
      <selection activeCell="A2" sqref="A2:G19"/>
    </sheetView>
  </sheetViews>
  <sheetFormatPr defaultRowHeight="14.4" x14ac:dyDescent="0.3"/>
  <sheetData>
    <row r="1" spans="1:17" s="1" customFormat="1" x14ac:dyDescent="0.3">
      <c r="A1" s="1" t="s">
        <v>23</v>
      </c>
    </row>
    <row r="2" spans="1:17" x14ac:dyDescent="0.3">
      <c r="A2" t="s">
        <v>21</v>
      </c>
      <c r="K2" t="s">
        <v>3</v>
      </c>
    </row>
    <row r="4" spans="1:17" x14ac:dyDescent="0.3">
      <c r="A4" t="s">
        <v>1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K4" t="s">
        <v>1</v>
      </c>
      <c r="M4" t="s">
        <v>5</v>
      </c>
      <c r="N4" t="s">
        <v>6</v>
      </c>
      <c r="O4" t="s">
        <v>7</v>
      </c>
      <c r="P4" t="s">
        <v>8</v>
      </c>
      <c r="Q4" t="s">
        <v>9</v>
      </c>
    </row>
    <row r="5" spans="1:17" x14ac:dyDescent="0.3">
      <c r="C5">
        <v>23</v>
      </c>
      <c r="D5">
        <v>75.757599999999996</v>
      </c>
      <c r="E5">
        <v>14.5</v>
      </c>
      <c r="F5">
        <f>(D5-C5)/(D5+C5)</f>
        <v>0.53421306309590344</v>
      </c>
      <c r="P5" t="e">
        <f>(N5-M5)/(N5+M5)</f>
        <v>#DIV/0!</v>
      </c>
    </row>
    <row r="6" spans="1:17" x14ac:dyDescent="0.3">
      <c r="C6">
        <v>23</v>
      </c>
      <c r="D6">
        <v>79.798000000000002</v>
      </c>
      <c r="E6">
        <v>14</v>
      </c>
      <c r="F6">
        <f>(D6-C6)/(D6+C6)</f>
        <v>0.55252047705208274</v>
      </c>
      <c r="P6" t="e">
        <f>(N6-M6)/(N6+M6)</f>
        <v>#DIV/0!</v>
      </c>
    </row>
    <row r="7" spans="1:17" x14ac:dyDescent="0.3">
      <c r="C7">
        <v>22.5</v>
      </c>
      <c r="D7">
        <v>92.929299999999998</v>
      </c>
      <c r="E7">
        <v>14</v>
      </c>
      <c r="F7">
        <f>(D7-C7)/(D7+C7)</f>
        <v>0.61015097553220887</v>
      </c>
      <c r="P7" t="e">
        <f>(N7-M7)/(N7+M7)</f>
        <v>#DIV/0!</v>
      </c>
    </row>
    <row r="8" spans="1:17" x14ac:dyDescent="0.3">
      <c r="C8">
        <v>25</v>
      </c>
      <c r="D8">
        <v>89.899000000000001</v>
      </c>
      <c r="E8">
        <v>14.5</v>
      </c>
      <c r="F8">
        <f>(D8-C8)/(D8+C8)</f>
        <v>0.56483520309141078</v>
      </c>
      <c r="P8" t="e">
        <f>(N8-M8)/(N8+M8)</f>
        <v>#DIV/0!</v>
      </c>
    </row>
    <row r="9" spans="1:17" x14ac:dyDescent="0.3">
      <c r="C9">
        <v>19</v>
      </c>
      <c r="D9">
        <v>76.767700000000005</v>
      </c>
      <c r="E9">
        <v>9.5</v>
      </c>
      <c r="F9">
        <f>(D9-C9)/(D9+C9)</f>
        <v>0.60320650908396045</v>
      </c>
      <c r="P9" t="e">
        <f>(N9-M9)/(N9+M9)</f>
        <v>#DIV/0!</v>
      </c>
    </row>
    <row r="10" spans="1:17" x14ac:dyDescent="0.3">
      <c r="B10" t="s">
        <v>2</v>
      </c>
      <c r="C10">
        <f>AVERAGE(C5:C9)</f>
        <v>22.5</v>
      </c>
      <c r="D10">
        <f>AVERAGE(D5:D9)</f>
        <v>83.030319999999989</v>
      </c>
      <c r="E10">
        <f>AVERAGE(E5:E9)</f>
        <v>13.3</v>
      </c>
      <c r="F10">
        <f>AVERAGE(F5:F9)</f>
        <v>0.57298524557111319</v>
      </c>
      <c r="G10">
        <f>_xlfn.T.TEST(C5:C9,D5:D9,2,1)</f>
        <v>4.3482160791217277E-5</v>
      </c>
      <c r="L10" t="s">
        <v>2</v>
      </c>
      <c r="M10" t="e">
        <f>AVERAGE(M5:M9)</f>
        <v>#DIV/0!</v>
      </c>
      <c r="N10" t="e">
        <f>AVERAGE(N5:N9)</f>
        <v>#DIV/0!</v>
      </c>
      <c r="O10" t="e">
        <f>AVERAGE(O5:O9)</f>
        <v>#DIV/0!</v>
      </c>
      <c r="P10" t="e">
        <f>AVERAGE(P5:P9)</f>
        <v>#DIV/0!</v>
      </c>
      <c r="Q10" t="e">
        <f>_xlfn.T.TEST(M5:M9,N5:N9,2,1)</f>
        <v>#DIV/0!</v>
      </c>
    </row>
    <row r="13" spans="1:17" x14ac:dyDescent="0.3">
      <c r="A13" t="s">
        <v>0</v>
      </c>
      <c r="K13" t="s">
        <v>0</v>
      </c>
    </row>
    <row r="14" spans="1:17" x14ac:dyDescent="0.3">
      <c r="C14">
        <v>14</v>
      </c>
      <c r="D14">
        <v>78.787899999999993</v>
      </c>
      <c r="E14">
        <v>7</v>
      </c>
      <c r="F14">
        <f>(D14-C14)/(D14+C14)</f>
        <v>0.69823651575259271</v>
      </c>
      <c r="P14" t="e">
        <f>(N14-M14)/(N14+M14)</f>
        <v>#DIV/0!</v>
      </c>
    </row>
    <row r="15" spans="1:17" x14ac:dyDescent="0.3">
      <c r="C15">
        <v>16.5</v>
      </c>
      <c r="D15">
        <v>85.858599999999996</v>
      </c>
      <c r="E15">
        <v>8.5</v>
      </c>
      <c r="F15">
        <f>(D15-C15)/(D15+C15)</f>
        <v>0.67760403131734903</v>
      </c>
      <c r="P15" t="e">
        <f>(N15-M15)/(N15+M15)</f>
        <v>#DIV/0!</v>
      </c>
    </row>
    <row r="16" spans="1:17" x14ac:dyDescent="0.3">
      <c r="C16">
        <v>18.5</v>
      </c>
      <c r="D16">
        <v>98.989900000000006</v>
      </c>
      <c r="E16">
        <v>10.5</v>
      </c>
      <c r="F16">
        <f>(D16-C16)/(D16+C16)</f>
        <v>0.68507931320053894</v>
      </c>
      <c r="P16" t="e">
        <f>(N16-M16)/(N16+M16)</f>
        <v>#DIV/0!</v>
      </c>
    </row>
    <row r="17" spans="1:17" x14ac:dyDescent="0.3">
      <c r="C17">
        <v>21</v>
      </c>
      <c r="D17">
        <v>120.202</v>
      </c>
      <c r="E17">
        <v>11.5</v>
      </c>
      <c r="F17">
        <f>(D17-C17)/(D17+C17)</f>
        <v>0.70255378818996894</v>
      </c>
      <c r="P17" t="e">
        <f>(N17-M17)/(N17+M17)</f>
        <v>#DIV/0!</v>
      </c>
    </row>
    <row r="18" spans="1:17" x14ac:dyDescent="0.3">
      <c r="C18">
        <v>22.5</v>
      </c>
      <c r="D18">
        <v>128.28299999999999</v>
      </c>
      <c r="E18">
        <v>14.5</v>
      </c>
      <c r="F18">
        <f>(D18-C18)/(D18+C18)</f>
        <v>0.70155786792940844</v>
      </c>
      <c r="P18" t="e">
        <f>(N18-M18)/(N18+M18)</f>
        <v>#DIV/0!</v>
      </c>
    </row>
    <row r="19" spans="1:17" x14ac:dyDescent="0.3">
      <c r="B19" t="s">
        <v>2</v>
      </c>
      <c r="C19">
        <f>AVERAGE(C14:C18)</f>
        <v>18.5</v>
      </c>
      <c r="D19">
        <f>AVERAGE(D14:D18)</f>
        <v>102.42428</v>
      </c>
      <c r="E19">
        <f>AVERAGE(E14:E18)</f>
        <v>10.4</v>
      </c>
      <c r="F19">
        <f>AVERAGE(F14:F18)</f>
        <v>0.69300630327797164</v>
      </c>
      <c r="G19">
        <f>_xlfn.T.TEST(C14:C18,D14:D18,2,1)</f>
        <v>4.8200918129145796E-4</v>
      </c>
      <c r="L19" t="s">
        <v>2</v>
      </c>
      <c r="M19" t="e">
        <f>AVERAGE(M14:M18)</f>
        <v>#DIV/0!</v>
      </c>
      <c r="N19" t="e">
        <f>AVERAGE(N14:N18)</f>
        <v>#DIV/0!</v>
      </c>
      <c r="O19" t="e">
        <f>AVERAGE(O14:O18)</f>
        <v>#DIV/0!</v>
      </c>
      <c r="P19" t="e">
        <f>AVERAGE(P14:P18)</f>
        <v>#DIV/0!</v>
      </c>
      <c r="Q19" t="e">
        <f>_xlfn.T.TEST(M14:M18,N14:N18,2,1)</f>
        <v>#DIV/0!</v>
      </c>
    </row>
    <row r="21" spans="1:17" x14ac:dyDescent="0.3">
      <c r="A21" t="s">
        <v>22</v>
      </c>
    </row>
    <row r="23" spans="1:17" x14ac:dyDescent="0.3">
      <c r="A23" t="s">
        <v>1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L23">
        <v>19.5</v>
      </c>
      <c r="M23">
        <v>18.5</v>
      </c>
      <c r="N23">
        <v>16</v>
      </c>
      <c r="O23">
        <v>15</v>
      </c>
      <c r="P23">
        <v>11</v>
      </c>
    </row>
    <row r="24" spans="1:17" x14ac:dyDescent="0.3">
      <c r="C24">
        <v>19.5</v>
      </c>
      <c r="D24">
        <v>0</v>
      </c>
      <c r="E24">
        <v>13</v>
      </c>
      <c r="F24">
        <f>(D24-C24)/(D24+C24)</f>
        <v>-1</v>
      </c>
      <c r="L24">
        <v>0</v>
      </c>
      <c r="M24">
        <v>0</v>
      </c>
      <c r="N24">
        <v>1.0101</v>
      </c>
      <c r="O24">
        <v>0</v>
      </c>
      <c r="P24">
        <v>0</v>
      </c>
    </row>
    <row r="25" spans="1:17" x14ac:dyDescent="0.3">
      <c r="C25">
        <v>18.5</v>
      </c>
      <c r="D25">
        <v>0</v>
      </c>
      <c r="E25">
        <v>9.5</v>
      </c>
      <c r="F25">
        <f>(D25-C25)/(D25+C25)</f>
        <v>-1</v>
      </c>
      <c r="L25">
        <v>13</v>
      </c>
      <c r="M25">
        <v>9.5</v>
      </c>
      <c r="N25">
        <v>10</v>
      </c>
      <c r="O25">
        <v>7</v>
      </c>
      <c r="P25">
        <v>7</v>
      </c>
    </row>
    <row r="26" spans="1:17" x14ac:dyDescent="0.3">
      <c r="C26">
        <v>16</v>
      </c>
      <c r="D26">
        <v>1.0101</v>
      </c>
      <c r="E26">
        <v>10</v>
      </c>
      <c r="F26">
        <f>(D26-C26)/(D26+C26)</f>
        <v>-0.88123526610660718</v>
      </c>
    </row>
    <row r="27" spans="1:17" x14ac:dyDescent="0.3">
      <c r="C27">
        <v>15</v>
      </c>
      <c r="D27">
        <v>0</v>
      </c>
      <c r="E27">
        <v>7</v>
      </c>
      <c r="F27">
        <f>(D27-C27)/(D27+C27)</f>
        <v>-1</v>
      </c>
    </row>
    <row r="28" spans="1:17" x14ac:dyDescent="0.3">
      <c r="C28">
        <v>11</v>
      </c>
      <c r="D28">
        <v>0</v>
      </c>
      <c r="E28">
        <v>7</v>
      </c>
      <c r="F28">
        <f>(D28-C28)/(D28+C28)</f>
        <v>-1</v>
      </c>
    </row>
    <row r="29" spans="1:17" x14ac:dyDescent="0.3">
      <c r="B29" t="s">
        <v>2</v>
      </c>
      <c r="C29">
        <f>AVERAGE(C24:C28)</f>
        <v>16</v>
      </c>
      <c r="D29">
        <f>AVERAGE(D24:D28)</f>
        <v>0.20202000000000001</v>
      </c>
      <c r="E29">
        <f>AVERAGE(E24:E28)</f>
        <v>9.3000000000000007</v>
      </c>
      <c r="F29">
        <f>AVERAGE(F24:F28)</f>
        <v>-0.97624705322132144</v>
      </c>
      <c r="G29">
        <f>_xlfn.T.TEST(C24:C28,D24:D28,2,1)</f>
        <v>4.659660102872506E-4</v>
      </c>
    </row>
    <row r="32" spans="1:17" x14ac:dyDescent="0.3">
      <c r="A32" t="s">
        <v>0</v>
      </c>
    </row>
    <row r="33" spans="2:7" x14ac:dyDescent="0.3">
      <c r="F33" t="e">
        <f>(D33-C33)/(D33+C33)</f>
        <v>#DIV/0!</v>
      </c>
    </row>
    <row r="34" spans="2:7" x14ac:dyDescent="0.3">
      <c r="F34" t="e">
        <f>(D34-C34)/(D34+C34)</f>
        <v>#DIV/0!</v>
      </c>
    </row>
    <row r="35" spans="2:7" x14ac:dyDescent="0.3">
      <c r="F35" t="e">
        <f>(D35-C35)/(D35+C35)</f>
        <v>#DIV/0!</v>
      </c>
    </row>
    <row r="36" spans="2:7" x14ac:dyDescent="0.3">
      <c r="F36" t="e">
        <f>(D36-C36)/(D36+C36)</f>
        <v>#DIV/0!</v>
      </c>
    </row>
    <row r="37" spans="2:7" x14ac:dyDescent="0.3">
      <c r="F37" t="e">
        <f>(D37-C37)/(D37+C37)</f>
        <v>#DIV/0!</v>
      </c>
    </row>
    <row r="38" spans="2:7" x14ac:dyDescent="0.3">
      <c r="B38" t="s">
        <v>2</v>
      </c>
      <c r="C38" t="e">
        <f>AVERAGE(C33:C37)</f>
        <v>#DIV/0!</v>
      </c>
      <c r="D38" t="e">
        <f>AVERAGE(D33:D37)</f>
        <v>#DIV/0!</v>
      </c>
      <c r="E38" t="e">
        <f>AVERAGE(E33:E37)</f>
        <v>#DIV/0!</v>
      </c>
      <c r="F38" t="e">
        <f>AVERAGE(F33:F37)</f>
        <v>#DIV/0!</v>
      </c>
      <c r="G38" t="e">
        <f>_xlfn.T.TEST(C33:C37,D33:D37,2,1)</f>
        <v>#DIV/0!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9"/>
  <sheetViews>
    <sheetView topLeftCell="A45" workbookViewId="0">
      <selection activeCell="J68" sqref="J68"/>
    </sheetView>
  </sheetViews>
  <sheetFormatPr defaultRowHeight="14.4" x14ac:dyDescent="0.3"/>
  <sheetData>
    <row r="1" spans="1:18" x14ac:dyDescent="0.3">
      <c r="A1" t="s">
        <v>24</v>
      </c>
      <c r="L1" t="s">
        <v>21</v>
      </c>
    </row>
    <row r="3" spans="1:18" x14ac:dyDescent="0.3">
      <c r="A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L3" t="s">
        <v>1</v>
      </c>
      <c r="N3" t="s">
        <v>5</v>
      </c>
      <c r="O3" t="s">
        <v>6</v>
      </c>
      <c r="P3" t="s">
        <v>7</v>
      </c>
      <c r="Q3" t="s">
        <v>8</v>
      </c>
      <c r="R3" t="s">
        <v>9</v>
      </c>
    </row>
    <row r="4" spans="1:18" x14ac:dyDescent="0.3">
      <c r="C4">
        <v>13</v>
      </c>
      <c r="D4">
        <v>6.0606099999999996</v>
      </c>
      <c r="E4">
        <v>11</v>
      </c>
      <c r="F4">
        <f>(D4-C4)/(D4+C4)</f>
        <v>-0.36406967038305699</v>
      </c>
      <c r="Q4" t="e">
        <f>(O4-N4)/(O4+N4)</f>
        <v>#DIV/0!</v>
      </c>
    </row>
    <row r="5" spans="1:18" x14ac:dyDescent="0.3">
      <c r="C5">
        <v>13</v>
      </c>
      <c r="D5">
        <v>7.0707100000000001</v>
      </c>
      <c r="E5">
        <v>16.5</v>
      </c>
      <c r="F5">
        <f>(D5-C5)/(D5+C5)</f>
        <v>-0.29542004243995357</v>
      </c>
      <c r="Q5" t="e">
        <f>(O5-N5)/(O5+N5)</f>
        <v>#DIV/0!</v>
      </c>
    </row>
    <row r="6" spans="1:18" x14ac:dyDescent="0.3">
      <c r="C6">
        <v>14.5</v>
      </c>
      <c r="D6">
        <v>2.0202</v>
      </c>
      <c r="E6">
        <v>5.5</v>
      </c>
      <c r="F6">
        <f>(D6-C6)/(D6+C6)</f>
        <v>-0.75542668974951888</v>
      </c>
      <c r="Q6" t="e">
        <f>(O6-N6)/(O6+N6)</f>
        <v>#DIV/0!</v>
      </c>
    </row>
    <row r="7" spans="1:18" x14ac:dyDescent="0.3">
      <c r="C7">
        <v>17</v>
      </c>
      <c r="D7">
        <v>5.0505100000000001</v>
      </c>
      <c r="E7">
        <v>17.5</v>
      </c>
      <c r="F7">
        <f>(D7-C7)/(D7+C7)</f>
        <v>-0.5419144500512687</v>
      </c>
      <c r="Q7" t="e">
        <f>(O7-N7)/(O7+N7)</f>
        <v>#DIV/0!</v>
      </c>
    </row>
    <row r="8" spans="1:18" x14ac:dyDescent="0.3">
      <c r="C8">
        <v>20.5</v>
      </c>
      <c r="D8">
        <v>3.0303</v>
      </c>
      <c r="E8">
        <v>20.5</v>
      </c>
      <c r="F8">
        <f>(D8-C8)/(D8+C8)</f>
        <v>-0.74243422310807761</v>
      </c>
      <c r="Q8" t="e">
        <f>(O8-N8)/(O8+N8)</f>
        <v>#DIV/0!</v>
      </c>
    </row>
    <row r="9" spans="1:18" x14ac:dyDescent="0.3">
      <c r="B9" t="s">
        <v>2</v>
      </c>
      <c r="C9">
        <f>AVERAGE(C4:C8)</f>
        <v>15.6</v>
      </c>
      <c r="D9">
        <f>AVERAGE(D4:D8)</f>
        <v>4.6464659999999993</v>
      </c>
      <c r="E9">
        <f>AVERAGE(E4:E8)</f>
        <v>14.2</v>
      </c>
      <c r="F9">
        <f>AVERAGE(F4:F8)</f>
        <v>-0.53985301514637507</v>
      </c>
      <c r="G9">
        <f>_xlfn.T.TEST(C4:C8,D4:D8,2,1)</f>
        <v>6.3072845380208334E-3</v>
      </c>
      <c r="M9" t="s">
        <v>2</v>
      </c>
      <c r="N9" t="e">
        <f>AVERAGE(N4:N8)</f>
        <v>#DIV/0!</v>
      </c>
      <c r="O9" t="e">
        <f>AVERAGE(O4:O8)</f>
        <v>#DIV/0!</v>
      </c>
      <c r="P9" t="e">
        <f>AVERAGE(P4:P8)</f>
        <v>#DIV/0!</v>
      </c>
      <c r="Q9" t="e">
        <f>AVERAGE(Q4:Q8)</f>
        <v>#DIV/0!</v>
      </c>
      <c r="R9" t="e">
        <f>_xlfn.T.TEST(N4:N8,O4:O8,2,1)</f>
        <v>#DIV/0!</v>
      </c>
    </row>
    <row r="12" spans="1:18" x14ac:dyDescent="0.3">
      <c r="A12" t="s">
        <v>0</v>
      </c>
      <c r="L12" t="s">
        <v>0</v>
      </c>
    </row>
    <row r="13" spans="1:18" x14ac:dyDescent="0.3">
      <c r="C13">
        <v>8</v>
      </c>
      <c r="D13">
        <v>10.101000000000001</v>
      </c>
      <c r="E13">
        <v>3.5</v>
      </c>
      <c r="F13">
        <f>(D13-C13)/(D13+C13)</f>
        <v>0.11607093530744163</v>
      </c>
      <c r="Q13" t="e">
        <f>(O13-N13)/(O13+N13)</f>
        <v>#DIV/0!</v>
      </c>
    </row>
    <row r="14" spans="1:18" x14ac:dyDescent="0.3">
      <c r="C14">
        <v>8.5</v>
      </c>
      <c r="D14">
        <v>14.141400000000001</v>
      </c>
      <c r="E14">
        <v>4</v>
      </c>
      <c r="F14">
        <f>(D14-C14)/(D14+C14)</f>
        <v>0.24916303762134853</v>
      </c>
      <c r="Q14" t="e">
        <f>(O14-N14)/(O14+N14)</f>
        <v>#DIV/0!</v>
      </c>
    </row>
    <row r="15" spans="1:18" x14ac:dyDescent="0.3">
      <c r="C15">
        <v>7.5</v>
      </c>
      <c r="D15">
        <v>14.141400000000001</v>
      </c>
      <c r="E15">
        <v>5</v>
      </c>
      <c r="F15">
        <f>(D15-C15)/(D15+C15)</f>
        <v>0.30688402783553748</v>
      </c>
      <c r="Q15" t="e">
        <f>(O15-N15)/(O15+N15)</f>
        <v>#DIV/0!</v>
      </c>
    </row>
    <row r="16" spans="1:18" x14ac:dyDescent="0.3">
      <c r="C16">
        <v>8</v>
      </c>
      <c r="D16">
        <v>13.1313</v>
      </c>
      <c r="E16">
        <v>5</v>
      </c>
      <c r="F16">
        <f>(D16-C16)/(D16+C16)</f>
        <v>0.24282935739874023</v>
      </c>
      <c r="Q16" t="e">
        <f>(O16-N16)/(O16+N16)</f>
        <v>#DIV/0!</v>
      </c>
    </row>
    <row r="17" spans="1:18" x14ac:dyDescent="0.3">
      <c r="C17">
        <v>8.5</v>
      </c>
      <c r="D17">
        <v>17.171700000000001</v>
      </c>
      <c r="E17">
        <v>4</v>
      </c>
      <c r="F17">
        <f>(D17-C17)/(D17+C17)</f>
        <v>0.33779219919210651</v>
      </c>
      <c r="Q17" t="e">
        <f>(O17-N17)/(O17+N17)</f>
        <v>#DIV/0!</v>
      </c>
    </row>
    <row r="18" spans="1:18" x14ac:dyDescent="0.3">
      <c r="B18" t="s">
        <v>2</v>
      </c>
      <c r="C18">
        <f>AVERAGE(C13:C17)</f>
        <v>8.1</v>
      </c>
      <c r="D18">
        <f>AVERAGE(D13:D17)</f>
        <v>13.737360000000001</v>
      </c>
      <c r="E18">
        <f>AVERAGE(E13:E17)</f>
        <v>4.3</v>
      </c>
      <c r="F18">
        <f>AVERAGE(F13:F17)</f>
        <v>0.25054791147103489</v>
      </c>
      <c r="G18">
        <f>_xlfn.T.TEST(C13:C17,D13:D17,2,1)</f>
        <v>6.2567725360699105E-3</v>
      </c>
      <c r="M18" t="s">
        <v>2</v>
      </c>
      <c r="N18" t="e">
        <f>AVERAGE(N13:N17)</f>
        <v>#DIV/0!</v>
      </c>
      <c r="O18" t="e">
        <f>AVERAGE(O13:O17)</f>
        <v>#DIV/0!</v>
      </c>
      <c r="P18" t="e">
        <f>AVERAGE(P13:P17)</f>
        <v>#DIV/0!</v>
      </c>
      <c r="Q18" t="e">
        <f>AVERAGE(Q13:Q17)</f>
        <v>#DIV/0!</v>
      </c>
      <c r="R18" t="e">
        <f>_xlfn.T.TEST(N13:N17,O13:O17,2,1)</f>
        <v>#DIV/0!</v>
      </c>
    </row>
    <row r="22" spans="1:18" x14ac:dyDescent="0.3">
      <c r="A22" t="s">
        <v>25</v>
      </c>
    </row>
    <row r="24" spans="1:18" x14ac:dyDescent="0.3">
      <c r="A24" t="s">
        <v>1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</row>
    <row r="25" spans="1:18" x14ac:dyDescent="0.3">
      <c r="C25">
        <v>4</v>
      </c>
      <c r="D25">
        <v>0</v>
      </c>
      <c r="E25">
        <v>4.5</v>
      </c>
      <c r="F25">
        <f>(D25-C25)/(D25+C25)</f>
        <v>-1</v>
      </c>
    </row>
    <row r="26" spans="1:18" x14ac:dyDescent="0.3">
      <c r="C26">
        <v>5</v>
      </c>
      <c r="D26">
        <v>0</v>
      </c>
      <c r="E26">
        <v>4.5</v>
      </c>
      <c r="F26">
        <f>(D26-C26)/(D26+C26)</f>
        <v>-1</v>
      </c>
    </row>
    <row r="27" spans="1:18" x14ac:dyDescent="0.3">
      <c r="C27">
        <v>6.5</v>
      </c>
      <c r="D27">
        <v>0</v>
      </c>
      <c r="E27">
        <v>5</v>
      </c>
      <c r="F27">
        <f>(D27-C27)/(D27+C27)</f>
        <v>-1</v>
      </c>
    </row>
    <row r="28" spans="1:18" x14ac:dyDescent="0.3">
      <c r="C28">
        <v>7.5</v>
      </c>
      <c r="D28">
        <v>0</v>
      </c>
      <c r="E28">
        <v>6.5</v>
      </c>
      <c r="F28">
        <f>(D28-C28)/(D28+C28)</f>
        <v>-1</v>
      </c>
    </row>
    <row r="29" spans="1:18" x14ac:dyDescent="0.3">
      <c r="C29">
        <v>7.5</v>
      </c>
      <c r="D29">
        <v>0</v>
      </c>
      <c r="E29">
        <v>5.5</v>
      </c>
      <c r="F29">
        <f>(D29-C29)/(D29+C29)</f>
        <v>-1</v>
      </c>
    </row>
    <row r="30" spans="1:18" x14ac:dyDescent="0.3">
      <c r="B30" t="s">
        <v>2</v>
      </c>
      <c r="C30">
        <f>AVERAGE(C25:C29)</f>
        <v>6.1</v>
      </c>
      <c r="D30">
        <f>AVERAGE(D25:D29)</f>
        <v>0</v>
      </c>
      <c r="E30">
        <f>AVERAGE(E25:E29)</f>
        <v>5.2</v>
      </c>
      <c r="F30">
        <f>AVERAGE(F25:F29)</f>
        <v>-1</v>
      </c>
      <c r="G30">
        <f>_xlfn.T.TEST(C25:C29,D25:D29,2,1)</f>
        <v>9.3646062902484476E-4</v>
      </c>
    </row>
    <row r="33" spans="1:7" x14ac:dyDescent="0.3">
      <c r="A33" t="s">
        <v>0</v>
      </c>
    </row>
    <row r="34" spans="1:7" x14ac:dyDescent="0.3">
      <c r="C34">
        <v>6.5</v>
      </c>
      <c r="D34">
        <v>7.0707100000000001</v>
      </c>
      <c r="E34">
        <v>6.5</v>
      </c>
      <c r="F34">
        <f>(D34-C34)/(D34+C34)</f>
        <v>4.2054542466827459E-2</v>
      </c>
    </row>
    <row r="35" spans="1:7" x14ac:dyDescent="0.3">
      <c r="C35">
        <v>6.5</v>
      </c>
      <c r="D35">
        <v>7.0707100000000001</v>
      </c>
      <c r="E35">
        <v>7</v>
      </c>
      <c r="F35">
        <f>(D35-C35)/(D35+C35)</f>
        <v>4.2054542466827459E-2</v>
      </c>
    </row>
    <row r="36" spans="1:7" x14ac:dyDescent="0.3">
      <c r="C36">
        <v>7.5</v>
      </c>
      <c r="D36">
        <v>8.0808099999999996</v>
      </c>
      <c r="E36">
        <v>7</v>
      </c>
      <c r="F36">
        <f>(D36-C36)/(D36+C36)</f>
        <v>3.7277266072816471E-2</v>
      </c>
    </row>
    <row r="37" spans="1:7" x14ac:dyDescent="0.3">
      <c r="C37">
        <v>7.5</v>
      </c>
      <c r="D37">
        <v>8.0808099999999996</v>
      </c>
      <c r="E37">
        <v>7.5</v>
      </c>
      <c r="F37">
        <f>(D37-C37)/(D37+C37)</f>
        <v>3.7277266072816471E-2</v>
      </c>
    </row>
    <row r="38" spans="1:7" x14ac:dyDescent="0.3">
      <c r="C38">
        <v>7.5</v>
      </c>
      <c r="D38">
        <v>8.0808099999999996</v>
      </c>
      <c r="E38">
        <v>7</v>
      </c>
      <c r="F38">
        <f>(D38-C38)/(D38+C38)</f>
        <v>3.7277266072816471E-2</v>
      </c>
    </row>
    <row r="39" spans="1:7" x14ac:dyDescent="0.3">
      <c r="B39" t="s">
        <v>2</v>
      </c>
      <c r="C39">
        <f>AVERAGE(C34:C38)</f>
        <v>7.1</v>
      </c>
      <c r="D39">
        <f>AVERAGE(D34:D38)</f>
        <v>7.6767699999999994</v>
      </c>
      <c r="E39">
        <f>AVERAGE(E34:E38)</f>
        <v>7</v>
      </c>
      <c r="F39">
        <f>AVERAGE(F34:F38)</f>
        <v>3.9188176630420866E-2</v>
      </c>
      <c r="G39">
        <f>_xlfn.T.TEST(C34:C38,D34:D38,2,1)</f>
        <v>2.0308382113961556E-9</v>
      </c>
    </row>
    <row r="42" spans="1:7" x14ac:dyDescent="0.3">
      <c r="A42" t="s">
        <v>26</v>
      </c>
    </row>
    <row r="44" spans="1:7" x14ac:dyDescent="0.3">
      <c r="A44" t="s">
        <v>1</v>
      </c>
      <c r="C44" t="s">
        <v>5</v>
      </c>
      <c r="D44" t="s">
        <v>6</v>
      </c>
      <c r="E44" t="s">
        <v>7</v>
      </c>
      <c r="F44" t="s">
        <v>8</v>
      </c>
      <c r="G44" t="s">
        <v>9</v>
      </c>
    </row>
    <row r="45" spans="1:7" x14ac:dyDescent="0.3">
      <c r="C45">
        <v>22.5</v>
      </c>
      <c r="D45">
        <v>66.666700000000006</v>
      </c>
      <c r="E45">
        <v>20.5</v>
      </c>
      <c r="F45">
        <f>(D45-C45)/(D45+C45)</f>
        <v>0.49532729146643312</v>
      </c>
    </row>
    <row r="46" spans="1:7" x14ac:dyDescent="0.3">
      <c r="C46">
        <v>26</v>
      </c>
      <c r="D46">
        <v>71.717200000000005</v>
      </c>
      <c r="E46">
        <v>20.5</v>
      </c>
      <c r="F46">
        <f>(D46-C46)/(D46+C46)</f>
        <v>0.46785212838681423</v>
      </c>
    </row>
    <row r="47" spans="1:7" x14ac:dyDescent="0.3">
      <c r="C47">
        <v>24.5</v>
      </c>
      <c r="D47">
        <v>75.757599999999996</v>
      </c>
      <c r="E47">
        <v>18.5</v>
      </c>
      <c r="F47">
        <f>(D47-C47)/(D47+C47)</f>
        <v>0.51125899682418086</v>
      </c>
    </row>
    <row r="48" spans="1:7" x14ac:dyDescent="0.3">
      <c r="C48">
        <v>20.5</v>
      </c>
      <c r="D48">
        <v>73.737399999999994</v>
      </c>
      <c r="E48">
        <v>13.5</v>
      </c>
      <c r="F48">
        <f>(D48-C48)/(D48+C48)</f>
        <v>0.56492857400564955</v>
      </c>
    </row>
    <row r="49" spans="1:7" x14ac:dyDescent="0.3">
      <c r="C49">
        <v>20.5</v>
      </c>
      <c r="D49">
        <v>69.697000000000003</v>
      </c>
      <c r="E49">
        <v>12.5</v>
      </c>
      <c r="F49">
        <f>(D49-C49)/(D49+C49)</f>
        <v>0.54543942703194126</v>
      </c>
    </row>
    <row r="50" spans="1:7" x14ac:dyDescent="0.3">
      <c r="B50" t="s">
        <v>2</v>
      </c>
      <c r="C50">
        <f>AVERAGE(C45:C49)</f>
        <v>22.8</v>
      </c>
      <c r="D50">
        <f>AVERAGE(D45:D49)</f>
        <v>71.515180000000001</v>
      </c>
      <c r="E50">
        <f>AVERAGE(E45:E49)</f>
        <v>17.100000000000001</v>
      </c>
      <c r="F50">
        <f>AVERAGE(F45:F49)</f>
        <v>0.51696128354300386</v>
      </c>
      <c r="G50">
        <f>_xlfn.T.TEST(C45:C49,D45:D49,2,1)</f>
        <v>8.5314963324124477E-6</v>
      </c>
    </row>
    <row r="53" spans="1:7" x14ac:dyDescent="0.3">
      <c r="A53" t="s">
        <v>0</v>
      </c>
    </row>
    <row r="54" spans="1:7" x14ac:dyDescent="0.3">
      <c r="C54">
        <v>18</v>
      </c>
      <c r="D54">
        <v>54.545499999999997</v>
      </c>
      <c r="E54">
        <v>12</v>
      </c>
      <c r="F54">
        <f>(D54-C54)/(D54+C54)</f>
        <v>0.50375970942374093</v>
      </c>
    </row>
    <row r="55" spans="1:7" x14ac:dyDescent="0.3">
      <c r="C55">
        <v>19</v>
      </c>
      <c r="D55">
        <v>57.575800000000001</v>
      </c>
      <c r="E55">
        <v>14.5</v>
      </c>
      <c r="F55">
        <f>(D55-C55)/(D55+C55)</f>
        <v>0.50375967342162931</v>
      </c>
    </row>
    <row r="56" spans="1:7" x14ac:dyDescent="0.3">
      <c r="C56">
        <v>18.5</v>
      </c>
      <c r="D56">
        <v>63.636400000000002</v>
      </c>
      <c r="E56">
        <v>12.5</v>
      </c>
      <c r="F56">
        <f>(D56-C56)/(D56+C56)</f>
        <v>0.54952980651696448</v>
      </c>
    </row>
    <row r="57" spans="1:7" x14ac:dyDescent="0.3">
      <c r="C57">
        <v>17.5</v>
      </c>
      <c r="D57">
        <v>64.646500000000003</v>
      </c>
      <c r="E57">
        <v>12</v>
      </c>
      <c r="F57">
        <f>(D57-C57)/(D57+C57)</f>
        <v>0.57393193867054593</v>
      </c>
    </row>
    <row r="58" spans="1:7" x14ac:dyDescent="0.3">
      <c r="C58">
        <v>18</v>
      </c>
      <c r="D58">
        <v>65.656599999999997</v>
      </c>
      <c r="E58">
        <v>10</v>
      </c>
      <c r="F58">
        <f>(D58-C58)/(D58+C58)</f>
        <v>0.56966933870130987</v>
      </c>
    </row>
    <row r="59" spans="1:7" x14ac:dyDescent="0.3">
      <c r="B59" t="s">
        <v>2</v>
      </c>
      <c r="C59">
        <f>AVERAGE(C54:C58)</f>
        <v>18.2</v>
      </c>
      <c r="D59">
        <f>AVERAGE(D54:D58)</f>
        <v>61.212159999999997</v>
      </c>
      <c r="E59">
        <f>AVERAGE(E54:E58)</f>
        <v>12.2</v>
      </c>
      <c r="F59">
        <f>AVERAGE(F54:F58)</f>
        <v>0.54013009334683804</v>
      </c>
      <c r="G59">
        <f>_xlfn.T.TEST(C54:C58,D54:D58,2,1)</f>
        <v>4.7126507722642326E-5</v>
      </c>
    </row>
    <row r="62" spans="1:7" x14ac:dyDescent="0.3">
      <c r="A62" t="s">
        <v>27</v>
      </c>
    </row>
    <row r="64" spans="1:7" x14ac:dyDescent="0.3">
      <c r="A64" t="s">
        <v>1</v>
      </c>
      <c r="C64" t="s">
        <v>5</v>
      </c>
      <c r="D64" t="s">
        <v>6</v>
      </c>
      <c r="E64" t="s">
        <v>7</v>
      </c>
      <c r="F64" t="s">
        <v>8</v>
      </c>
      <c r="G64" t="s">
        <v>9</v>
      </c>
    </row>
    <row r="65" spans="1:7" x14ac:dyDescent="0.3">
      <c r="C65">
        <v>29</v>
      </c>
      <c r="D65">
        <v>114.14100000000001</v>
      </c>
      <c r="E65">
        <v>18</v>
      </c>
      <c r="F65">
        <f>(D65-C65)/(D65+C65)</f>
        <v>0.59480512222214454</v>
      </c>
    </row>
    <row r="66" spans="1:7" x14ac:dyDescent="0.3">
      <c r="C66">
        <v>26.5</v>
      </c>
      <c r="D66">
        <v>111.111</v>
      </c>
      <c r="E66">
        <v>17</v>
      </c>
      <c r="F66">
        <f>(D66-C66)/(D66+C66)</f>
        <v>0.61485637049363795</v>
      </c>
    </row>
    <row r="67" spans="1:7" x14ac:dyDescent="0.3">
      <c r="C67">
        <v>25</v>
      </c>
      <c r="D67">
        <v>111.111</v>
      </c>
      <c r="E67">
        <v>7</v>
      </c>
      <c r="F67">
        <f>(D67-C67)/(D67+C67)</f>
        <v>0.63265276134919302</v>
      </c>
    </row>
    <row r="68" spans="1:7" x14ac:dyDescent="0.3">
      <c r="C68">
        <v>21.5</v>
      </c>
      <c r="D68">
        <v>113.131</v>
      </c>
      <c r="E68">
        <v>9</v>
      </c>
      <c r="F68">
        <f>(D68-C68)/(D68+C68)</f>
        <v>0.68060847798798196</v>
      </c>
    </row>
    <row r="69" spans="1:7" x14ac:dyDescent="0.3">
      <c r="C69">
        <v>17</v>
      </c>
      <c r="D69">
        <v>111.111</v>
      </c>
      <c r="E69">
        <v>8.5</v>
      </c>
      <c r="F69">
        <f>(D69-C69)/(D69+C69)</f>
        <v>0.73460514709900016</v>
      </c>
    </row>
    <row r="70" spans="1:7" x14ac:dyDescent="0.3">
      <c r="B70" t="s">
        <v>2</v>
      </c>
      <c r="C70">
        <f>AVERAGE(C65:C69)</f>
        <v>23.8</v>
      </c>
      <c r="D70">
        <f>AVERAGE(D65:D69)</f>
        <v>112.12100000000001</v>
      </c>
      <c r="E70">
        <f>AVERAGE(E65:E69)</f>
        <v>11.9</v>
      </c>
      <c r="F70">
        <f>AVERAGE(F65:F69)</f>
        <v>0.65150557583039148</v>
      </c>
      <c r="G70">
        <f>_xlfn.T.TEST(C65:C69,D65:D69,2,1)</f>
        <v>1.3182066971148716E-6</v>
      </c>
    </row>
    <row r="73" spans="1:7" x14ac:dyDescent="0.3">
      <c r="A73" t="s">
        <v>0</v>
      </c>
    </row>
    <row r="74" spans="1:7" x14ac:dyDescent="0.3">
      <c r="C74">
        <v>16.5</v>
      </c>
      <c r="D74">
        <v>111.111</v>
      </c>
      <c r="E74">
        <v>8</v>
      </c>
      <c r="F74">
        <f>(D74-C74)/(D74+C74)</f>
        <v>0.74140160331005944</v>
      </c>
    </row>
    <row r="75" spans="1:7" x14ac:dyDescent="0.3">
      <c r="C75">
        <v>17.5</v>
      </c>
      <c r="D75">
        <v>114.14100000000001</v>
      </c>
      <c r="E75">
        <v>7.5</v>
      </c>
      <c r="F75">
        <f>(D75-C75)/(D75+C75)</f>
        <v>0.73412538646774173</v>
      </c>
    </row>
    <row r="76" spans="1:7" x14ac:dyDescent="0.3">
      <c r="C76">
        <v>17.5</v>
      </c>
      <c r="D76">
        <v>114.14100000000001</v>
      </c>
      <c r="E76">
        <v>8</v>
      </c>
      <c r="F76">
        <f>(D76-C76)/(D76+C76)</f>
        <v>0.73412538646774173</v>
      </c>
    </row>
    <row r="77" spans="1:7" x14ac:dyDescent="0.3">
      <c r="C77">
        <v>18</v>
      </c>
      <c r="D77">
        <v>115.152</v>
      </c>
      <c r="E77">
        <v>8.5</v>
      </c>
      <c r="F77">
        <f>(D77-C77)/(D77+C77)</f>
        <v>0.72963229992790202</v>
      </c>
    </row>
    <row r="78" spans="1:7" x14ac:dyDescent="0.3">
      <c r="C78">
        <v>19</v>
      </c>
      <c r="D78">
        <v>117.172</v>
      </c>
      <c r="E78">
        <v>6.5</v>
      </c>
      <c r="F78">
        <f>(D78-C78)/(D78+C78)</f>
        <v>0.72094116264724029</v>
      </c>
    </row>
    <row r="79" spans="1:7" x14ac:dyDescent="0.3">
      <c r="B79" t="s">
        <v>2</v>
      </c>
      <c r="C79">
        <f>AVERAGE(C74:C78)</f>
        <v>17.7</v>
      </c>
      <c r="D79">
        <f>AVERAGE(D74:D78)</f>
        <v>114.3434</v>
      </c>
      <c r="E79">
        <f>AVERAGE(E74:E78)</f>
        <v>7.7</v>
      </c>
      <c r="F79">
        <f>AVERAGE(F74:F78)</f>
        <v>0.73204516776413708</v>
      </c>
      <c r="G79">
        <f>_xlfn.T.TEST(C74:C78,D74:D78,2,1)</f>
        <v>7.7768889536908163E-9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53"/>
  <sheetViews>
    <sheetView topLeftCell="A67" workbookViewId="0">
      <selection activeCell="P141" sqref="P141"/>
    </sheetView>
  </sheetViews>
  <sheetFormatPr defaultRowHeight="14.4" x14ac:dyDescent="0.3"/>
  <cols>
    <col min="1" max="1" width="11.5546875" customWidth="1"/>
    <col min="2" max="2" width="9.33203125" customWidth="1"/>
    <col min="3" max="8" width="8.88671875" style="3"/>
    <col min="10" max="15" width="8.88671875" style="4"/>
    <col min="16" max="16" width="62.33203125" customWidth="1"/>
  </cols>
  <sheetData>
    <row r="2" spans="1:16" x14ac:dyDescent="0.3">
      <c r="A2" t="s">
        <v>32</v>
      </c>
      <c r="B2" t="s">
        <v>33</v>
      </c>
      <c r="C2" s="5" t="s">
        <v>1</v>
      </c>
      <c r="J2" s="6" t="s">
        <v>0</v>
      </c>
      <c r="P2" t="s">
        <v>34</v>
      </c>
    </row>
    <row r="3" spans="1:16" x14ac:dyDescent="0.3">
      <c r="A3" t="s">
        <v>30</v>
      </c>
      <c r="B3" t="s">
        <v>31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t="s">
        <v>35</v>
      </c>
    </row>
    <row r="4" spans="1:16" x14ac:dyDescent="0.3">
      <c r="D4" s="3">
        <v>1.5</v>
      </c>
      <c r="E4" s="3">
        <v>0</v>
      </c>
      <c r="F4" s="3">
        <v>8.5</v>
      </c>
      <c r="G4" s="3">
        <f>(E4-D4)/(E4+D4)</f>
        <v>-1</v>
      </c>
      <c r="K4" s="4">
        <v>4.5</v>
      </c>
      <c r="L4" s="4">
        <v>10.101000000000001</v>
      </c>
      <c r="M4" s="4">
        <v>7.5</v>
      </c>
      <c r="N4" s="4">
        <f>(L4-K4)/(L4+K4)</f>
        <v>0.38360386274912683</v>
      </c>
      <c r="P4" t="s">
        <v>36</v>
      </c>
    </row>
    <row r="5" spans="1:16" x14ac:dyDescent="0.3">
      <c r="D5" s="3">
        <v>3.5</v>
      </c>
      <c r="E5" s="3">
        <v>0</v>
      </c>
      <c r="F5" s="3">
        <v>5.5</v>
      </c>
      <c r="G5" s="3">
        <f>(E5-D5)/(E5+D5)</f>
        <v>-1</v>
      </c>
      <c r="K5" s="4">
        <v>7</v>
      </c>
      <c r="L5" s="4">
        <v>13.1313</v>
      </c>
      <c r="M5" s="4">
        <v>5</v>
      </c>
      <c r="N5" s="4">
        <f>(L5-K5)/(L5+K5)</f>
        <v>0.30456552731318892</v>
      </c>
      <c r="P5" t="s">
        <v>37</v>
      </c>
    </row>
    <row r="6" spans="1:16" x14ac:dyDescent="0.3">
      <c r="D6" s="3">
        <v>3</v>
      </c>
      <c r="E6" s="3">
        <v>0</v>
      </c>
      <c r="F6" s="3">
        <v>8</v>
      </c>
      <c r="G6" s="3">
        <f>(E6-D6)/(E6+D6)</f>
        <v>-1</v>
      </c>
      <c r="K6" s="4">
        <v>6</v>
      </c>
      <c r="L6" s="4">
        <v>12.1212</v>
      </c>
      <c r="M6" s="4">
        <v>5.5</v>
      </c>
      <c r="N6" s="4">
        <f>(L6-K6)/(L6+K6)</f>
        <v>0.33779219919210646</v>
      </c>
      <c r="P6" t="s">
        <v>40</v>
      </c>
    </row>
    <row r="7" spans="1:16" x14ac:dyDescent="0.3">
      <c r="D7" s="3">
        <v>4.5</v>
      </c>
      <c r="E7" s="3">
        <v>0</v>
      </c>
      <c r="F7" s="3">
        <v>8</v>
      </c>
      <c r="G7" s="3">
        <f>(E7-D7)/(E7+D7)</f>
        <v>-1</v>
      </c>
      <c r="K7" s="4">
        <v>8</v>
      </c>
      <c r="L7" s="4">
        <v>11.1111</v>
      </c>
      <c r="M7" s="4">
        <v>9.5</v>
      </c>
      <c r="N7" s="4">
        <f>(L7-K7)/(L7+K7)</f>
        <v>0.16279021092454124</v>
      </c>
      <c r="P7" t="s">
        <v>147</v>
      </c>
    </row>
    <row r="8" spans="1:16" x14ac:dyDescent="0.3">
      <c r="D8" s="3">
        <v>2.5</v>
      </c>
      <c r="E8" s="3">
        <v>0</v>
      </c>
      <c r="F8" s="3">
        <v>3.5</v>
      </c>
      <c r="G8" s="3">
        <f>(E8-D8)/(E8+D8)</f>
        <v>-1</v>
      </c>
      <c r="K8" s="4">
        <v>6</v>
      </c>
      <c r="L8" s="4">
        <v>7.0707100000000001</v>
      </c>
      <c r="M8" s="4">
        <v>8.5</v>
      </c>
      <c r="N8" s="4">
        <f>(L8-K8)/(L8+K8)</f>
        <v>8.1916743619895177E-2</v>
      </c>
    </row>
    <row r="9" spans="1:16" x14ac:dyDescent="0.3">
      <c r="C9" s="3" t="s">
        <v>2</v>
      </c>
      <c r="D9" s="3">
        <f>AVERAGE(D4:D8)</f>
        <v>3</v>
      </c>
      <c r="E9" s="3">
        <f>AVERAGE(E4:E8)</f>
        <v>0</v>
      </c>
      <c r="F9" s="3">
        <f>AVERAGE(F4:F8)</f>
        <v>6.7</v>
      </c>
      <c r="G9" s="3">
        <f>AVERAGE(G4:G8)</f>
        <v>-1</v>
      </c>
      <c r="H9" s="3">
        <f>_xlfn.T.TEST(D4:D8,E4:E8,2,1)</f>
        <v>3.882537046960512E-3</v>
      </c>
      <c r="J9" s="4" t="s">
        <v>2</v>
      </c>
      <c r="K9" s="4">
        <f>AVERAGE(K4:K8)</f>
        <v>6.3</v>
      </c>
      <c r="L9" s="4">
        <f>AVERAGE(L4:L8)</f>
        <v>10.707062000000001</v>
      </c>
      <c r="M9" s="4">
        <f>AVERAGE(M4:M8)</f>
        <v>7.2</v>
      </c>
      <c r="N9" s="4">
        <f>AVERAGE(N4:N8)</f>
        <v>0.2541337087597717</v>
      </c>
      <c r="O9" s="4">
        <f>_xlfn.T.TEST(K4:K8,L4:L8,2,1)</f>
        <v>1.1774363967054424E-2</v>
      </c>
    </row>
    <row r="11" spans="1:16" x14ac:dyDescent="0.3">
      <c r="A11" t="s">
        <v>38</v>
      </c>
      <c r="B11" t="s">
        <v>39</v>
      </c>
      <c r="D11" s="3" t="s">
        <v>5</v>
      </c>
      <c r="E11" s="3" t="s">
        <v>6</v>
      </c>
      <c r="F11" s="3" t="s">
        <v>7</v>
      </c>
      <c r="G11" s="3" t="s">
        <v>8</v>
      </c>
      <c r="H11" s="3" t="s">
        <v>9</v>
      </c>
      <c r="K11" s="4" t="s">
        <v>5</v>
      </c>
      <c r="L11" s="4" t="s">
        <v>6</v>
      </c>
      <c r="M11" s="4" t="s">
        <v>7</v>
      </c>
      <c r="N11" s="4" t="s">
        <v>8</v>
      </c>
      <c r="O11" s="4" t="s">
        <v>9</v>
      </c>
      <c r="P11" t="s">
        <v>41</v>
      </c>
    </row>
    <row r="12" spans="1:16" x14ac:dyDescent="0.3">
      <c r="D12" s="3">
        <v>56</v>
      </c>
      <c r="E12" s="3">
        <v>106.06100000000001</v>
      </c>
      <c r="F12" s="3">
        <v>53</v>
      </c>
      <c r="G12" s="3">
        <f>(E12-D12)/(E12+D12)</f>
        <v>0.308902203491278</v>
      </c>
      <c r="K12" s="4">
        <v>56.5</v>
      </c>
      <c r="L12" s="4">
        <v>132.32300000000001</v>
      </c>
      <c r="M12" s="4">
        <v>53.5</v>
      </c>
      <c r="N12" s="4">
        <f>(L12-K12)/(L12+K12)</f>
        <v>0.40155595451825254</v>
      </c>
      <c r="P12" t="s">
        <v>42</v>
      </c>
    </row>
    <row r="13" spans="1:16" x14ac:dyDescent="0.3">
      <c r="D13" s="3">
        <v>51.5</v>
      </c>
      <c r="E13" s="3">
        <v>110.101</v>
      </c>
      <c r="F13" s="3">
        <v>49.5</v>
      </c>
      <c r="G13" s="3">
        <f>(E13-D13)/(E13+D13)</f>
        <v>0.36262770651171711</v>
      </c>
      <c r="K13" s="4">
        <v>55.5</v>
      </c>
      <c r="L13" s="4">
        <v>129.29300000000001</v>
      </c>
      <c r="M13" s="4">
        <v>47</v>
      </c>
      <c r="N13" s="4">
        <f>(L13-K13)/(L13+K13)</f>
        <v>0.39932789661946072</v>
      </c>
      <c r="P13" t="s">
        <v>43</v>
      </c>
    </row>
    <row r="14" spans="1:16" x14ac:dyDescent="0.3">
      <c r="D14" s="3">
        <v>50</v>
      </c>
      <c r="E14" s="3">
        <v>113.131</v>
      </c>
      <c r="F14" s="3">
        <v>45.5</v>
      </c>
      <c r="G14" s="3">
        <f>(E14-D14)/(E14+D14)</f>
        <v>0.3869957273602197</v>
      </c>
      <c r="K14" s="4">
        <v>49</v>
      </c>
      <c r="L14" s="4">
        <v>128.28299999999999</v>
      </c>
      <c r="M14" s="4">
        <v>44</v>
      </c>
      <c r="N14" s="4">
        <f>(L14-K14)/(L14+K14)</f>
        <v>0.44721152056316732</v>
      </c>
      <c r="P14" t="s">
        <v>148</v>
      </c>
    </row>
    <row r="15" spans="1:16" x14ac:dyDescent="0.3">
      <c r="D15" s="3">
        <v>50</v>
      </c>
      <c r="E15" s="3">
        <v>108.081</v>
      </c>
      <c r="F15" s="3">
        <v>46</v>
      </c>
      <c r="G15" s="3">
        <f>(E15-D15)/(E15+D15)</f>
        <v>0.36741290857218767</v>
      </c>
      <c r="K15" s="4">
        <v>51</v>
      </c>
      <c r="L15" s="4">
        <v>133.333</v>
      </c>
      <c r="M15" s="4">
        <v>38</v>
      </c>
      <c r="N15" s="4">
        <f>(L15-K15)/(L15+K15)</f>
        <v>0.44665361058519093</v>
      </c>
    </row>
    <row r="16" spans="1:16" x14ac:dyDescent="0.3">
      <c r="D16" s="3">
        <v>47.5</v>
      </c>
      <c r="E16" s="3">
        <v>115.152</v>
      </c>
      <c r="F16" s="3">
        <v>43</v>
      </c>
      <c r="G16" s="3">
        <f>(E16-D16)/(E16+D16)</f>
        <v>0.41593094459336499</v>
      </c>
      <c r="K16" s="4">
        <v>47.5</v>
      </c>
      <c r="L16" s="4">
        <v>131.31299999999999</v>
      </c>
      <c r="M16" s="4">
        <v>45</v>
      </c>
      <c r="N16" s="4">
        <f>(L16-K16)/(L16+K16)</f>
        <v>0.46871871731921055</v>
      </c>
    </row>
    <row r="17" spans="1:16" x14ac:dyDescent="0.3">
      <c r="C17" s="3" t="s">
        <v>2</v>
      </c>
      <c r="D17" s="3">
        <f>AVERAGE(D12:D16)</f>
        <v>51</v>
      </c>
      <c r="E17" s="3">
        <f>AVERAGE(E12:E16)</f>
        <v>110.50520000000002</v>
      </c>
      <c r="F17" s="3">
        <f>AVERAGE(F12:F16)</f>
        <v>47.4</v>
      </c>
      <c r="G17" s="3">
        <f>AVERAGE(G12:G16)</f>
        <v>0.36837389810575349</v>
      </c>
      <c r="H17" s="3">
        <f>_xlfn.T.TEST(D12:D16,E12:E16,2,1)</f>
        <v>3.4649735960590945E-5</v>
      </c>
      <c r="J17" s="4" t="s">
        <v>2</v>
      </c>
      <c r="K17" s="4">
        <f>AVERAGE(K12:K16)</f>
        <v>51.9</v>
      </c>
      <c r="L17" s="4">
        <f>AVERAGE(L12:L16)</f>
        <v>130.90899999999999</v>
      </c>
      <c r="M17" s="4">
        <f>AVERAGE(M12:M16)</f>
        <v>45.5</v>
      </c>
      <c r="N17" s="4">
        <f>AVERAGE(N12:N16)</f>
        <v>0.43269353992105641</v>
      </c>
      <c r="O17" s="4">
        <f>_xlfn.T.TEST(K12:K16,L12:L16,2,1)</f>
        <v>1.9636522492868475E-6</v>
      </c>
    </row>
    <row r="19" spans="1:16" x14ac:dyDescent="0.3">
      <c r="A19" t="s">
        <v>44</v>
      </c>
      <c r="B19" t="s">
        <v>39</v>
      </c>
      <c r="D19" s="3" t="s">
        <v>5</v>
      </c>
      <c r="E19" s="3" t="s">
        <v>6</v>
      </c>
      <c r="F19" s="3" t="s">
        <v>7</v>
      </c>
      <c r="G19" s="3" t="s">
        <v>8</v>
      </c>
      <c r="H19" s="3" t="s">
        <v>9</v>
      </c>
      <c r="K19" s="4" t="s">
        <v>5</v>
      </c>
      <c r="L19" s="4" t="s">
        <v>6</v>
      </c>
      <c r="M19" s="4" t="s">
        <v>7</v>
      </c>
      <c r="N19" s="4" t="s">
        <v>8</v>
      </c>
      <c r="O19" s="4" t="s">
        <v>9</v>
      </c>
    </row>
    <row r="20" spans="1:16" x14ac:dyDescent="0.3">
      <c r="D20" s="3">
        <v>39.5</v>
      </c>
      <c r="E20" s="3">
        <v>86.868700000000004</v>
      </c>
      <c r="F20" s="3">
        <v>36.5</v>
      </c>
      <c r="G20" s="3">
        <f>(E20-D20)/(E20+D20)</f>
        <v>0.37484519505225583</v>
      </c>
      <c r="K20" s="4">
        <v>46</v>
      </c>
      <c r="L20" s="4">
        <v>100</v>
      </c>
      <c r="M20" s="4">
        <v>42.5</v>
      </c>
      <c r="N20" s="4">
        <f>(L20-K20)/(L20+K20)</f>
        <v>0.36986301369863012</v>
      </c>
      <c r="P20" t="s">
        <v>45</v>
      </c>
    </row>
    <row r="21" spans="1:16" x14ac:dyDescent="0.3">
      <c r="D21" s="3">
        <v>54</v>
      </c>
      <c r="E21" s="3">
        <v>100</v>
      </c>
      <c r="F21" s="3">
        <v>47.5</v>
      </c>
      <c r="G21" s="3">
        <f>(E21-D21)/(E21+D21)</f>
        <v>0.29870129870129869</v>
      </c>
      <c r="K21" s="4">
        <v>49.5</v>
      </c>
      <c r="L21" s="4">
        <v>111.111</v>
      </c>
      <c r="M21" s="4">
        <v>42.5</v>
      </c>
      <c r="N21" s="4">
        <f>(L21-K21)/(L21+K21)</f>
        <v>0.38360386274912683</v>
      </c>
      <c r="P21" t="s">
        <v>46</v>
      </c>
    </row>
    <row r="22" spans="1:16" x14ac:dyDescent="0.3">
      <c r="D22" s="3">
        <v>54</v>
      </c>
      <c r="E22" s="3">
        <v>100</v>
      </c>
      <c r="F22" s="3">
        <v>49</v>
      </c>
      <c r="G22" s="3">
        <f>(E22-D22)/(E22+D22)</f>
        <v>0.29870129870129869</v>
      </c>
      <c r="K22" s="4">
        <v>42.5</v>
      </c>
      <c r="L22" s="4">
        <v>101.01</v>
      </c>
      <c r="M22" s="4">
        <v>36.5</v>
      </c>
      <c r="N22" s="4">
        <f>(L22-K22)/(L22+K22)</f>
        <v>0.40770678001533001</v>
      </c>
      <c r="P22" t="s">
        <v>146</v>
      </c>
    </row>
    <row r="23" spans="1:16" x14ac:dyDescent="0.3">
      <c r="D23" s="3">
        <v>53.5</v>
      </c>
      <c r="E23" s="3">
        <v>100</v>
      </c>
      <c r="F23" s="3">
        <v>47</v>
      </c>
      <c r="G23" s="3">
        <f>(E23-D23)/(E23+D23)</f>
        <v>0.30293159609120524</v>
      </c>
      <c r="K23" s="4">
        <v>37</v>
      </c>
      <c r="L23" s="4">
        <v>100</v>
      </c>
      <c r="M23" s="4">
        <v>29.5</v>
      </c>
      <c r="N23" s="4">
        <f>(L23-K23)/(L23+K23)</f>
        <v>0.45985401459854014</v>
      </c>
    </row>
    <row r="24" spans="1:16" x14ac:dyDescent="0.3">
      <c r="D24" s="3">
        <v>47</v>
      </c>
      <c r="E24" s="3">
        <v>98.989900000000006</v>
      </c>
      <c r="F24" s="3">
        <v>42</v>
      </c>
      <c r="G24" s="3">
        <f>(E24-D24)/(E24+D24)</f>
        <v>0.35611984116709444</v>
      </c>
      <c r="K24" s="4">
        <v>36</v>
      </c>
      <c r="L24" s="4">
        <v>106.06100000000001</v>
      </c>
      <c r="M24" s="4">
        <v>28.5</v>
      </c>
      <c r="N24" s="4">
        <f>(L24-K24)/(L24+K24)</f>
        <v>0.493175466876905</v>
      </c>
    </row>
    <row r="25" spans="1:16" x14ac:dyDescent="0.3">
      <c r="C25" s="3" t="s">
        <v>2</v>
      </c>
      <c r="D25" s="3">
        <f>AVERAGE(D20:D24)</f>
        <v>49.6</v>
      </c>
      <c r="E25" s="3">
        <f>AVERAGE(E20:E24)</f>
        <v>97.171720000000008</v>
      </c>
      <c r="F25" s="3">
        <f>AVERAGE(F20:F24)</f>
        <v>44.4</v>
      </c>
      <c r="G25" s="3">
        <f>AVERAGE(G20:G24)</f>
        <v>0.32625984594263058</v>
      </c>
      <c r="H25" s="3">
        <f>_xlfn.T.TEST(D20:D24,E20:E24,2,1)</f>
        <v>1.9198000821161713E-6</v>
      </c>
      <c r="J25" s="4" t="s">
        <v>2</v>
      </c>
      <c r="K25" s="4">
        <f>AVERAGE(K20:K24)</f>
        <v>42.2</v>
      </c>
      <c r="L25" s="4">
        <f>AVERAGE(L20:L24)</f>
        <v>103.63640000000001</v>
      </c>
      <c r="M25" s="4">
        <f>AVERAGE(M20:M24)</f>
        <v>35.9</v>
      </c>
      <c r="N25" s="4">
        <f>AVERAGE(N20:N24)</f>
        <v>0.42284062758770641</v>
      </c>
      <c r="O25" s="4">
        <f>_xlfn.T.TEST(K20:K24,L20:L24,2,1)</f>
        <v>2.0593955689674331E-5</v>
      </c>
    </row>
    <row r="27" spans="1:16" x14ac:dyDescent="0.3">
      <c r="A27" t="s">
        <v>55</v>
      </c>
      <c r="B27" t="s">
        <v>39</v>
      </c>
      <c r="D27" s="3" t="s">
        <v>5</v>
      </c>
      <c r="E27" s="3" t="s">
        <v>6</v>
      </c>
      <c r="F27" s="3" t="s">
        <v>7</v>
      </c>
      <c r="G27" s="3" t="s">
        <v>8</v>
      </c>
      <c r="H27" s="3" t="s">
        <v>9</v>
      </c>
      <c r="K27" s="4" t="s">
        <v>5</v>
      </c>
      <c r="L27" s="4" t="s">
        <v>6</v>
      </c>
      <c r="M27" s="4" t="s">
        <v>7</v>
      </c>
      <c r="N27" s="4" t="s">
        <v>8</v>
      </c>
      <c r="O27" s="4" t="s">
        <v>9</v>
      </c>
    </row>
    <row r="28" spans="1:16" x14ac:dyDescent="0.3">
      <c r="D28" s="3">
        <v>32</v>
      </c>
      <c r="E28" s="3">
        <v>231.31299999999999</v>
      </c>
      <c r="F28" s="3">
        <v>11.5</v>
      </c>
      <c r="G28" s="3">
        <f>(E28-D28)/(E28+D28)</f>
        <v>0.75694325764394466</v>
      </c>
      <c r="K28" s="4">
        <v>35.5</v>
      </c>
      <c r="L28" s="4">
        <v>163.636</v>
      </c>
      <c r="M28" s="4">
        <v>14</v>
      </c>
      <c r="N28" s="4">
        <f>(L28-K28)/(L28+K28)</f>
        <v>0.6434597461031657</v>
      </c>
      <c r="P28" t="s">
        <v>41</v>
      </c>
    </row>
    <row r="29" spans="1:16" x14ac:dyDescent="0.3">
      <c r="D29" s="3">
        <v>31.5</v>
      </c>
      <c r="E29" s="3">
        <v>247.47499999999999</v>
      </c>
      <c r="F29" s="3">
        <v>7.5</v>
      </c>
      <c r="G29" s="3">
        <f>(E29-D29)/(E29+D29)</f>
        <v>0.77417331302087988</v>
      </c>
      <c r="K29" s="4">
        <v>33.5</v>
      </c>
      <c r="L29" s="4">
        <v>203.03</v>
      </c>
      <c r="M29" s="4">
        <v>14.5</v>
      </c>
      <c r="N29" s="4">
        <f>(L29-K29)/(L29+K29)</f>
        <v>0.71673783452416184</v>
      </c>
      <c r="P29" t="s">
        <v>42</v>
      </c>
    </row>
    <row r="30" spans="1:16" x14ac:dyDescent="0.3">
      <c r="D30" s="3">
        <v>31</v>
      </c>
      <c r="E30" s="3">
        <v>261.61599999999999</v>
      </c>
      <c r="F30" s="3">
        <v>7.5</v>
      </c>
      <c r="G30" s="3">
        <f>(E30-D30)/(E30+D30)</f>
        <v>0.78811821636547552</v>
      </c>
      <c r="K30" s="4">
        <v>39</v>
      </c>
      <c r="L30" s="4">
        <v>230.303</v>
      </c>
      <c r="M30" s="4">
        <v>15</v>
      </c>
      <c r="N30" s="4">
        <f>(L30-K30)/(L30+K30)</f>
        <v>0.71036341964255878</v>
      </c>
      <c r="P30" t="s">
        <v>56</v>
      </c>
    </row>
    <row r="31" spans="1:16" x14ac:dyDescent="0.3">
      <c r="D31" s="3">
        <v>30.5</v>
      </c>
      <c r="E31" s="3">
        <v>265.65699999999998</v>
      </c>
      <c r="F31" s="3">
        <v>5.5</v>
      </c>
      <c r="G31" s="3">
        <f>(E31-D31)/(E31+D31)</f>
        <v>0.79402816749224225</v>
      </c>
      <c r="K31" s="4">
        <v>39.5</v>
      </c>
      <c r="L31" s="4">
        <v>213.131</v>
      </c>
      <c r="M31" s="4">
        <v>17</v>
      </c>
      <c r="N31" s="4">
        <f>(L31-K31)/(L31+K31)</f>
        <v>0.68729095004176055</v>
      </c>
      <c r="P31" t="s">
        <v>57</v>
      </c>
    </row>
    <row r="32" spans="1:16" x14ac:dyDescent="0.3">
      <c r="D32" s="3">
        <v>31</v>
      </c>
      <c r="E32" s="3">
        <v>269.697</v>
      </c>
      <c r="F32" s="3">
        <v>7.5</v>
      </c>
      <c r="G32" s="3">
        <f>(E32-D32)/(E32+D32)</f>
        <v>0.79381237591329479</v>
      </c>
      <c r="K32" s="4">
        <v>40</v>
      </c>
      <c r="L32" s="4">
        <v>245.45500000000001</v>
      </c>
      <c r="M32" s="4">
        <v>18</v>
      </c>
      <c r="N32" s="4">
        <f>(L32-K32)/(L32+K32)</f>
        <v>0.71974566919479421</v>
      </c>
      <c r="P32" t="s">
        <v>149</v>
      </c>
    </row>
    <row r="33" spans="1:16" x14ac:dyDescent="0.3">
      <c r="C33" s="3" t="s">
        <v>2</v>
      </c>
      <c r="D33" s="3">
        <f>AVERAGE(D28:D32)</f>
        <v>31.2</v>
      </c>
      <c r="E33" s="3">
        <f>AVERAGE(E28:E32)</f>
        <v>255.15159999999997</v>
      </c>
      <c r="F33" s="3">
        <f>AVERAGE(F28:F32)</f>
        <v>7.9</v>
      </c>
      <c r="G33" s="3">
        <f>AVERAGE(G28:G32)</f>
        <v>0.78141506608716749</v>
      </c>
      <c r="H33" s="3">
        <f>_xlfn.T.TEST(D28:D32,E28:E32,2,1)</f>
        <v>6.6293494789406389E-6</v>
      </c>
      <c r="J33" s="4" t="s">
        <v>2</v>
      </c>
      <c r="K33" s="4">
        <f>AVERAGE(K28:K32)</f>
        <v>37.5</v>
      </c>
      <c r="L33" s="4">
        <f>AVERAGE(L28:L32)</f>
        <v>211.11100000000002</v>
      </c>
      <c r="M33" s="4">
        <f>AVERAGE(M28:M32)</f>
        <v>15.7</v>
      </c>
      <c r="N33" s="4">
        <f>AVERAGE(N28:N32)</f>
        <v>0.69551952390128824</v>
      </c>
      <c r="O33" s="4">
        <f>_xlfn.T.TEST(K28:K32,L28:L32,2,1)</f>
        <v>1.851430197580923E-4</v>
      </c>
    </row>
    <row r="35" spans="1:16" x14ac:dyDescent="0.3">
      <c r="A35" t="s">
        <v>58</v>
      </c>
      <c r="B35" t="s">
        <v>31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K35" s="4" t="s">
        <v>5</v>
      </c>
      <c r="L35" s="4" t="s">
        <v>6</v>
      </c>
      <c r="M35" s="4" t="s">
        <v>7</v>
      </c>
      <c r="N35" s="4" t="s">
        <v>8</v>
      </c>
      <c r="O35" s="4" t="s">
        <v>9</v>
      </c>
    </row>
    <row r="36" spans="1:16" x14ac:dyDescent="0.3">
      <c r="D36" s="3">
        <v>10.5</v>
      </c>
      <c r="E36" s="3">
        <v>3.0303</v>
      </c>
      <c r="F36" s="3">
        <v>9.5</v>
      </c>
      <c r="G36" s="3">
        <f>(E36-D36)/(E36+D36)</f>
        <v>-0.55207201614154888</v>
      </c>
      <c r="K36" s="4">
        <v>6.5</v>
      </c>
      <c r="L36" s="4">
        <v>13.1313</v>
      </c>
      <c r="M36" s="4">
        <v>4</v>
      </c>
      <c r="N36" s="4">
        <f>(L36-K36)/(L36+K36)</f>
        <v>0.33779219919210646</v>
      </c>
      <c r="P36" t="s">
        <v>60</v>
      </c>
    </row>
    <row r="37" spans="1:16" x14ac:dyDescent="0.3">
      <c r="D37" s="3">
        <v>11</v>
      </c>
      <c r="E37" s="3">
        <v>5.0505100000000001</v>
      </c>
      <c r="F37" s="3">
        <v>8</v>
      </c>
      <c r="G37" s="3">
        <f>(E37-D37)/(E37+D37)</f>
        <v>-0.3706729568094721</v>
      </c>
      <c r="K37" s="4">
        <v>5.5</v>
      </c>
      <c r="L37" s="4">
        <v>12.1212</v>
      </c>
      <c r="M37" s="4">
        <v>2</v>
      </c>
      <c r="N37" s="4">
        <f>(L37-K37)/(L37+K37)</f>
        <v>0.37575193516900096</v>
      </c>
      <c r="P37" t="s">
        <v>61</v>
      </c>
    </row>
    <row r="38" spans="1:16" x14ac:dyDescent="0.3">
      <c r="D38" s="3">
        <v>10</v>
      </c>
      <c r="E38" s="3">
        <v>7.0707100000000001</v>
      </c>
      <c r="F38" s="3">
        <v>9</v>
      </c>
      <c r="G38" s="3">
        <f>(E38-D38)/(E38+D38)</f>
        <v>-0.17159743209274836</v>
      </c>
      <c r="K38" s="4">
        <v>5</v>
      </c>
      <c r="L38" s="4">
        <v>14.141400000000001</v>
      </c>
      <c r="M38" s="4">
        <v>3.5</v>
      </c>
      <c r="N38" s="4">
        <f>(L38-K38)/(L38+K38)</f>
        <v>0.47757217340424424</v>
      </c>
      <c r="P38" t="s">
        <v>62</v>
      </c>
    </row>
    <row r="39" spans="1:16" x14ac:dyDescent="0.3">
      <c r="D39" s="3">
        <v>8</v>
      </c>
      <c r="E39" s="3">
        <v>12.1212</v>
      </c>
      <c r="F39" s="3">
        <v>6</v>
      </c>
      <c r="G39" s="3">
        <f>(E39-D39)/(E39+D39)</f>
        <v>0.20481879808361328</v>
      </c>
      <c r="K39" s="4">
        <v>6</v>
      </c>
      <c r="L39" s="4">
        <v>17.171700000000001</v>
      </c>
      <c r="M39" s="4">
        <v>3</v>
      </c>
      <c r="N39" s="4">
        <f>(L39-K39)/(L39+K39)</f>
        <v>0.48212690480197828</v>
      </c>
      <c r="P39" t="s">
        <v>63</v>
      </c>
    </row>
    <row r="40" spans="1:16" x14ac:dyDescent="0.3">
      <c r="D40" s="3">
        <v>7.5</v>
      </c>
      <c r="E40" s="3">
        <v>10.101000000000001</v>
      </c>
      <c r="F40" s="3">
        <v>8</v>
      </c>
      <c r="G40" s="3">
        <f>(E40-D40)/(E40+D40)</f>
        <v>0.14777569456280898</v>
      </c>
      <c r="K40" s="4">
        <v>2.5</v>
      </c>
      <c r="L40" s="4">
        <v>17.171700000000001</v>
      </c>
      <c r="M40" s="4">
        <v>1.5</v>
      </c>
      <c r="N40" s="4">
        <f>(L40-K40)/(L40+K40)</f>
        <v>0.74582776272513307</v>
      </c>
      <c r="P40" t="s">
        <v>149</v>
      </c>
    </row>
    <row r="41" spans="1:16" x14ac:dyDescent="0.3">
      <c r="C41" s="3" t="s">
        <v>2</v>
      </c>
      <c r="D41" s="3">
        <f>AVERAGE(D36:D40)</f>
        <v>9.4</v>
      </c>
      <c r="E41" s="3">
        <f>AVERAGE(E36:E40)</f>
        <v>7.4747439999999994</v>
      </c>
      <c r="F41" s="3">
        <f>AVERAGE(F36:F40)</f>
        <v>8.1</v>
      </c>
      <c r="G41" s="3">
        <f>AVERAGE(G36:G40)</f>
        <v>-0.14834958247946944</v>
      </c>
      <c r="H41" s="3">
        <f>_xlfn.T.TEST(D36:D40,E36:E40,2,1)</f>
        <v>0.4480386955311918</v>
      </c>
      <c r="J41" s="4" t="s">
        <v>2</v>
      </c>
      <c r="K41" s="4">
        <f>AVERAGE(K36:K40)</f>
        <v>5.0999999999999996</v>
      </c>
      <c r="L41" s="4">
        <f>AVERAGE(L36:L40)</f>
        <v>14.74746</v>
      </c>
      <c r="M41" s="4">
        <f>AVERAGE(M36:M40)</f>
        <v>2.8</v>
      </c>
      <c r="N41" s="4">
        <f>AVERAGE(N36:N40)</f>
        <v>0.48381419505849266</v>
      </c>
      <c r="O41" s="4">
        <f>_xlfn.T.TEST(K36:K40,L36:L40,2,1)</f>
        <v>3.1401495208790101E-3</v>
      </c>
    </row>
    <row r="43" spans="1:16" x14ac:dyDescent="0.3">
      <c r="A43" t="s">
        <v>64</v>
      </c>
      <c r="B43" t="s">
        <v>31</v>
      </c>
      <c r="D43" s="3" t="s">
        <v>5</v>
      </c>
      <c r="E43" s="3" t="s">
        <v>6</v>
      </c>
      <c r="F43" s="3" t="s">
        <v>7</v>
      </c>
      <c r="G43" s="3" t="s">
        <v>8</v>
      </c>
      <c r="H43" s="3" t="s">
        <v>9</v>
      </c>
      <c r="K43" s="4" t="s">
        <v>5</v>
      </c>
      <c r="L43" s="4" t="s">
        <v>6</v>
      </c>
      <c r="M43" s="4" t="s">
        <v>7</v>
      </c>
      <c r="N43" s="4" t="s">
        <v>8</v>
      </c>
      <c r="O43" s="4" t="s">
        <v>9</v>
      </c>
    </row>
    <row r="44" spans="1:16" x14ac:dyDescent="0.3">
      <c r="D44" s="3">
        <v>9</v>
      </c>
      <c r="E44" s="3">
        <v>6.0606099999999996</v>
      </c>
      <c r="F44" s="3">
        <v>10.5</v>
      </c>
      <c r="G44" s="3">
        <f>(E44-D44)/(E44+D44)</f>
        <v>-0.19517071353683552</v>
      </c>
      <c r="K44" s="4">
        <v>7</v>
      </c>
      <c r="L44" s="4">
        <v>11.1111</v>
      </c>
      <c r="M44" s="4">
        <v>10.5</v>
      </c>
      <c r="N44" s="4">
        <f>(L44-K44)/(L44+K44)</f>
        <v>0.22699339079349129</v>
      </c>
      <c r="P44" t="s">
        <v>65</v>
      </c>
    </row>
    <row r="45" spans="1:16" x14ac:dyDescent="0.3">
      <c r="D45" s="3">
        <v>9.5</v>
      </c>
      <c r="E45" s="3">
        <v>4.0404</v>
      </c>
      <c r="F45" s="3">
        <v>10</v>
      </c>
      <c r="G45" s="3">
        <f>(E45-D45)/(E45+D45)</f>
        <v>-0.40320817701101885</v>
      </c>
      <c r="K45" s="4">
        <v>8</v>
      </c>
      <c r="L45" s="4">
        <v>11.1111</v>
      </c>
      <c r="M45" s="4">
        <v>9</v>
      </c>
      <c r="N45" s="4">
        <f>(L45-K45)/(L45+K45)</f>
        <v>0.16279021092454124</v>
      </c>
      <c r="P45" t="s">
        <v>66</v>
      </c>
    </row>
    <row r="46" spans="1:16" x14ac:dyDescent="0.3">
      <c r="D46" s="3">
        <v>10</v>
      </c>
      <c r="E46" s="3">
        <v>5.0505100000000001</v>
      </c>
      <c r="F46" s="3">
        <v>10</v>
      </c>
      <c r="G46" s="3">
        <f>(E46-D46)/(E46+D46)</f>
        <v>-0.32885862339548627</v>
      </c>
      <c r="K46" s="4">
        <v>8.5</v>
      </c>
      <c r="L46" s="4">
        <v>14.141400000000001</v>
      </c>
      <c r="M46" s="4">
        <v>10.5</v>
      </c>
      <c r="N46" s="4">
        <f>(L46-K46)/(L46+K46)</f>
        <v>0.24916303762134853</v>
      </c>
      <c r="P46" t="s">
        <v>67</v>
      </c>
    </row>
    <row r="47" spans="1:16" x14ac:dyDescent="0.3">
      <c r="D47" s="3">
        <v>7.5</v>
      </c>
      <c r="E47" s="3">
        <v>3.0303</v>
      </c>
      <c r="F47" s="3">
        <v>8</v>
      </c>
      <c r="G47" s="3">
        <f>(E47-D47)/(E47+D47)</f>
        <v>-0.42446084157146513</v>
      </c>
      <c r="K47" s="4">
        <v>6.5</v>
      </c>
      <c r="L47" s="4">
        <v>14.141400000000001</v>
      </c>
      <c r="M47" s="4">
        <v>9.5</v>
      </c>
      <c r="N47" s="4">
        <f>(L47-K47)/(L47+K47)</f>
        <v>0.37019775790401815</v>
      </c>
      <c r="P47" t="s">
        <v>68</v>
      </c>
    </row>
    <row r="48" spans="1:16" x14ac:dyDescent="0.3">
      <c r="D48" s="3">
        <v>6</v>
      </c>
      <c r="E48" s="3">
        <v>6.0606099999999996</v>
      </c>
      <c r="F48" s="3">
        <v>8.5</v>
      </c>
      <c r="G48" s="3">
        <f>(E48-D48)/(E48+D48)</f>
        <v>5.0254506198276544E-3</v>
      </c>
      <c r="K48" s="4">
        <v>8</v>
      </c>
      <c r="L48" s="4">
        <v>17.171700000000001</v>
      </c>
      <c r="M48" s="4">
        <v>10</v>
      </c>
      <c r="N48" s="4">
        <f>(L48-K48)/(L48+K48)</f>
        <v>0.36436553748852879</v>
      </c>
      <c r="P48" t="s">
        <v>149</v>
      </c>
    </row>
    <row r="49" spans="1:16" x14ac:dyDescent="0.3">
      <c r="C49" s="3" t="s">
        <v>2</v>
      </c>
      <c r="D49" s="3">
        <f>AVERAGE(D44:D48)</f>
        <v>8.4</v>
      </c>
      <c r="E49" s="3">
        <f>AVERAGE(E44:E48)</f>
        <v>4.8484859999999994</v>
      </c>
      <c r="F49" s="3">
        <f>AVERAGE(F44:F48)</f>
        <v>9.4</v>
      </c>
      <c r="G49" s="3">
        <f>AVERAGE(G44:G48)</f>
        <v>-0.26933458097899565</v>
      </c>
      <c r="H49" s="3">
        <f>_xlfn.T.TEST(D44:D48,E44:E48,2,1)</f>
        <v>2.3502064106941889E-2</v>
      </c>
      <c r="J49" s="4" t="s">
        <v>2</v>
      </c>
      <c r="K49" s="4">
        <f>AVERAGE(K44:K48)</f>
        <v>7.6</v>
      </c>
      <c r="L49" s="4">
        <f>AVERAGE(L44:L48)</f>
        <v>13.535340000000001</v>
      </c>
      <c r="M49" s="4">
        <f>AVERAGE(M44:M48)</f>
        <v>9.9</v>
      </c>
      <c r="N49" s="4">
        <f>AVERAGE(N44:N48)</f>
        <v>0.27470198694638559</v>
      </c>
      <c r="O49" s="4">
        <f>_xlfn.T.TEST(K44:K48,L44:L48,2,1)</f>
        <v>5.954218965206438E-3</v>
      </c>
    </row>
    <row r="51" spans="1:16" x14ac:dyDescent="0.3">
      <c r="A51" t="s">
        <v>69</v>
      </c>
      <c r="B51" t="s">
        <v>39</v>
      </c>
      <c r="D51" s="3" t="s">
        <v>5</v>
      </c>
      <c r="E51" s="3" t="s">
        <v>6</v>
      </c>
      <c r="F51" s="3" t="s">
        <v>7</v>
      </c>
      <c r="G51" s="3" t="s">
        <v>8</v>
      </c>
      <c r="H51" s="3" t="s">
        <v>9</v>
      </c>
      <c r="K51" s="4" t="s">
        <v>5</v>
      </c>
      <c r="L51" s="4" t="s">
        <v>6</v>
      </c>
      <c r="M51" s="4" t="s">
        <v>7</v>
      </c>
      <c r="N51" s="4" t="s">
        <v>8</v>
      </c>
      <c r="O51" s="4" t="s">
        <v>9</v>
      </c>
      <c r="P51" t="s">
        <v>70</v>
      </c>
    </row>
    <row r="52" spans="1:16" x14ac:dyDescent="0.3">
      <c r="D52" s="3">
        <v>26.5</v>
      </c>
      <c r="E52" s="3">
        <v>55.555599999999998</v>
      </c>
      <c r="F52" s="3">
        <v>24</v>
      </c>
      <c r="G52" s="3">
        <f>(E52-D52)/(E52+D52)</f>
        <v>0.35409649067217835</v>
      </c>
      <c r="K52" s="4">
        <v>25.5</v>
      </c>
      <c r="L52" s="4">
        <v>44.444499999999998</v>
      </c>
      <c r="M52" s="4">
        <v>23</v>
      </c>
      <c r="N52" s="4">
        <f>(L52-K52)/(L52+K52)</f>
        <v>0.2708504600075774</v>
      </c>
      <c r="P52" t="s">
        <v>72</v>
      </c>
    </row>
    <row r="53" spans="1:16" x14ac:dyDescent="0.3">
      <c r="D53" s="3">
        <v>24</v>
      </c>
      <c r="E53" s="3">
        <v>55.555599999999998</v>
      </c>
      <c r="F53" s="3">
        <v>22</v>
      </c>
      <c r="G53" s="3">
        <f>(E53-D53)/(E53+D53)</f>
        <v>0.39664838176068057</v>
      </c>
      <c r="K53" s="4">
        <v>24.5</v>
      </c>
      <c r="L53" s="4">
        <v>60.606099999999998</v>
      </c>
      <c r="M53" s="4">
        <v>25</v>
      </c>
      <c r="N53" s="4">
        <f>(L53-K53)/(L53+K53)</f>
        <v>0.4242480856248847</v>
      </c>
      <c r="P53" t="s">
        <v>71</v>
      </c>
    </row>
    <row r="54" spans="1:16" x14ac:dyDescent="0.3">
      <c r="D54" s="3">
        <v>23</v>
      </c>
      <c r="E54" s="3">
        <v>56.5657</v>
      </c>
      <c r="F54" s="3">
        <v>22.5</v>
      </c>
      <c r="G54" s="3">
        <f>(E54-D54)/(E54+D54)</f>
        <v>0.42186143023941225</v>
      </c>
      <c r="K54" s="4">
        <v>22.5</v>
      </c>
      <c r="L54" s="4">
        <v>43.434399999999997</v>
      </c>
      <c r="M54" s="4">
        <v>23</v>
      </c>
      <c r="N54" s="4">
        <f>(L54-K54)/(L54+K54)</f>
        <v>0.31750345798247953</v>
      </c>
      <c r="P54" t="s">
        <v>73</v>
      </c>
    </row>
    <row r="55" spans="1:16" x14ac:dyDescent="0.3">
      <c r="D55" s="3">
        <v>23.5</v>
      </c>
      <c r="E55" s="3">
        <v>49.494999999999997</v>
      </c>
      <c r="F55" s="3">
        <v>21.5</v>
      </c>
      <c r="G55" s="3">
        <f>(E55-D55)/(E55+D55)</f>
        <v>0.35612028221111031</v>
      </c>
      <c r="K55" s="4">
        <v>24</v>
      </c>
      <c r="L55" s="4">
        <v>74.747500000000002</v>
      </c>
      <c r="M55" s="4">
        <v>24</v>
      </c>
      <c r="N55" s="4">
        <f>(L55-K55)/(L55+K55)</f>
        <v>0.51391174460112921</v>
      </c>
      <c r="P55" t="s">
        <v>150</v>
      </c>
    </row>
    <row r="56" spans="1:16" x14ac:dyDescent="0.3">
      <c r="D56" s="3">
        <v>23.5</v>
      </c>
      <c r="E56" s="3">
        <v>50.505099999999999</v>
      </c>
      <c r="F56" s="3">
        <v>20.5</v>
      </c>
      <c r="G56" s="3">
        <f>(E56-D56)/(E56+D56)</f>
        <v>0.36490863467517776</v>
      </c>
      <c r="K56" s="4">
        <v>25.5</v>
      </c>
      <c r="L56" s="4">
        <v>82.828299999999999</v>
      </c>
      <c r="M56" s="4">
        <v>24.5</v>
      </c>
      <c r="N56" s="4">
        <f>(L56-K56)/(L56+K56)</f>
        <v>0.52920889555176254</v>
      </c>
    </row>
    <row r="57" spans="1:16" x14ac:dyDescent="0.3">
      <c r="C57" s="3" t="s">
        <v>2</v>
      </c>
      <c r="D57" s="3">
        <f>AVERAGE(D52:D56)</f>
        <v>24.1</v>
      </c>
      <c r="E57" s="3">
        <f>AVERAGE(E52:E56)</f>
        <v>53.535400000000003</v>
      </c>
      <c r="F57" s="3">
        <f>AVERAGE(F52:F56)</f>
        <v>22.1</v>
      </c>
      <c r="G57" s="3">
        <f>AVERAGE(G52:G56)</f>
        <v>0.37872704391171186</v>
      </c>
      <c r="H57" s="3">
        <f>_xlfn.T.TEST(D52:D56,E52:E56,2,1)</f>
        <v>3.0616736391710894E-5</v>
      </c>
      <c r="J57" s="4" t="s">
        <v>2</v>
      </c>
      <c r="K57" s="4">
        <f>AVERAGE(K52:K56)</f>
        <v>24.4</v>
      </c>
      <c r="L57" s="4">
        <f>AVERAGE(L52:L56)</f>
        <v>61.212160000000004</v>
      </c>
      <c r="M57" s="4">
        <f>AVERAGE(M52:M56)</f>
        <v>23.9</v>
      </c>
      <c r="N57" s="4">
        <f>AVERAGE(N52:N56)</f>
        <v>0.41114452875356672</v>
      </c>
      <c r="O57" s="4">
        <f>_xlfn.T.TEST(K52:K56,L52:L56,2,1)</f>
        <v>8.7854235843829037E-3</v>
      </c>
    </row>
    <row r="59" spans="1:16" x14ac:dyDescent="0.3">
      <c r="A59" t="s">
        <v>74</v>
      </c>
      <c r="B59" t="s">
        <v>39</v>
      </c>
      <c r="D59" s="3" t="s">
        <v>5</v>
      </c>
      <c r="E59" s="3" t="s">
        <v>6</v>
      </c>
      <c r="F59" s="3" t="s">
        <v>7</v>
      </c>
      <c r="G59" s="3" t="s">
        <v>8</v>
      </c>
      <c r="H59" s="3" t="s">
        <v>9</v>
      </c>
      <c r="K59" s="4" t="s">
        <v>5</v>
      </c>
      <c r="L59" s="4" t="s">
        <v>6</v>
      </c>
      <c r="M59" s="4" t="s">
        <v>7</v>
      </c>
      <c r="N59" s="4" t="s">
        <v>8</v>
      </c>
      <c r="O59" s="4" t="s">
        <v>9</v>
      </c>
    </row>
    <row r="60" spans="1:16" x14ac:dyDescent="0.3">
      <c r="D60" s="3">
        <v>25.5</v>
      </c>
      <c r="E60" s="3">
        <v>74.747500000000002</v>
      </c>
      <c r="F60" s="3">
        <v>18.5</v>
      </c>
      <c r="G60" s="3">
        <f>(E60-D60)/(E60+D60)</f>
        <v>0.49125913364423052</v>
      </c>
      <c r="K60" s="4">
        <v>14</v>
      </c>
      <c r="L60" s="4">
        <v>78.787899999999993</v>
      </c>
      <c r="M60" s="4">
        <v>7</v>
      </c>
      <c r="N60" s="4">
        <f>(L60-K60)/(L60+K60)</f>
        <v>0.69823651575259271</v>
      </c>
      <c r="P60" t="s">
        <v>75</v>
      </c>
    </row>
    <row r="61" spans="1:16" x14ac:dyDescent="0.3">
      <c r="D61" s="3">
        <v>23</v>
      </c>
      <c r="E61" s="3">
        <v>74.747500000000002</v>
      </c>
      <c r="F61" s="3">
        <v>14.5</v>
      </c>
      <c r="G61" s="3">
        <f>(E61-D61)/(E61+D61)</f>
        <v>0.5293997288933221</v>
      </c>
      <c r="K61" s="4">
        <v>16.5</v>
      </c>
      <c r="L61" s="4">
        <v>85.858599999999996</v>
      </c>
      <c r="M61" s="4">
        <v>8.5</v>
      </c>
      <c r="N61" s="4">
        <f>(L61-K61)/(L61+K61)</f>
        <v>0.67760403131734903</v>
      </c>
      <c r="P61" t="s">
        <v>76</v>
      </c>
    </row>
    <row r="62" spans="1:16" x14ac:dyDescent="0.3">
      <c r="D62" s="3">
        <v>23</v>
      </c>
      <c r="E62" s="3">
        <v>79.798000000000002</v>
      </c>
      <c r="F62" s="3">
        <v>14</v>
      </c>
      <c r="G62" s="3">
        <f>(E62-D62)/(E62+D62)</f>
        <v>0.55252047705208274</v>
      </c>
      <c r="K62" s="4">
        <v>18.5</v>
      </c>
      <c r="L62" s="4">
        <v>98.989900000000006</v>
      </c>
      <c r="M62" s="4">
        <v>10.5</v>
      </c>
      <c r="N62" s="4">
        <f>(L62-K62)/(L62+K62)</f>
        <v>0.68507931320053894</v>
      </c>
      <c r="P62" t="s">
        <v>77</v>
      </c>
    </row>
    <row r="63" spans="1:16" x14ac:dyDescent="0.3">
      <c r="D63" s="3">
        <v>22.5</v>
      </c>
      <c r="E63" s="3">
        <v>91.919200000000004</v>
      </c>
      <c r="F63" s="3">
        <v>14</v>
      </c>
      <c r="G63" s="3">
        <f>(E63-D63)/(E63+D63)</f>
        <v>0.6067093634634747</v>
      </c>
      <c r="K63" s="4">
        <v>21</v>
      </c>
      <c r="L63" s="4">
        <v>119.19199999999999</v>
      </c>
      <c r="M63" s="4">
        <v>11.5</v>
      </c>
      <c r="N63" s="4">
        <f>(L63-K63)/(L63+K63)</f>
        <v>0.70041086509929229</v>
      </c>
      <c r="P63" t="s">
        <v>149</v>
      </c>
    </row>
    <row r="64" spans="1:16" x14ac:dyDescent="0.3">
      <c r="D64" s="3">
        <v>25</v>
      </c>
      <c r="E64" s="3">
        <v>86.868700000000004</v>
      </c>
      <c r="F64" s="3">
        <v>14.5</v>
      </c>
      <c r="G64" s="3">
        <f>(E64-D64)/(E64+D64)</f>
        <v>0.55304745652716092</v>
      </c>
      <c r="K64" s="4">
        <v>22.5</v>
      </c>
      <c r="L64" s="4">
        <v>128.28299999999999</v>
      </c>
      <c r="M64" s="4">
        <v>14.5</v>
      </c>
      <c r="N64" s="4">
        <f>(L64-K64)/(L64+K64)</f>
        <v>0.70155786792940844</v>
      </c>
    </row>
    <row r="65" spans="1:16" x14ac:dyDescent="0.3">
      <c r="C65" s="3" t="s">
        <v>2</v>
      </c>
      <c r="D65" s="3">
        <f>AVERAGE(D60:D64)</f>
        <v>23.8</v>
      </c>
      <c r="E65" s="3">
        <f>AVERAGE(E60:E64)</f>
        <v>81.61618</v>
      </c>
      <c r="F65" s="3">
        <f>AVERAGE(F60:F64)</f>
        <v>15.1</v>
      </c>
      <c r="G65" s="3">
        <f>AVERAGE(G60:G64)</f>
        <v>0.54658723191605418</v>
      </c>
      <c r="H65" s="3">
        <f>_xlfn.T.TEST(D60:D64,E60:E64,2,1)</f>
        <v>9.0022010272514203E-5</v>
      </c>
      <c r="J65" s="4" t="s">
        <v>2</v>
      </c>
      <c r="K65" s="4">
        <f>AVERAGE(K60:K64)</f>
        <v>18.5</v>
      </c>
      <c r="L65" s="4">
        <f>AVERAGE(L60:L64)</f>
        <v>102.22228</v>
      </c>
      <c r="M65" s="4">
        <f>AVERAGE(M60:M64)</f>
        <v>10.4</v>
      </c>
      <c r="N65" s="4">
        <f>AVERAGE(N60:N64)</f>
        <v>0.69257771865983631</v>
      </c>
      <c r="O65" s="4">
        <f>_xlfn.T.TEST(K60:K64,L60:L64,2,1)</f>
        <v>4.6497315165873644E-4</v>
      </c>
    </row>
    <row r="67" spans="1:16" x14ac:dyDescent="0.3">
      <c r="A67" t="s">
        <v>84</v>
      </c>
      <c r="B67" t="s">
        <v>31</v>
      </c>
      <c r="D67" s="3" t="s">
        <v>5</v>
      </c>
      <c r="E67" s="3" t="s">
        <v>6</v>
      </c>
      <c r="F67" s="3" t="s">
        <v>7</v>
      </c>
      <c r="G67" s="3" t="s">
        <v>8</v>
      </c>
      <c r="H67" s="3" t="s">
        <v>9</v>
      </c>
      <c r="K67" s="4" t="s">
        <v>5</v>
      </c>
      <c r="L67" s="4" t="s">
        <v>6</v>
      </c>
      <c r="M67" s="4" t="s">
        <v>7</v>
      </c>
      <c r="N67" s="4" t="s">
        <v>8</v>
      </c>
      <c r="O67" s="4" t="s">
        <v>9</v>
      </c>
    </row>
    <row r="68" spans="1:16" x14ac:dyDescent="0.3">
      <c r="D68" s="3">
        <v>35</v>
      </c>
      <c r="E68" s="3">
        <v>40.404000000000003</v>
      </c>
      <c r="F68" s="3">
        <v>37</v>
      </c>
      <c r="G68" s="3">
        <f>(E68-D68)/(E68+D68)</f>
        <v>7.1667285555143012E-2</v>
      </c>
      <c r="K68" s="4">
        <v>32.5</v>
      </c>
      <c r="L68" s="4">
        <v>52.525300000000001</v>
      </c>
      <c r="M68" s="4">
        <v>37</v>
      </c>
      <c r="N68" s="4">
        <f>(L68-K68)/(L68+K68)</f>
        <v>0.23552166237578698</v>
      </c>
      <c r="P68" t="s">
        <v>85</v>
      </c>
    </row>
    <row r="69" spans="1:16" x14ac:dyDescent="0.3">
      <c r="D69" s="3">
        <v>36.5</v>
      </c>
      <c r="E69" s="3">
        <v>39.393900000000002</v>
      </c>
      <c r="F69" s="3">
        <v>36</v>
      </c>
      <c r="G69" s="3">
        <f>(E69-D69)/(E69+D69)</f>
        <v>3.8130864272359205E-2</v>
      </c>
      <c r="K69" s="4">
        <v>32.5</v>
      </c>
      <c r="L69" s="4">
        <v>46.464700000000001</v>
      </c>
      <c r="M69" s="4">
        <v>33.5</v>
      </c>
      <c r="N69" s="4">
        <f>(L69-K69)/(L69+K69)</f>
        <v>0.17684737610603221</v>
      </c>
      <c r="P69" t="s">
        <v>86</v>
      </c>
    </row>
    <row r="70" spans="1:16" x14ac:dyDescent="0.3">
      <c r="D70" s="3">
        <v>33.5</v>
      </c>
      <c r="E70" s="3">
        <v>37.373699999999999</v>
      </c>
      <c r="F70" s="3">
        <v>36</v>
      </c>
      <c r="G70" s="3">
        <f>(E70-D70)/(E70+D70)</f>
        <v>5.4656381704355772E-2</v>
      </c>
      <c r="K70" s="4">
        <v>30.5</v>
      </c>
      <c r="L70" s="4">
        <v>43.434399999999997</v>
      </c>
      <c r="M70" s="4">
        <v>33</v>
      </c>
      <c r="N70" s="4">
        <f>(L70-K70)/(L70+K70)</f>
        <v>0.17494427492479817</v>
      </c>
      <c r="P70" t="s">
        <v>87</v>
      </c>
    </row>
    <row r="71" spans="1:16" x14ac:dyDescent="0.3">
      <c r="D71" s="3">
        <v>34</v>
      </c>
      <c r="E71" s="3">
        <v>39.393900000000002</v>
      </c>
      <c r="F71" s="3">
        <v>36</v>
      </c>
      <c r="G71" s="3">
        <f>(E71-D71)/(E71+D71)</f>
        <v>7.3492483707774101E-2</v>
      </c>
      <c r="K71" s="4">
        <v>32.5</v>
      </c>
      <c r="L71" s="4">
        <v>45.454599999999999</v>
      </c>
      <c r="M71" s="4">
        <v>31</v>
      </c>
      <c r="N71" s="4">
        <f>(L71-K71)/(L71+K71)</f>
        <v>0.16618134144745786</v>
      </c>
      <c r="P71" t="s">
        <v>149</v>
      </c>
    </row>
    <row r="72" spans="1:16" x14ac:dyDescent="0.3">
      <c r="D72" s="3">
        <v>32.5</v>
      </c>
      <c r="E72" s="3">
        <v>41.414200000000001</v>
      </c>
      <c r="F72" s="3">
        <v>35</v>
      </c>
      <c r="G72" s="3">
        <f>(E72-D72)/(E72+D72)</f>
        <v>0.12060199528642672</v>
      </c>
      <c r="K72" s="4">
        <v>31</v>
      </c>
      <c r="L72" s="4">
        <v>45.454599999999999</v>
      </c>
      <c r="M72" s="4">
        <v>32</v>
      </c>
      <c r="N72" s="4">
        <f>(L72-K72)/(L72+K72)</f>
        <v>0.18906122064597813</v>
      </c>
    </row>
    <row r="73" spans="1:16" x14ac:dyDescent="0.3">
      <c r="C73" s="3" t="s">
        <v>2</v>
      </c>
      <c r="D73" s="3">
        <f>AVERAGE(D68:D72)</f>
        <v>34.299999999999997</v>
      </c>
      <c r="E73" s="3">
        <f>AVERAGE(E68:E72)</f>
        <v>39.595939999999999</v>
      </c>
      <c r="F73" s="3">
        <f>AVERAGE(F68:F72)</f>
        <v>36</v>
      </c>
      <c r="G73" s="3">
        <f>AVERAGE(G68:G72)</f>
        <v>7.1709802105211759E-2</v>
      </c>
      <c r="H73" s="3">
        <f>_xlfn.T.TEST(D68:D72,E68:E72,2,1)</f>
        <v>6.6065076569860473E-3</v>
      </c>
      <c r="J73" s="4" t="s">
        <v>2</v>
      </c>
      <c r="K73" s="4">
        <f>AVERAGE(K68:K72)</f>
        <v>31.8</v>
      </c>
      <c r="L73" s="4">
        <f>AVERAGE(L68:L72)</f>
        <v>46.666719999999998</v>
      </c>
      <c r="M73" s="4">
        <f>AVERAGE(M68:M72)</f>
        <v>33.299999999999997</v>
      </c>
      <c r="N73" s="4">
        <f>AVERAGE(N68:N72)</f>
        <v>0.18851117510001067</v>
      </c>
      <c r="O73" s="4">
        <f>_xlfn.T.TEST(K68:K72,L68:L72,2,1)</f>
        <v>3.5678613949127242E-4</v>
      </c>
    </row>
    <row r="75" spans="1:16" x14ac:dyDescent="0.3">
      <c r="A75" t="s">
        <v>88</v>
      </c>
      <c r="B75" t="s">
        <v>39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K75" s="4" t="s">
        <v>5</v>
      </c>
      <c r="L75" s="4" t="s">
        <v>6</v>
      </c>
      <c r="M75" s="4" t="s">
        <v>7</v>
      </c>
      <c r="N75" s="4" t="s">
        <v>8</v>
      </c>
      <c r="O75" s="4" t="s">
        <v>9</v>
      </c>
    </row>
    <row r="76" spans="1:16" x14ac:dyDescent="0.3">
      <c r="D76" s="3">
        <v>34</v>
      </c>
      <c r="E76" s="3">
        <v>143.434</v>
      </c>
      <c r="F76" s="3">
        <v>31.5</v>
      </c>
      <c r="G76" s="3">
        <f>(E76-D76)/(E76+D76)</f>
        <v>0.61675890753745055</v>
      </c>
      <c r="K76" s="4">
        <v>28.5</v>
      </c>
      <c r="L76" s="4">
        <v>183.83799999999999</v>
      </c>
      <c r="M76" s="4">
        <v>17.5</v>
      </c>
      <c r="N76" s="4">
        <f>(L76-K76)/(L76+K76)</f>
        <v>0.73156005990449191</v>
      </c>
      <c r="P76" t="s">
        <v>90</v>
      </c>
    </row>
    <row r="77" spans="1:16" x14ac:dyDescent="0.3">
      <c r="D77" s="3">
        <v>32</v>
      </c>
      <c r="E77" s="3">
        <v>118.182</v>
      </c>
      <c r="F77" s="3">
        <v>22</v>
      </c>
      <c r="G77" s="3">
        <f>(E77-D77)/(E77+D77)</f>
        <v>0.5738503948542435</v>
      </c>
      <c r="K77" s="4">
        <v>27</v>
      </c>
      <c r="L77" s="4">
        <v>204.04</v>
      </c>
      <c r="M77" s="4">
        <v>16.5</v>
      </c>
      <c r="N77" s="4">
        <f>(L77-K77)/(L77+K77)</f>
        <v>0.7662742382271468</v>
      </c>
      <c r="P77" t="s">
        <v>91</v>
      </c>
    </row>
    <row r="78" spans="1:16" x14ac:dyDescent="0.3">
      <c r="D78" s="3">
        <v>29</v>
      </c>
      <c r="E78" s="3">
        <v>119.19199999999999</v>
      </c>
      <c r="F78" s="3">
        <v>20.5</v>
      </c>
      <c r="G78" s="3">
        <f>(E78-D78)/(E78+D78)</f>
        <v>0.60861584970848626</v>
      </c>
      <c r="K78" s="4">
        <v>29</v>
      </c>
      <c r="L78" s="4">
        <v>165.65700000000001</v>
      </c>
      <c r="M78" s="4">
        <v>16</v>
      </c>
      <c r="N78" s="4">
        <f>(L78-K78)/(L78+K78)</f>
        <v>0.7020399985615724</v>
      </c>
      <c r="P78" t="s">
        <v>92</v>
      </c>
    </row>
    <row r="79" spans="1:16" x14ac:dyDescent="0.3">
      <c r="D79" s="3">
        <v>28.5</v>
      </c>
      <c r="E79" s="3">
        <v>125.253</v>
      </c>
      <c r="F79" s="3">
        <v>19</v>
      </c>
      <c r="G79" s="3">
        <f>(E79-D79)/(E79+D79)</f>
        <v>0.62927552633119355</v>
      </c>
      <c r="K79" s="4">
        <v>25.5</v>
      </c>
      <c r="L79" s="4">
        <v>155.55600000000001</v>
      </c>
      <c r="M79" s="4">
        <v>15</v>
      </c>
      <c r="N79" s="4">
        <f>(L79-K79)/(L79+K79)</f>
        <v>0.71831919406150591</v>
      </c>
      <c r="P79" t="s">
        <v>149</v>
      </c>
    </row>
    <row r="80" spans="1:16" x14ac:dyDescent="0.3">
      <c r="D80" s="3">
        <v>27.5</v>
      </c>
      <c r="E80" s="3">
        <v>121.212</v>
      </c>
      <c r="F80" s="3">
        <v>19</v>
      </c>
      <c r="G80" s="3">
        <f>(E80-D80)/(E80+D80)</f>
        <v>0.63015762009790743</v>
      </c>
      <c r="K80" s="4">
        <v>25.5</v>
      </c>
      <c r="L80" s="4">
        <v>149.495</v>
      </c>
      <c r="M80" s="4">
        <v>14.5</v>
      </c>
      <c r="N80" s="4">
        <f>(L80-K80)/(L80+K80)</f>
        <v>0.70856310180290871</v>
      </c>
    </row>
    <row r="81" spans="1:16" x14ac:dyDescent="0.3">
      <c r="C81" s="3" t="s">
        <v>2</v>
      </c>
      <c r="D81" s="3">
        <f>AVERAGE(D76:D80)</f>
        <v>30.2</v>
      </c>
      <c r="E81" s="3">
        <f>AVERAGE(E76:E80)</f>
        <v>125.4546</v>
      </c>
      <c r="F81" s="3">
        <f>AVERAGE(F76:F80)</f>
        <v>22.4</v>
      </c>
      <c r="G81" s="3">
        <f>AVERAGE(G76:G80)</f>
        <v>0.61173165970585619</v>
      </c>
      <c r="H81" s="3">
        <f>_xlfn.T.TEST(D76:D80,E76:E80,2,1)</f>
        <v>1.7716328382663734E-5</v>
      </c>
      <c r="J81" s="4" t="s">
        <v>2</v>
      </c>
      <c r="K81" s="4">
        <f>AVERAGE(K76:K80)</f>
        <v>27.1</v>
      </c>
      <c r="L81" s="4">
        <f>AVERAGE(L76:L80)</f>
        <v>171.71719999999999</v>
      </c>
      <c r="M81" s="4">
        <f>AVERAGE(M76:M80)</f>
        <v>15.9</v>
      </c>
      <c r="N81" s="4">
        <f>AVERAGE(N76:N80)</f>
        <v>0.72535131851152501</v>
      </c>
      <c r="O81" s="4">
        <f>_xlfn.T.TEST(K76:K80,L76:L80,2,1)</f>
        <v>1.1604162833487527E-4</v>
      </c>
    </row>
    <row r="83" spans="1:16" x14ac:dyDescent="0.3">
      <c r="A83" t="s">
        <v>95</v>
      </c>
      <c r="B83" t="s">
        <v>96</v>
      </c>
      <c r="D83" s="3" t="s">
        <v>5</v>
      </c>
      <c r="E83" s="3" t="s">
        <v>6</v>
      </c>
      <c r="F83" s="3" t="s">
        <v>7</v>
      </c>
      <c r="G83" s="3" t="s">
        <v>8</v>
      </c>
      <c r="H83" s="3" t="s">
        <v>9</v>
      </c>
      <c r="K83" s="4" t="s">
        <v>5</v>
      </c>
      <c r="L83" s="4" t="s">
        <v>6</v>
      </c>
      <c r="M83" s="4" t="s">
        <v>7</v>
      </c>
      <c r="N83" s="4" t="s">
        <v>8</v>
      </c>
      <c r="O83" s="4" t="s">
        <v>9</v>
      </c>
    </row>
    <row r="84" spans="1:16" x14ac:dyDescent="0.3">
      <c r="D84" s="3">
        <v>13</v>
      </c>
      <c r="E84" s="3">
        <v>6.0606099999999996</v>
      </c>
      <c r="F84" s="3">
        <v>11</v>
      </c>
      <c r="G84" s="3">
        <f>(E84-D84)/(E84+D84)</f>
        <v>-0.36406967038305699</v>
      </c>
      <c r="K84" s="4">
        <v>8</v>
      </c>
      <c r="L84" s="4">
        <v>10.101000000000001</v>
      </c>
      <c r="M84" s="4">
        <v>3.5</v>
      </c>
      <c r="N84" s="4">
        <f>(L84-K84)/(L84+K84)</f>
        <v>0.11607093530744163</v>
      </c>
      <c r="P84" t="s">
        <v>97</v>
      </c>
    </row>
    <row r="85" spans="1:16" x14ac:dyDescent="0.3">
      <c r="D85" s="3">
        <v>13</v>
      </c>
      <c r="E85" s="3">
        <v>7.0707100000000001</v>
      </c>
      <c r="F85" s="3">
        <v>16.5</v>
      </c>
      <c r="G85" s="3">
        <f>(E85-D85)/(E85+D85)</f>
        <v>-0.29542004243995357</v>
      </c>
      <c r="K85" s="4">
        <v>8.5</v>
      </c>
      <c r="L85" s="4">
        <v>14.141400000000001</v>
      </c>
      <c r="M85" s="4">
        <v>4</v>
      </c>
      <c r="N85" s="4">
        <f>(L85-K85)/(L85+K85)</f>
        <v>0.24916303762134853</v>
      </c>
      <c r="P85" t="s">
        <v>149</v>
      </c>
    </row>
    <row r="86" spans="1:16" x14ac:dyDescent="0.3">
      <c r="D86" s="3">
        <v>14.5</v>
      </c>
      <c r="E86" s="3">
        <v>1.0101</v>
      </c>
      <c r="F86" s="3">
        <v>5.5</v>
      </c>
      <c r="G86" s="3">
        <f>(E86-D86)/(E86+D86)</f>
        <v>-0.8697493891077428</v>
      </c>
      <c r="K86" s="4">
        <v>7.5</v>
      </c>
      <c r="L86" s="4">
        <v>14.141400000000001</v>
      </c>
      <c r="M86" s="4">
        <v>5</v>
      </c>
      <c r="N86" s="4">
        <f>(L86-K86)/(L86+K86)</f>
        <v>0.30688402783553748</v>
      </c>
    </row>
    <row r="87" spans="1:16" x14ac:dyDescent="0.3">
      <c r="D87" s="3">
        <v>17</v>
      </c>
      <c r="E87" s="3">
        <v>5.0505100000000001</v>
      </c>
      <c r="F87" s="3">
        <v>17.5</v>
      </c>
      <c r="G87" s="3">
        <f>(E87-D87)/(E87+D87)</f>
        <v>-0.5419144500512687</v>
      </c>
      <c r="K87" s="4">
        <v>8</v>
      </c>
      <c r="L87" s="4">
        <v>13.1313</v>
      </c>
      <c r="M87" s="4">
        <v>5</v>
      </c>
      <c r="N87" s="4">
        <f>(L87-K87)/(L87+K87)</f>
        <v>0.24282935739874023</v>
      </c>
    </row>
    <row r="88" spans="1:16" x14ac:dyDescent="0.3">
      <c r="D88" s="3">
        <v>20.5</v>
      </c>
      <c r="E88" s="3">
        <v>3.0303</v>
      </c>
      <c r="F88" s="3">
        <v>20.5</v>
      </c>
      <c r="G88" s="3">
        <f>(E88-D88)/(E88+D88)</f>
        <v>-0.74243422310807761</v>
      </c>
      <c r="K88" s="4">
        <v>8.5</v>
      </c>
      <c r="L88" s="4">
        <v>17.171700000000001</v>
      </c>
      <c r="M88" s="4">
        <v>4</v>
      </c>
      <c r="N88" s="4">
        <f>(L88-K88)/(L88+K88)</f>
        <v>0.33779219919210651</v>
      </c>
    </row>
    <row r="89" spans="1:16" x14ac:dyDescent="0.3">
      <c r="C89" s="3" t="s">
        <v>2</v>
      </c>
      <c r="D89" s="3">
        <f>AVERAGE(D84:D88)</f>
        <v>15.6</v>
      </c>
      <c r="E89" s="3">
        <f>AVERAGE(E84:E88)</f>
        <v>4.4444460000000001</v>
      </c>
      <c r="F89" s="3">
        <f>AVERAGE(F84:F88)</f>
        <v>14.2</v>
      </c>
      <c r="G89" s="3">
        <f>AVERAGE(G84:G88)</f>
        <v>-0.5627175550180199</v>
      </c>
      <c r="H89" s="3">
        <f>_xlfn.T.TEST(D84:D88,E84:E88,2,1)</f>
        <v>6.3892772106347567E-3</v>
      </c>
      <c r="J89" s="4" t="s">
        <v>2</v>
      </c>
      <c r="K89" s="4">
        <f>AVERAGE(K84:K88)</f>
        <v>8.1</v>
      </c>
      <c r="L89" s="4">
        <f>AVERAGE(L84:L88)</f>
        <v>13.737360000000001</v>
      </c>
      <c r="M89" s="4">
        <f>AVERAGE(M84:M88)</f>
        <v>4.3</v>
      </c>
      <c r="N89" s="4">
        <f>AVERAGE(N84:N88)</f>
        <v>0.25054791147103489</v>
      </c>
      <c r="O89" s="4">
        <f>_xlfn.T.TEST(K84:K88,L84:L88,2,1)</f>
        <v>6.2567725360699105E-3</v>
      </c>
    </row>
    <row r="91" spans="1:16" x14ac:dyDescent="0.3">
      <c r="A91" t="s">
        <v>98</v>
      </c>
      <c r="B91" t="s">
        <v>96</v>
      </c>
      <c r="D91" s="3" t="s">
        <v>5</v>
      </c>
      <c r="E91" s="3" t="s">
        <v>6</v>
      </c>
      <c r="F91" s="3" t="s">
        <v>7</v>
      </c>
      <c r="G91" s="3" t="s">
        <v>8</v>
      </c>
      <c r="H91" s="3" t="s">
        <v>9</v>
      </c>
      <c r="K91" s="4" t="s">
        <v>5</v>
      </c>
      <c r="L91" s="4" t="s">
        <v>6</v>
      </c>
      <c r="M91" s="4" t="s">
        <v>7</v>
      </c>
      <c r="N91" s="4" t="s">
        <v>8</v>
      </c>
      <c r="O91" s="4" t="s">
        <v>9</v>
      </c>
    </row>
    <row r="92" spans="1:16" x14ac:dyDescent="0.3">
      <c r="D92" s="3">
        <v>4</v>
      </c>
      <c r="E92" s="3">
        <v>0</v>
      </c>
      <c r="F92" s="3">
        <v>4.5</v>
      </c>
      <c r="G92" s="3">
        <f>(E92-D92)/(E92+D92)</f>
        <v>-1</v>
      </c>
      <c r="K92" s="4">
        <v>6.5</v>
      </c>
      <c r="L92" s="4">
        <v>1.0101</v>
      </c>
      <c r="M92" s="4">
        <v>6.5</v>
      </c>
      <c r="N92" s="4">
        <f>(L92-K92)/(L92+K92)</f>
        <v>-0.73100225030292554</v>
      </c>
      <c r="P92" t="s">
        <v>149</v>
      </c>
    </row>
    <row r="93" spans="1:16" x14ac:dyDescent="0.3">
      <c r="D93" s="3">
        <v>5</v>
      </c>
      <c r="E93" s="3">
        <v>0</v>
      </c>
      <c r="F93" s="3">
        <v>4.5</v>
      </c>
      <c r="G93" s="3">
        <f>(E93-D93)/(E93+D93)</f>
        <v>-1</v>
      </c>
      <c r="K93" s="4">
        <v>6.5</v>
      </c>
      <c r="L93" s="4">
        <v>5.0505100000000001</v>
      </c>
      <c r="M93" s="4">
        <v>7</v>
      </c>
      <c r="N93" s="4">
        <f>(L93-K93)/(L93+K93)</f>
        <v>-0.1254914285170092</v>
      </c>
    </row>
    <row r="94" spans="1:16" x14ac:dyDescent="0.3">
      <c r="D94" s="3">
        <v>6.5</v>
      </c>
      <c r="E94" s="3">
        <v>0</v>
      </c>
      <c r="F94" s="3">
        <v>5</v>
      </c>
      <c r="G94" s="3">
        <f>(E94-D94)/(E94+D94)</f>
        <v>-1</v>
      </c>
      <c r="K94" s="4">
        <v>7.5</v>
      </c>
      <c r="L94" s="4">
        <v>3.0303</v>
      </c>
      <c r="M94" s="4">
        <v>7</v>
      </c>
      <c r="N94" s="4">
        <f>(L94-K94)/(L94+K94)</f>
        <v>-0.42446084157146513</v>
      </c>
    </row>
    <row r="95" spans="1:16" x14ac:dyDescent="0.3">
      <c r="D95" s="3">
        <v>7.5</v>
      </c>
      <c r="E95" s="3">
        <v>0</v>
      </c>
      <c r="F95" s="3">
        <v>6</v>
      </c>
      <c r="G95" s="3">
        <f>(E95-D95)/(E95+D95)</f>
        <v>-1</v>
      </c>
      <c r="K95" s="4">
        <v>7.5</v>
      </c>
      <c r="L95" s="4">
        <v>4.0404</v>
      </c>
      <c r="M95" s="4">
        <v>7.5</v>
      </c>
      <c r="N95" s="4">
        <f>(L95-K95)/(L95+K95)</f>
        <v>-0.29978163668503693</v>
      </c>
    </row>
    <row r="96" spans="1:16" x14ac:dyDescent="0.3">
      <c r="D96" s="3">
        <v>7.5</v>
      </c>
      <c r="E96" s="3">
        <v>0</v>
      </c>
      <c r="F96" s="3">
        <v>5.5</v>
      </c>
      <c r="G96" s="3">
        <f>(E96-D96)/(E96+D96)</f>
        <v>-1</v>
      </c>
      <c r="K96" s="4">
        <v>7.5</v>
      </c>
      <c r="L96" s="4">
        <v>1.0101</v>
      </c>
      <c r="M96" s="4">
        <v>7</v>
      </c>
      <c r="N96" s="4">
        <f>(L96-K96)/(L96+K96)</f>
        <v>-0.76261148517643751</v>
      </c>
    </row>
    <row r="97" spans="1:16" x14ac:dyDescent="0.3">
      <c r="C97" s="3" t="s">
        <v>2</v>
      </c>
      <c r="D97" s="3">
        <f>AVERAGE(D92:D96)</f>
        <v>6.1</v>
      </c>
      <c r="E97" s="3">
        <f>AVERAGE(E92:E96)</f>
        <v>0</v>
      </c>
      <c r="F97" s="3">
        <f>AVERAGE(F92:F96)</f>
        <v>5.0999999999999996</v>
      </c>
      <c r="G97" s="3">
        <f>AVERAGE(G92:G96)</f>
        <v>-1</v>
      </c>
      <c r="H97" s="3">
        <f>_xlfn.T.TEST(D92:D96,E92:E96,2,1)</f>
        <v>9.3646062902484476E-4</v>
      </c>
      <c r="J97" s="4" t="s">
        <v>2</v>
      </c>
      <c r="K97" s="4">
        <f>AVERAGE(K92:K96)</f>
        <v>7.1</v>
      </c>
      <c r="L97" s="4">
        <f>AVERAGE(L92:L96)</f>
        <v>2.8282820000000002</v>
      </c>
      <c r="M97" s="4">
        <f>AVERAGE(M92:M96)</f>
        <v>7</v>
      </c>
      <c r="N97" s="4">
        <f>AVERAGE(N92:N96)</f>
        <v>-0.46866952845057491</v>
      </c>
      <c r="O97" s="4">
        <f>_xlfn.T.TEST(K92:K96,L92:L96,2,1)</f>
        <v>7.9213801606266947E-3</v>
      </c>
    </row>
    <row r="99" spans="1:16" x14ac:dyDescent="0.3">
      <c r="A99" t="s">
        <v>99</v>
      </c>
      <c r="B99" t="s">
        <v>96</v>
      </c>
      <c r="D99" s="3" t="s">
        <v>5</v>
      </c>
      <c r="E99" s="3" t="s">
        <v>6</v>
      </c>
      <c r="F99" s="3" t="s">
        <v>7</v>
      </c>
      <c r="G99" s="3" t="s">
        <v>8</v>
      </c>
      <c r="H99" s="3" t="s">
        <v>9</v>
      </c>
      <c r="K99" s="4" t="s">
        <v>5</v>
      </c>
      <c r="L99" s="4" t="s">
        <v>6</v>
      </c>
      <c r="M99" s="4" t="s">
        <v>7</v>
      </c>
      <c r="N99" s="4" t="s">
        <v>8</v>
      </c>
      <c r="O99" s="4" t="s">
        <v>9</v>
      </c>
    </row>
    <row r="100" spans="1:16" x14ac:dyDescent="0.3">
      <c r="D100" s="3">
        <v>5.5</v>
      </c>
      <c r="E100" s="3">
        <v>2.0202</v>
      </c>
      <c r="F100" s="3">
        <v>1.5</v>
      </c>
      <c r="G100" s="3">
        <f>(E100-D100)/(E100+D100)</f>
        <v>-0.46272705513151247</v>
      </c>
      <c r="K100" s="4">
        <v>2.5</v>
      </c>
      <c r="L100" s="4">
        <v>10.101000000000001</v>
      </c>
      <c r="M100" s="4">
        <v>0</v>
      </c>
      <c r="N100" s="4">
        <f>(L100-K100)/(L100+K100)</f>
        <v>0.60320609475438458</v>
      </c>
      <c r="P100" t="s">
        <v>100</v>
      </c>
    </row>
    <row r="101" spans="1:16" x14ac:dyDescent="0.3">
      <c r="D101" s="3">
        <v>7</v>
      </c>
      <c r="E101" s="3">
        <v>0</v>
      </c>
      <c r="F101" s="3">
        <v>2.5</v>
      </c>
      <c r="G101" s="3">
        <f>(E101-D101)/(E101+D101)</f>
        <v>-1</v>
      </c>
      <c r="K101" s="4">
        <v>2.5</v>
      </c>
      <c r="L101" s="4">
        <v>18.181799999999999</v>
      </c>
      <c r="M101" s="4">
        <v>0</v>
      </c>
      <c r="N101" s="4">
        <f>(L101-K101)/(L101+K101)</f>
        <v>0.75824154570685331</v>
      </c>
      <c r="P101" t="s">
        <v>101</v>
      </c>
    </row>
    <row r="102" spans="1:16" x14ac:dyDescent="0.3">
      <c r="D102" s="3">
        <v>7</v>
      </c>
      <c r="E102" s="3">
        <v>1.0101</v>
      </c>
      <c r="F102" s="3">
        <v>2</v>
      </c>
      <c r="G102" s="3">
        <f>(E102-D102)/(E102+D102)</f>
        <v>-0.74779341081884132</v>
      </c>
      <c r="K102" s="4">
        <v>6.5</v>
      </c>
      <c r="L102" s="4">
        <v>34.343400000000003</v>
      </c>
      <c r="M102" s="4">
        <v>1</v>
      </c>
      <c r="N102" s="4">
        <f>(L102-K102)/(L102+K102)</f>
        <v>0.68171112101343179</v>
      </c>
      <c r="P102" t="s">
        <v>149</v>
      </c>
    </row>
    <row r="103" spans="1:16" x14ac:dyDescent="0.3">
      <c r="D103" s="3">
        <v>5.5</v>
      </c>
      <c r="E103" s="3">
        <v>0</v>
      </c>
      <c r="F103" s="3">
        <v>0</v>
      </c>
      <c r="G103" s="3">
        <f>(E103-D103)/(E103+D103)</f>
        <v>-1</v>
      </c>
      <c r="K103" s="4">
        <v>4</v>
      </c>
      <c r="L103" s="4">
        <v>26.262599999999999</v>
      </c>
      <c r="M103" s="4">
        <v>0</v>
      </c>
      <c r="N103" s="4">
        <f>(L103-K103)/(L103+K103)</f>
        <v>0.73564730062849848</v>
      </c>
    </row>
    <row r="104" spans="1:16" x14ac:dyDescent="0.3">
      <c r="D104" s="3">
        <v>5</v>
      </c>
      <c r="E104" s="3">
        <v>0</v>
      </c>
      <c r="F104" s="3">
        <v>3.5</v>
      </c>
      <c r="G104" s="3">
        <f>(E104-D104)/(E104+D104)</f>
        <v>-1</v>
      </c>
      <c r="K104" s="4">
        <v>3.5</v>
      </c>
      <c r="L104" s="4">
        <v>23.232299999999999</v>
      </c>
      <c r="M104" s="4">
        <v>0.5</v>
      </c>
      <c r="N104" s="4">
        <f>(L104-K104)/(L104+K104)</f>
        <v>0.73814449186938647</v>
      </c>
    </row>
    <row r="105" spans="1:16" x14ac:dyDescent="0.3">
      <c r="C105" s="3" t="s">
        <v>2</v>
      </c>
      <c r="D105" s="3">
        <f>AVERAGE(D100:D104)</f>
        <v>6</v>
      </c>
      <c r="E105" s="3">
        <f>AVERAGE(E100:E104)</f>
        <v>0.60606000000000004</v>
      </c>
      <c r="F105" s="3">
        <f>AVERAGE(F100:F104)</f>
        <v>1.9</v>
      </c>
      <c r="G105" s="3">
        <f>AVERAGE(G100:G104)</f>
        <v>-0.84210409319007073</v>
      </c>
      <c r="H105" s="3">
        <f>_xlfn.T.TEST(D100:D104,E100:E104,2,1)</f>
        <v>7.5173697224473982E-4</v>
      </c>
      <c r="J105" s="4" t="s">
        <v>2</v>
      </c>
      <c r="K105" s="4">
        <f>AVERAGE(K100:K104)</f>
        <v>3.8</v>
      </c>
      <c r="L105" s="4">
        <f>AVERAGE(L100:L104)</f>
        <v>22.424219999999998</v>
      </c>
      <c r="M105" s="4">
        <f>AVERAGE(M100:M104)</f>
        <v>0.3</v>
      </c>
      <c r="N105" s="4">
        <f>AVERAGE(N100:N104)</f>
        <v>0.70339011079451086</v>
      </c>
      <c r="O105" s="4">
        <f>_xlfn.T.TEST(K100:K104,L100:L104,2,1)</f>
        <v>5.3406342144997109E-3</v>
      </c>
    </row>
    <row r="107" spans="1:16" x14ac:dyDescent="0.3">
      <c r="A107" t="s">
        <v>102</v>
      </c>
      <c r="B107" t="s">
        <v>39</v>
      </c>
      <c r="D107" s="3" t="s">
        <v>5</v>
      </c>
      <c r="E107" s="3" t="s">
        <v>6</v>
      </c>
      <c r="F107" s="3" t="s">
        <v>7</v>
      </c>
      <c r="G107" s="3" t="s">
        <v>8</v>
      </c>
      <c r="H107" s="3" t="s">
        <v>9</v>
      </c>
      <c r="K107" s="4" t="s">
        <v>5</v>
      </c>
      <c r="L107" s="4" t="s">
        <v>6</v>
      </c>
      <c r="M107" s="4" t="s">
        <v>7</v>
      </c>
      <c r="N107" s="4" t="s">
        <v>8</v>
      </c>
      <c r="O107" s="4" t="s">
        <v>9</v>
      </c>
    </row>
    <row r="108" spans="1:16" x14ac:dyDescent="0.3">
      <c r="D108" s="3">
        <v>18</v>
      </c>
      <c r="E108" s="3">
        <v>54.545499999999997</v>
      </c>
      <c r="F108" s="3">
        <v>12</v>
      </c>
      <c r="G108" s="3">
        <f>(E108-D108)/(E108+D108)</f>
        <v>0.50375970942374093</v>
      </c>
      <c r="K108" s="4">
        <v>22.5</v>
      </c>
      <c r="L108" s="4">
        <v>66.666700000000006</v>
      </c>
      <c r="M108" s="4">
        <v>20.5</v>
      </c>
      <c r="N108" s="4">
        <f>(L108-K108)/(L108+K108)</f>
        <v>0.49532729146643312</v>
      </c>
      <c r="P108" t="s">
        <v>103</v>
      </c>
    </row>
    <row r="109" spans="1:16" x14ac:dyDescent="0.3">
      <c r="D109" s="3">
        <v>19</v>
      </c>
      <c r="E109" s="3">
        <v>57.575800000000001</v>
      </c>
      <c r="F109" s="3">
        <v>14.5</v>
      </c>
      <c r="G109" s="3">
        <f>(E109-D109)/(E109+D109)</f>
        <v>0.50375967342162931</v>
      </c>
      <c r="K109" s="4">
        <v>26</v>
      </c>
      <c r="L109" s="4">
        <v>71.717200000000005</v>
      </c>
      <c r="M109" s="4">
        <v>20.5</v>
      </c>
      <c r="N109" s="4">
        <f>(L109-K109)/(L109+K109)</f>
        <v>0.46785212838681423</v>
      </c>
      <c r="P109" t="s">
        <v>151</v>
      </c>
    </row>
    <row r="110" spans="1:16" x14ac:dyDescent="0.3">
      <c r="D110" s="3">
        <v>18.5</v>
      </c>
      <c r="E110" s="3">
        <v>63.636400000000002</v>
      </c>
      <c r="F110" s="3">
        <v>12.5</v>
      </c>
      <c r="G110" s="3">
        <f>(E110-D110)/(E110+D110)</f>
        <v>0.54952980651696448</v>
      </c>
      <c r="K110" s="4">
        <v>24.5</v>
      </c>
      <c r="L110" s="4">
        <v>75.757599999999996</v>
      </c>
      <c r="M110" s="4">
        <v>18.5</v>
      </c>
      <c r="N110" s="4">
        <f>(L110-K110)/(L110+K110)</f>
        <v>0.51125899682418086</v>
      </c>
    </row>
    <row r="111" spans="1:16" x14ac:dyDescent="0.3">
      <c r="D111" s="3">
        <v>17.5</v>
      </c>
      <c r="E111" s="3">
        <v>64.646500000000003</v>
      </c>
      <c r="F111" s="3">
        <v>12</v>
      </c>
      <c r="G111" s="3">
        <f>(E111-D111)/(E111+D111)</f>
        <v>0.57393193867054593</v>
      </c>
      <c r="K111" s="4">
        <v>20.5</v>
      </c>
      <c r="L111" s="4">
        <v>73.737399999999994</v>
      </c>
      <c r="M111" s="4">
        <v>13.5</v>
      </c>
      <c r="N111" s="4">
        <f>(L111-K111)/(L111+K111)</f>
        <v>0.56492857400564955</v>
      </c>
    </row>
    <row r="112" spans="1:16" x14ac:dyDescent="0.3">
      <c r="D112" s="3">
        <v>18</v>
      </c>
      <c r="E112" s="3">
        <v>65.656599999999997</v>
      </c>
      <c r="F112" s="3">
        <v>10</v>
      </c>
      <c r="G112" s="3">
        <f>(E112-D112)/(E112+D112)</f>
        <v>0.56966933870130987</v>
      </c>
      <c r="K112" s="4">
        <v>20.5</v>
      </c>
      <c r="L112" s="4">
        <v>69.697000000000003</v>
      </c>
      <c r="M112" s="4">
        <v>12.5</v>
      </c>
      <c r="N112" s="4">
        <f>(L112-K112)/(L112+K112)</f>
        <v>0.54543942703194126</v>
      </c>
    </row>
    <row r="113" spans="1:16" x14ac:dyDescent="0.3">
      <c r="C113" s="3" t="s">
        <v>2</v>
      </c>
      <c r="D113" s="3">
        <f>AVERAGE(D108:D112)</f>
        <v>18.2</v>
      </c>
      <c r="E113" s="3">
        <f>AVERAGE(E108:E112)</f>
        <v>61.212159999999997</v>
      </c>
      <c r="F113" s="3">
        <f>AVERAGE(F108:F112)</f>
        <v>12.2</v>
      </c>
      <c r="G113" s="3">
        <f>AVERAGE(G108:G112)</f>
        <v>0.54013009334683804</v>
      </c>
      <c r="H113" s="3">
        <f>_xlfn.T.TEST(D108:D112,E108:E112,2,1)</f>
        <v>4.7126507722642326E-5</v>
      </c>
      <c r="J113" s="4" t="s">
        <v>2</v>
      </c>
      <c r="K113" s="4">
        <f>AVERAGE(K108:K112)</f>
        <v>22.8</v>
      </c>
      <c r="L113" s="4">
        <f>AVERAGE(L108:L112)</f>
        <v>71.515180000000001</v>
      </c>
      <c r="M113" s="4">
        <f>AVERAGE(M108:M112)</f>
        <v>17.100000000000001</v>
      </c>
      <c r="N113" s="4">
        <f>AVERAGE(N108:N112)</f>
        <v>0.51696128354300386</v>
      </c>
      <c r="O113" s="4">
        <f>_xlfn.T.TEST(K108:K112,L108:L112,2,1)</f>
        <v>8.5314963324124477E-6</v>
      </c>
    </row>
    <row r="115" spans="1:16" x14ac:dyDescent="0.3">
      <c r="A115" t="s">
        <v>104</v>
      </c>
      <c r="B115" t="s">
        <v>39</v>
      </c>
      <c r="D115" s="3" t="s">
        <v>5</v>
      </c>
      <c r="E115" s="3" t="s">
        <v>6</v>
      </c>
      <c r="F115" s="3" t="s">
        <v>7</v>
      </c>
      <c r="G115" s="3" t="s">
        <v>8</v>
      </c>
      <c r="H115" s="3" t="s">
        <v>9</v>
      </c>
      <c r="K115" s="4" t="s">
        <v>5</v>
      </c>
      <c r="L115" s="4" t="s">
        <v>6</v>
      </c>
      <c r="M115" s="4" t="s">
        <v>7</v>
      </c>
      <c r="N115" s="4" t="s">
        <v>8</v>
      </c>
      <c r="O115" s="4" t="s">
        <v>9</v>
      </c>
    </row>
    <row r="116" spans="1:16" x14ac:dyDescent="0.3">
      <c r="D116" s="3">
        <v>29</v>
      </c>
      <c r="E116" s="3">
        <v>119.19199999999999</v>
      </c>
      <c r="F116" s="3">
        <v>18</v>
      </c>
      <c r="G116" s="3">
        <f>(E116-D116)/(E116+D116)</f>
        <v>0.60861584970848626</v>
      </c>
      <c r="K116" s="4">
        <v>16.5</v>
      </c>
      <c r="L116" s="4">
        <v>87.878799999999998</v>
      </c>
      <c r="M116" s="4">
        <v>7.5</v>
      </c>
      <c r="N116" s="4">
        <f>(L116-K116)/(L116+K116)</f>
        <v>0.68384384568513912</v>
      </c>
      <c r="P116" t="s">
        <v>103</v>
      </c>
    </row>
    <row r="117" spans="1:16" x14ac:dyDescent="0.3">
      <c r="D117" s="3">
        <v>26.5</v>
      </c>
      <c r="E117" s="3">
        <v>120.202</v>
      </c>
      <c r="F117" s="3">
        <v>17</v>
      </c>
      <c r="G117" s="3">
        <f>(E117-D117)/(E117+D117)</f>
        <v>0.63872339845400883</v>
      </c>
      <c r="K117" s="4">
        <v>17.5</v>
      </c>
      <c r="L117" s="4">
        <v>97.979799999999997</v>
      </c>
      <c r="M117" s="4">
        <v>7.5</v>
      </c>
      <c r="N117" s="4">
        <f>(L117-K117)/(L117+K117)</f>
        <v>0.69691669019170455</v>
      </c>
      <c r="P117" t="s">
        <v>152</v>
      </c>
    </row>
    <row r="118" spans="1:16" x14ac:dyDescent="0.3">
      <c r="D118" s="3">
        <v>25</v>
      </c>
      <c r="E118" s="3">
        <v>120.202</v>
      </c>
      <c r="F118" s="3">
        <v>7</v>
      </c>
      <c r="G118" s="3">
        <f>(E118-D118)/(E118+D118)</f>
        <v>0.65565212600377409</v>
      </c>
      <c r="K118" s="4">
        <v>17.5</v>
      </c>
      <c r="L118" s="4">
        <v>92.929299999999998</v>
      </c>
      <c r="M118" s="4">
        <v>8</v>
      </c>
      <c r="N118" s="4">
        <f>(L118-K118)/(L118+K118)</f>
        <v>0.68305513120159234</v>
      </c>
    </row>
    <row r="119" spans="1:16" x14ac:dyDescent="0.3">
      <c r="D119" s="3">
        <v>21.5</v>
      </c>
      <c r="E119" s="3">
        <v>122.22199999999999</v>
      </c>
      <c r="F119" s="3">
        <v>9</v>
      </c>
      <c r="G119" s="3">
        <f>(E119-D119)/(E119+D119)</f>
        <v>0.70081128845966523</v>
      </c>
      <c r="K119" s="4">
        <v>18</v>
      </c>
      <c r="L119" s="4">
        <v>97.979799999999997</v>
      </c>
      <c r="M119" s="4">
        <v>8.5</v>
      </c>
      <c r="N119" s="4">
        <f>(L119-K119)/(L119+K119)</f>
        <v>0.68960112019506847</v>
      </c>
    </row>
    <row r="120" spans="1:16" x14ac:dyDescent="0.3">
      <c r="D120" s="3">
        <v>17</v>
      </c>
      <c r="E120" s="3">
        <v>120.202</v>
      </c>
      <c r="F120" s="3">
        <v>8.5</v>
      </c>
      <c r="G120" s="3">
        <f>(E120-D120)/(E120+D120)</f>
        <v>0.75219020130901881</v>
      </c>
      <c r="K120" s="4">
        <v>19</v>
      </c>
      <c r="L120" s="4">
        <v>94.9495</v>
      </c>
      <c r="M120" s="4">
        <v>6.5</v>
      </c>
      <c r="N120" s="4">
        <f>(L120-K120)/(L120+K120)</f>
        <v>0.66651894040781223</v>
      </c>
    </row>
    <row r="121" spans="1:16" x14ac:dyDescent="0.3">
      <c r="C121" s="3" t="s">
        <v>2</v>
      </c>
      <c r="D121" s="3">
        <f>AVERAGE(D116:D120)</f>
        <v>23.8</v>
      </c>
      <c r="E121" s="3">
        <f>AVERAGE(E116:E120)</f>
        <v>120.404</v>
      </c>
      <c r="F121" s="3">
        <f>AVERAGE(F116:F120)</f>
        <v>11.9</v>
      </c>
      <c r="G121" s="3">
        <f>AVERAGE(G116:G120)</f>
        <v>0.67119857278699069</v>
      </c>
      <c r="H121" s="3">
        <f>_xlfn.T.TEST(D116:D120,E116:E120,2,1)</f>
        <v>2.1515591652582369E-6</v>
      </c>
      <c r="J121" s="4" t="s">
        <v>2</v>
      </c>
      <c r="K121" s="4">
        <f>AVERAGE(K116:K120)</f>
        <v>17.7</v>
      </c>
      <c r="L121" s="4">
        <f>AVERAGE(L116:L120)</f>
        <v>94.343440000000001</v>
      </c>
      <c r="M121" s="4">
        <f>AVERAGE(M116:M120)</f>
        <v>7.6</v>
      </c>
      <c r="N121" s="4">
        <f>AVERAGE(N116:N120)</f>
        <v>0.68398714553626339</v>
      </c>
      <c r="O121" s="4">
        <f>_xlfn.T.TEST(K116:K120,L116:L120,2,1)</f>
        <v>1.3357957892317453E-6</v>
      </c>
    </row>
    <row r="123" spans="1:16" x14ac:dyDescent="0.3">
      <c r="A123" t="s">
        <v>153</v>
      </c>
      <c r="B123" t="s">
        <v>96</v>
      </c>
      <c r="D123" s="3" t="s">
        <v>5</v>
      </c>
      <c r="E123" s="3" t="s">
        <v>6</v>
      </c>
      <c r="F123" s="3" t="s">
        <v>7</v>
      </c>
      <c r="G123" s="3" t="s">
        <v>8</v>
      </c>
      <c r="H123" s="3" t="s">
        <v>9</v>
      </c>
      <c r="K123" s="4" t="s">
        <v>5</v>
      </c>
      <c r="L123" s="4" t="s">
        <v>6</v>
      </c>
      <c r="M123" s="4" t="s">
        <v>7</v>
      </c>
      <c r="N123" s="4" t="s">
        <v>8</v>
      </c>
      <c r="O123" s="4" t="s">
        <v>9</v>
      </c>
    </row>
    <row r="124" spans="1:16" x14ac:dyDescent="0.3">
      <c r="D124" s="3">
        <v>5.5</v>
      </c>
      <c r="E124" s="3">
        <v>0</v>
      </c>
      <c r="F124" s="3">
        <v>12.5</v>
      </c>
      <c r="G124" s="3">
        <v>-1</v>
      </c>
      <c r="K124" s="4">
        <v>6.5</v>
      </c>
      <c r="L124" s="4">
        <v>20.202000000000002</v>
      </c>
      <c r="M124" s="4">
        <v>18</v>
      </c>
      <c r="N124" s="4">
        <v>0.51314508276533599</v>
      </c>
    </row>
    <row r="125" spans="1:16" x14ac:dyDescent="0.3">
      <c r="D125" s="3">
        <v>6</v>
      </c>
      <c r="E125" s="3">
        <v>0</v>
      </c>
      <c r="F125" s="3">
        <v>12</v>
      </c>
      <c r="G125" s="3">
        <v>-1</v>
      </c>
      <c r="K125" s="4">
        <v>5.5</v>
      </c>
      <c r="L125" s="4">
        <v>19.1919</v>
      </c>
      <c r="M125" s="4">
        <v>16</v>
      </c>
      <c r="N125" s="4">
        <v>0.55450977851036165</v>
      </c>
    </row>
    <row r="126" spans="1:16" x14ac:dyDescent="0.3">
      <c r="D126" s="3">
        <v>4</v>
      </c>
      <c r="E126" s="3">
        <v>0</v>
      </c>
      <c r="F126" s="3">
        <v>10</v>
      </c>
      <c r="G126" s="3">
        <v>-1</v>
      </c>
      <c r="K126" s="4">
        <v>6</v>
      </c>
      <c r="L126" s="4">
        <v>33.333300000000001</v>
      </c>
      <c r="M126" s="4">
        <v>17</v>
      </c>
      <c r="N126" s="4">
        <v>0.69491499569067428</v>
      </c>
    </row>
    <row r="127" spans="1:16" x14ac:dyDescent="0.3">
      <c r="D127" s="3">
        <v>4.5</v>
      </c>
      <c r="E127" s="3">
        <v>0</v>
      </c>
      <c r="F127" s="3">
        <v>11.5</v>
      </c>
      <c r="G127" s="3">
        <v>-1</v>
      </c>
      <c r="K127" s="4">
        <v>10</v>
      </c>
      <c r="L127" s="4">
        <v>30.303000000000001</v>
      </c>
      <c r="M127" s="4">
        <v>16.5</v>
      </c>
      <c r="N127" s="4">
        <v>0.50375902538272588</v>
      </c>
    </row>
    <row r="128" spans="1:16" x14ac:dyDescent="0.3">
      <c r="D128" s="3">
        <v>4.5</v>
      </c>
      <c r="E128" s="3">
        <v>0</v>
      </c>
      <c r="F128" s="3">
        <v>9.5</v>
      </c>
      <c r="G128" s="3">
        <v>-1</v>
      </c>
      <c r="K128" s="4">
        <v>8.5</v>
      </c>
      <c r="L128" s="4">
        <v>24.2424</v>
      </c>
      <c r="M128" s="4">
        <v>6</v>
      </c>
      <c r="N128" s="4">
        <v>0.48079554339327596</v>
      </c>
    </row>
    <row r="129" spans="1:15" x14ac:dyDescent="0.3">
      <c r="C129" s="3" t="s">
        <v>2</v>
      </c>
      <c r="D129" s="3">
        <v>4.9000000000000004</v>
      </c>
      <c r="E129" s="3">
        <v>0</v>
      </c>
      <c r="F129" s="3">
        <v>11.1</v>
      </c>
      <c r="G129" s="3">
        <v>-1</v>
      </c>
      <c r="H129" s="3">
        <v>1.8277976149595331E-4</v>
      </c>
      <c r="J129" s="4" t="s">
        <v>2</v>
      </c>
      <c r="K129" s="4">
        <v>7.3</v>
      </c>
      <c r="L129" s="4">
        <v>25.454520000000002</v>
      </c>
      <c r="M129" s="4">
        <v>14.7</v>
      </c>
      <c r="N129" s="4">
        <v>0.54942488514847465</v>
      </c>
      <c r="O129" s="4">
        <v>2.1890486776797243E-3</v>
      </c>
    </row>
    <row r="131" spans="1:15" x14ac:dyDescent="0.3">
      <c r="A131" s="11" t="s">
        <v>154</v>
      </c>
      <c r="B131" t="s">
        <v>96</v>
      </c>
      <c r="D131" s="3" t="s">
        <v>5</v>
      </c>
      <c r="E131" s="3" t="s">
        <v>6</v>
      </c>
      <c r="F131" s="3" t="s">
        <v>7</v>
      </c>
      <c r="G131" s="3" t="s">
        <v>8</v>
      </c>
      <c r="H131" s="3" t="s">
        <v>9</v>
      </c>
      <c r="K131" s="4" t="s">
        <v>5</v>
      </c>
      <c r="L131" s="4" t="s">
        <v>6</v>
      </c>
      <c r="M131" s="4" t="s">
        <v>7</v>
      </c>
      <c r="N131" s="4" t="s">
        <v>8</v>
      </c>
      <c r="O131" s="4" t="s">
        <v>9</v>
      </c>
    </row>
    <row r="132" spans="1:15" x14ac:dyDescent="0.3">
      <c r="D132" s="3">
        <v>47</v>
      </c>
      <c r="E132" s="3">
        <v>17.171700000000001</v>
      </c>
      <c r="F132" s="3">
        <v>43</v>
      </c>
      <c r="G132" s="3">
        <v>-0.46482016215870858</v>
      </c>
      <c r="K132" s="4">
        <v>35.5</v>
      </c>
      <c r="L132" s="4">
        <v>37.373699999999999</v>
      </c>
      <c r="M132" s="4">
        <v>31.5</v>
      </c>
      <c r="N132" s="4">
        <v>2.571160789146152E-2</v>
      </c>
    </row>
    <row r="133" spans="1:15" x14ac:dyDescent="0.3">
      <c r="D133" s="3">
        <v>47.5</v>
      </c>
      <c r="E133" s="3">
        <v>16.1616</v>
      </c>
      <c r="F133" s="3">
        <v>41.5</v>
      </c>
      <c r="G133" s="3">
        <v>-0.49226535305427449</v>
      </c>
      <c r="K133" s="4">
        <v>35</v>
      </c>
      <c r="L133" s="4">
        <v>36.363599999999998</v>
      </c>
      <c r="M133" s="4">
        <v>31.5</v>
      </c>
      <c r="N133" s="4">
        <v>1.910778043708555E-2</v>
      </c>
    </row>
    <row r="134" spans="1:15" x14ac:dyDescent="0.3">
      <c r="D134" s="3">
        <v>47</v>
      </c>
      <c r="E134" s="3">
        <v>20.202000000000002</v>
      </c>
      <c r="F134" s="3">
        <v>40</v>
      </c>
      <c r="G134" s="3">
        <v>-0.39876789381268413</v>
      </c>
      <c r="K134" s="4">
        <v>32</v>
      </c>
      <c r="L134" s="4">
        <v>34.343400000000003</v>
      </c>
      <c r="M134" s="4">
        <v>30</v>
      </c>
      <c r="N134" s="4">
        <v>3.5322277724687046E-2</v>
      </c>
    </row>
    <row r="135" spans="1:15" x14ac:dyDescent="0.3">
      <c r="D135" s="3">
        <v>45</v>
      </c>
      <c r="E135" s="3">
        <v>18.181799999999999</v>
      </c>
      <c r="F135" s="3">
        <v>40</v>
      </c>
      <c r="G135" s="3">
        <v>-0.42446084157146524</v>
      </c>
      <c r="K135" s="4">
        <v>31.5</v>
      </c>
      <c r="L135" s="4">
        <v>33.333300000000001</v>
      </c>
      <c r="M135" s="4">
        <v>27.5</v>
      </c>
      <c r="N135" s="4">
        <v>2.8277135360995059E-2</v>
      </c>
    </row>
    <row r="136" spans="1:15" x14ac:dyDescent="0.3">
      <c r="D136" s="3">
        <v>42.5</v>
      </c>
      <c r="E136" s="3">
        <v>22.222200000000001</v>
      </c>
      <c r="F136" s="3">
        <v>36.5</v>
      </c>
      <c r="G136" s="3">
        <v>-0.31330517195027363</v>
      </c>
      <c r="K136" s="4">
        <v>30.5</v>
      </c>
      <c r="L136" s="4">
        <v>32.3232</v>
      </c>
      <c r="M136" s="4">
        <v>27.5</v>
      </c>
      <c r="N136" s="4">
        <v>2.9021125953469416E-2</v>
      </c>
    </row>
    <row r="137" spans="1:15" x14ac:dyDescent="0.3">
      <c r="C137" s="3" t="s">
        <v>2</v>
      </c>
      <c r="D137" s="3">
        <v>45.8</v>
      </c>
      <c r="E137" s="3">
        <v>18.787860000000002</v>
      </c>
      <c r="F137" s="3">
        <v>40.200000000000003</v>
      </c>
      <c r="G137" s="3">
        <v>-0.41872388450948128</v>
      </c>
      <c r="H137" s="3">
        <v>1.4169106432469254E-4</v>
      </c>
      <c r="J137" s="4" t="s">
        <v>2</v>
      </c>
      <c r="K137" s="4">
        <v>32.9</v>
      </c>
      <c r="L137" s="4">
        <v>34.747440000000005</v>
      </c>
      <c r="M137" s="4">
        <v>29.6</v>
      </c>
      <c r="N137" s="4">
        <v>2.7487985473539717E-2</v>
      </c>
      <c r="O137" s="4">
        <f>_xlfn.T.TEST(K132:K136,L132:L136,2,1)</f>
        <v>2.850669185213711E-4</v>
      </c>
    </row>
    <row r="139" spans="1:15" x14ac:dyDescent="0.3">
      <c r="A139" s="12" t="s">
        <v>155</v>
      </c>
      <c r="B139" t="s">
        <v>39</v>
      </c>
      <c r="D139" s="3" t="s">
        <v>5</v>
      </c>
      <c r="E139" s="3" t="s">
        <v>6</v>
      </c>
      <c r="F139" s="3" t="s">
        <v>7</v>
      </c>
      <c r="G139" s="3" t="s">
        <v>8</v>
      </c>
      <c r="H139" s="3" t="s">
        <v>9</v>
      </c>
      <c r="K139" s="4" t="s">
        <v>5</v>
      </c>
      <c r="L139" s="4" t="s">
        <v>6</v>
      </c>
      <c r="M139" s="4" t="s">
        <v>7</v>
      </c>
      <c r="N139" s="4" t="s">
        <v>8</v>
      </c>
      <c r="O139" s="4" t="s">
        <v>9</v>
      </c>
    </row>
    <row r="140" spans="1:15" x14ac:dyDescent="0.3">
      <c r="D140" s="3">
        <v>23.5</v>
      </c>
      <c r="E140" s="3">
        <v>106.06100000000001</v>
      </c>
      <c r="F140" s="3">
        <v>7</v>
      </c>
      <c r="G140" s="3">
        <v>0.63723651407445148</v>
      </c>
      <c r="K140" s="4">
        <v>18.5</v>
      </c>
      <c r="L140" s="4">
        <v>101.01</v>
      </c>
      <c r="M140" s="4">
        <v>10.5</v>
      </c>
      <c r="N140" s="4">
        <v>0.69040247678018574</v>
      </c>
    </row>
    <row r="141" spans="1:15" x14ac:dyDescent="0.3">
      <c r="D141" s="3">
        <v>19.5</v>
      </c>
      <c r="E141" s="3">
        <v>121.212</v>
      </c>
      <c r="F141" s="3">
        <v>0.5</v>
      </c>
      <c r="G141" s="3">
        <v>0.72283813747228387</v>
      </c>
      <c r="K141" s="4">
        <v>26</v>
      </c>
      <c r="L141" s="4">
        <v>107.071</v>
      </c>
      <c r="M141" s="4">
        <v>16.5</v>
      </c>
      <c r="N141" s="4">
        <v>0.6092311623118486</v>
      </c>
    </row>
    <row r="142" spans="1:15" x14ac:dyDescent="0.3">
      <c r="D142" s="3">
        <v>21.5</v>
      </c>
      <c r="E142" s="3">
        <v>113.131</v>
      </c>
      <c r="F142" s="3">
        <v>5</v>
      </c>
      <c r="G142" s="3">
        <v>0.68060847798798196</v>
      </c>
      <c r="K142" s="4">
        <v>26</v>
      </c>
      <c r="L142" s="4">
        <v>101.01</v>
      </c>
      <c r="M142" s="4">
        <v>16</v>
      </c>
      <c r="N142" s="4">
        <v>0.59058341862845443</v>
      </c>
    </row>
    <row r="143" spans="1:15" x14ac:dyDescent="0.3">
      <c r="D143" s="3">
        <v>22</v>
      </c>
      <c r="E143" s="3">
        <v>129.29300000000001</v>
      </c>
      <c r="F143" s="3">
        <v>2.5</v>
      </c>
      <c r="G143" s="3">
        <v>0.70917359031812444</v>
      </c>
      <c r="K143" s="4">
        <v>24.5</v>
      </c>
      <c r="L143" s="4">
        <v>115.152</v>
      </c>
      <c r="M143" s="4">
        <v>18.5</v>
      </c>
      <c r="N143" s="4">
        <v>0.64912783203964142</v>
      </c>
    </row>
    <row r="144" spans="1:15" x14ac:dyDescent="0.3">
      <c r="D144" s="3">
        <v>20.5</v>
      </c>
      <c r="E144" s="3">
        <v>128.28299999999999</v>
      </c>
      <c r="F144" s="3">
        <v>7.5</v>
      </c>
      <c r="G144" s="3">
        <v>0.72443088256050758</v>
      </c>
      <c r="K144" s="4">
        <v>25.5</v>
      </c>
      <c r="L144" s="4">
        <v>87.878799999999998</v>
      </c>
      <c r="M144" s="4">
        <v>23.5</v>
      </c>
      <c r="N144" s="4">
        <v>0.55018045701665563</v>
      </c>
    </row>
    <row r="145" spans="1:15" x14ac:dyDescent="0.3">
      <c r="C145" s="3" t="s">
        <v>2</v>
      </c>
      <c r="D145" s="3">
        <v>21.4</v>
      </c>
      <c r="E145" s="3">
        <v>119.596</v>
      </c>
      <c r="F145" s="3">
        <v>4.5</v>
      </c>
      <c r="G145" s="3">
        <v>0.69485752048266991</v>
      </c>
      <c r="H145" s="3">
        <v>3.5747408823629587E-5</v>
      </c>
      <c r="J145" s="4" t="s">
        <v>2</v>
      </c>
      <c r="K145" s="4">
        <v>24.1</v>
      </c>
      <c r="L145" s="4">
        <v>102.42436000000001</v>
      </c>
      <c r="M145" s="4">
        <v>17</v>
      </c>
      <c r="N145" s="4">
        <v>0.61790506935535716</v>
      </c>
      <c r="O145" s="4">
        <v>7.6126078388968882E-5</v>
      </c>
    </row>
    <row r="147" spans="1:15" x14ac:dyDescent="0.3">
      <c r="A147" s="13" t="s">
        <v>156</v>
      </c>
      <c r="B147" t="s">
        <v>96</v>
      </c>
      <c r="D147" s="3" t="s">
        <v>5</v>
      </c>
      <c r="E147" s="3" t="s">
        <v>6</v>
      </c>
      <c r="F147" s="3" t="s">
        <v>7</v>
      </c>
      <c r="G147" s="3" t="s">
        <v>8</v>
      </c>
      <c r="H147" s="3" t="s">
        <v>9</v>
      </c>
      <c r="K147" s="4" t="s">
        <v>5</v>
      </c>
      <c r="L147" s="4" t="s">
        <v>6</v>
      </c>
      <c r="M147" s="4" t="s">
        <v>7</v>
      </c>
      <c r="N147" s="4" t="s">
        <v>8</v>
      </c>
      <c r="O147" s="4" t="s">
        <v>9</v>
      </c>
    </row>
    <row r="148" spans="1:15" x14ac:dyDescent="0.3">
      <c r="D148" s="3">
        <v>11</v>
      </c>
      <c r="E148" s="3">
        <v>6.0606099999999996</v>
      </c>
      <c r="F148" s="3">
        <v>11</v>
      </c>
      <c r="G148" s="3">
        <v>-0.2895201285299881</v>
      </c>
      <c r="K148" s="4">
        <v>5</v>
      </c>
      <c r="L148" s="4">
        <v>14.141400000000001</v>
      </c>
      <c r="M148" s="4">
        <v>4.5</v>
      </c>
      <c r="N148" s="4">
        <v>0.47757217340424424</v>
      </c>
    </row>
    <row r="149" spans="1:15" x14ac:dyDescent="0.3">
      <c r="D149" s="3">
        <v>10</v>
      </c>
      <c r="E149" s="3">
        <v>3.0303</v>
      </c>
      <c r="F149" s="3">
        <v>11</v>
      </c>
      <c r="G149" s="3">
        <v>-0.53488407788001802</v>
      </c>
      <c r="K149" s="4">
        <v>4</v>
      </c>
      <c r="L149" s="4">
        <v>14.141400000000001</v>
      </c>
      <c r="M149" s="4">
        <v>3.5</v>
      </c>
      <c r="N149" s="4">
        <v>0.55901970079486696</v>
      </c>
    </row>
    <row r="150" spans="1:15" x14ac:dyDescent="0.3">
      <c r="D150" s="3">
        <v>10</v>
      </c>
      <c r="E150" s="3">
        <v>5.0505100000000001</v>
      </c>
      <c r="F150" s="3">
        <v>10.5</v>
      </c>
      <c r="G150" s="3">
        <v>-0.32885862339548627</v>
      </c>
      <c r="K150" s="4">
        <v>4.5</v>
      </c>
      <c r="L150" s="4">
        <v>13.1313</v>
      </c>
      <c r="M150" s="4">
        <v>4</v>
      </c>
      <c r="N150" s="4">
        <v>0.48954416293750319</v>
      </c>
    </row>
    <row r="151" spans="1:15" x14ac:dyDescent="0.3">
      <c r="D151" s="3">
        <v>10</v>
      </c>
      <c r="E151" s="3">
        <v>6.0606099999999996</v>
      </c>
      <c r="F151" s="3">
        <v>8</v>
      </c>
      <c r="G151" s="3">
        <v>-0.24528271342122127</v>
      </c>
      <c r="K151" s="4">
        <v>4.5</v>
      </c>
      <c r="L151" s="4">
        <v>14.141400000000001</v>
      </c>
      <c r="M151" s="4">
        <v>3</v>
      </c>
      <c r="N151" s="4">
        <v>0.51720364350317038</v>
      </c>
    </row>
    <row r="152" spans="1:15" x14ac:dyDescent="0.3">
      <c r="D152" s="3">
        <v>9</v>
      </c>
      <c r="E152" s="3">
        <v>7.0707100000000001</v>
      </c>
      <c r="F152" s="3">
        <v>8</v>
      </c>
      <c r="G152" s="3">
        <v>-0.12005007868351804</v>
      </c>
      <c r="K152" s="4">
        <v>3.5</v>
      </c>
      <c r="L152" s="4">
        <v>15.1515</v>
      </c>
      <c r="M152" s="4">
        <v>4.5</v>
      </c>
      <c r="N152" s="4">
        <v>0.62469506474010139</v>
      </c>
    </row>
    <row r="153" spans="1:15" x14ac:dyDescent="0.3">
      <c r="C153" s="3" t="s">
        <v>2</v>
      </c>
      <c r="D153" s="3">
        <v>10</v>
      </c>
      <c r="E153" s="3">
        <v>5.454548</v>
      </c>
      <c r="F153" s="3">
        <v>9.6999999999999993</v>
      </c>
      <c r="G153" s="3">
        <v>-0.30371912438204635</v>
      </c>
      <c r="H153" s="3">
        <v>5.1510880534863315E-3</v>
      </c>
      <c r="J153" s="4" t="s">
        <v>2</v>
      </c>
      <c r="K153" s="4">
        <v>4.3</v>
      </c>
      <c r="L153" s="4">
        <v>14.141400000000001</v>
      </c>
      <c r="M153" s="4">
        <v>3.9</v>
      </c>
      <c r="N153" s="4">
        <v>0.53360694907597728</v>
      </c>
      <c r="O153" s="4">
        <v>4.5118336135033189E-5</v>
      </c>
    </row>
  </sheetData>
  <conditionalFormatting sqref="H1:H1048576">
    <cfRule type="cellIs" dxfId="3" priority="3" operator="greaterThan">
      <formula>0.05</formula>
    </cfRule>
  </conditionalFormatting>
  <conditionalFormatting sqref="O1:O136 O138:O1048576">
    <cfRule type="cellIs" dxfId="1" priority="2" operator="greaterThan">
      <formula>0.05</formula>
    </cfRule>
  </conditionalFormatting>
  <conditionalFormatting sqref="O137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A32" sqref="A32"/>
    </sheetView>
  </sheetViews>
  <sheetFormatPr defaultRowHeight="14.4" x14ac:dyDescent="0.3"/>
  <cols>
    <col min="1" max="1" width="10.5546875" bestFit="1" customWidth="1"/>
    <col min="2" max="2" width="48.6640625" customWidth="1"/>
  </cols>
  <sheetData>
    <row r="1" spans="1:3" x14ac:dyDescent="0.3">
      <c r="A1" s="2">
        <v>44162</v>
      </c>
      <c r="B1" t="s">
        <v>28</v>
      </c>
    </row>
    <row r="2" spans="1:3" x14ac:dyDescent="0.3">
      <c r="B2" t="s">
        <v>29</v>
      </c>
    </row>
    <row r="3" spans="1:3" ht="43.2" x14ac:dyDescent="0.3">
      <c r="B3" s="7" t="s">
        <v>54</v>
      </c>
    </row>
    <row r="4" spans="1:3" x14ac:dyDescent="0.3">
      <c r="B4" s="3" t="s">
        <v>53</v>
      </c>
    </row>
    <row r="7" spans="1:3" x14ac:dyDescent="0.3">
      <c r="A7" s="2">
        <v>44191</v>
      </c>
      <c r="B7" s="3" t="s">
        <v>52</v>
      </c>
    </row>
    <row r="8" spans="1:3" x14ac:dyDescent="0.3">
      <c r="B8" t="s">
        <v>47</v>
      </c>
      <c r="C8" t="s">
        <v>48</v>
      </c>
    </row>
    <row r="9" spans="1:3" x14ac:dyDescent="0.3">
      <c r="B9" t="s">
        <v>49</v>
      </c>
      <c r="C9" t="s">
        <v>48</v>
      </c>
    </row>
    <row r="10" spans="1:3" x14ac:dyDescent="0.3">
      <c r="B10" t="s">
        <v>50</v>
      </c>
      <c r="C10" t="s">
        <v>48</v>
      </c>
    </row>
    <row r="11" spans="1:3" x14ac:dyDescent="0.3">
      <c r="B11" t="s">
        <v>51</v>
      </c>
      <c r="C11" t="s">
        <v>48</v>
      </c>
    </row>
    <row r="13" spans="1:3" x14ac:dyDescent="0.3">
      <c r="A13" s="2">
        <v>44192</v>
      </c>
      <c r="B13" s="3" t="s">
        <v>81</v>
      </c>
    </row>
    <row r="14" spans="1:3" ht="57.6" x14ac:dyDescent="0.3">
      <c r="B14" s="7" t="s">
        <v>59</v>
      </c>
    </row>
    <row r="15" spans="1:3" x14ac:dyDescent="0.3">
      <c r="B15" s="3" t="s">
        <v>80</v>
      </c>
    </row>
    <row r="16" spans="1:3" x14ac:dyDescent="0.3">
      <c r="B16" s="3" t="s">
        <v>82</v>
      </c>
    </row>
    <row r="20" spans="1:2" x14ac:dyDescent="0.3">
      <c r="A20" s="2">
        <v>44226</v>
      </c>
      <c r="B20" s="3" t="s">
        <v>79</v>
      </c>
    </row>
    <row r="21" spans="1:2" ht="43.2" x14ac:dyDescent="0.3">
      <c r="B21" s="8" t="s">
        <v>78</v>
      </c>
    </row>
    <row r="22" spans="1:2" ht="43.2" x14ac:dyDescent="0.3">
      <c r="B22" s="7" t="s">
        <v>83</v>
      </c>
    </row>
    <row r="23" spans="1:2" ht="57.6" x14ac:dyDescent="0.3">
      <c r="B23" s="7" t="s">
        <v>89</v>
      </c>
    </row>
    <row r="24" spans="1:2" ht="57.6" x14ac:dyDescent="0.3">
      <c r="B24" s="8" t="s">
        <v>93</v>
      </c>
    </row>
    <row r="26" spans="1:2" ht="72" x14ac:dyDescent="0.3">
      <c r="A26" s="2">
        <v>44227</v>
      </c>
      <c r="B26" s="7" t="s">
        <v>94</v>
      </c>
    </row>
    <row r="31" spans="1:2" x14ac:dyDescent="0.3">
      <c r="A31" t="s">
        <v>143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6"/>
  <sheetViews>
    <sheetView topLeftCell="H1" workbookViewId="0">
      <selection activeCell="P19" sqref="P19"/>
    </sheetView>
  </sheetViews>
  <sheetFormatPr defaultRowHeight="14.4" x14ac:dyDescent="0.3"/>
  <cols>
    <col min="1" max="1" width="12" customWidth="1"/>
    <col min="2" max="16" width="11.6640625" customWidth="1"/>
  </cols>
  <sheetData>
    <row r="2" spans="1:20" x14ac:dyDescent="0.3">
      <c r="A2" t="s">
        <v>108</v>
      </c>
      <c r="B2" t="str">
        <f>CONCATENATE(B6,B5)</f>
        <v>TS112720aNot PV</v>
      </c>
      <c r="C2" t="str">
        <f t="shared" ref="C2:T2" si="0">CONCATENATE(C6,C5)</f>
        <v>TS112720bPV</v>
      </c>
      <c r="E2" t="str">
        <f t="shared" si="0"/>
        <v>TS122720aPV</v>
      </c>
      <c r="F2" t="str">
        <f t="shared" si="0"/>
        <v>TS122720bNot PV</v>
      </c>
      <c r="G2" t="str">
        <f t="shared" si="0"/>
        <v>TS122720cNot PV</v>
      </c>
      <c r="H2" t="str">
        <f t="shared" si="0"/>
        <v>TS122720dPV</v>
      </c>
      <c r="I2" t="str">
        <f t="shared" si="0"/>
        <v>TS013021aPV</v>
      </c>
      <c r="J2" t="str">
        <f t="shared" si="0"/>
        <v>TS013021cNot PV</v>
      </c>
      <c r="K2" t="str">
        <f t="shared" si="0"/>
        <v>TS013021dPV</v>
      </c>
      <c r="L2" t="str">
        <f t="shared" si="0"/>
        <v>TS013121aLhx6</v>
      </c>
      <c r="M2" t="str">
        <f t="shared" si="0"/>
        <v>TS013121bLhx6</v>
      </c>
      <c r="N2" t="str">
        <f t="shared" si="0"/>
        <v>TS013121dLhx6</v>
      </c>
      <c r="O2" t="str">
        <f t="shared" si="0"/>
        <v>TS013121ePV</v>
      </c>
      <c r="P2" t="str">
        <f t="shared" si="0"/>
        <v>TS013121fPV</v>
      </c>
      <c r="Q2" s="14" t="str">
        <f t="shared" si="0"/>
        <v>TS020621aLhx6</v>
      </c>
      <c r="R2" s="14" t="str">
        <f t="shared" si="0"/>
        <v>TS020621bLhx6</v>
      </c>
      <c r="S2" s="14" t="str">
        <f t="shared" si="0"/>
        <v>TS020621cPV</v>
      </c>
      <c r="T2" s="14" t="str">
        <f t="shared" si="0"/>
        <v>TS020621dLhx6</v>
      </c>
    </row>
    <row r="3" spans="1:20" x14ac:dyDescent="0.3">
      <c r="A3" t="s">
        <v>105</v>
      </c>
      <c r="B3">
        <v>-1</v>
      </c>
      <c r="C3">
        <v>0.36837389810575349</v>
      </c>
      <c r="E3">
        <v>0.78141506608716749</v>
      </c>
      <c r="F3">
        <v>-0.14834958247946944</v>
      </c>
      <c r="G3">
        <v>-0.26933458097899565</v>
      </c>
      <c r="H3">
        <v>0.37872704391171186</v>
      </c>
      <c r="I3">
        <v>0.54658723191605418</v>
      </c>
      <c r="J3">
        <v>7.1709802105211759E-2</v>
      </c>
      <c r="K3">
        <v>0.61173165970585619</v>
      </c>
      <c r="L3">
        <v>-0.5627175550180199</v>
      </c>
      <c r="M3">
        <v>-1</v>
      </c>
      <c r="N3">
        <v>-0.84210409319007073</v>
      </c>
      <c r="O3">
        <v>0.54013009334683804</v>
      </c>
      <c r="P3">
        <v>0.67119857278699069</v>
      </c>
      <c r="Q3" s="15">
        <v>-1</v>
      </c>
      <c r="R3" s="17">
        <v>-0.41872388450948128</v>
      </c>
      <c r="S3" s="19">
        <v>0.69485752048266991</v>
      </c>
      <c r="T3" s="21">
        <v>-0.30371912438204635</v>
      </c>
    </row>
    <row r="4" spans="1:20" x14ac:dyDescent="0.3">
      <c r="A4" t="s">
        <v>106</v>
      </c>
      <c r="B4">
        <v>0.2541337087597717</v>
      </c>
      <c r="C4">
        <v>0.43269353992105641</v>
      </c>
      <c r="E4">
        <v>0.69551952390128824</v>
      </c>
      <c r="F4">
        <v>0.48381419505849266</v>
      </c>
      <c r="G4">
        <v>0.27470198694638559</v>
      </c>
      <c r="H4">
        <v>0.41114452875356672</v>
      </c>
      <c r="I4">
        <v>0.69257771865983631</v>
      </c>
      <c r="J4">
        <v>0.18851117510001067</v>
      </c>
      <c r="K4">
        <v>0.72535131851152501</v>
      </c>
      <c r="L4">
        <v>0.25054791147103489</v>
      </c>
      <c r="M4">
        <v>-0.46866952845057491</v>
      </c>
      <c r="N4">
        <v>0.70339011079451086</v>
      </c>
      <c r="O4">
        <v>0.51696128354300386</v>
      </c>
      <c r="P4">
        <v>0.68398714553626339</v>
      </c>
      <c r="Q4" s="16">
        <v>0.54942488514847498</v>
      </c>
      <c r="R4" s="18">
        <v>2.7487985473539717E-2</v>
      </c>
      <c r="S4" s="20">
        <v>0.61790506935535716</v>
      </c>
      <c r="T4" s="22">
        <v>0.53360694907597728</v>
      </c>
    </row>
    <row r="5" spans="1:20" x14ac:dyDescent="0.3">
      <c r="A5" t="s">
        <v>107</v>
      </c>
      <c r="B5" t="s">
        <v>31</v>
      </c>
      <c r="C5" t="s">
        <v>39</v>
      </c>
      <c r="E5" t="s">
        <v>39</v>
      </c>
      <c r="F5" t="s">
        <v>31</v>
      </c>
      <c r="G5" t="s">
        <v>31</v>
      </c>
      <c r="H5" t="s">
        <v>39</v>
      </c>
      <c r="I5" t="s">
        <v>39</v>
      </c>
      <c r="J5" t="s">
        <v>31</v>
      </c>
      <c r="K5" t="s">
        <v>39</v>
      </c>
      <c r="L5" t="s">
        <v>96</v>
      </c>
      <c r="M5" t="s">
        <v>96</v>
      </c>
      <c r="N5" t="s">
        <v>96</v>
      </c>
      <c r="O5" t="s">
        <v>39</v>
      </c>
      <c r="P5" t="s">
        <v>39</v>
      </c>
      <c r="Q5" t="s">
        <v>96</v>
      </c>
      <c r="R5" s="14" t="s">
        <v>96</v>
      </c>
      <c r="S5" t="s">
        <v>39</v>
      </c>
      <c r="T5" s="14" t="s">
        <v>96</v>
      </c>
    </row>
    <row r="6" spans="1:20" x14ac:dyDescent="0.3">
      <c r="A6" t="s">
        <v>32</v>
      </c>
      <c r="B6" t="s">
        <v>30</v>
      </c>
      <c r="C6" t="s">
        <v>38</v>
      </c>
      <c r="E6" t="s">
        <v>55</v>
      </c>
      <c r="F6" t="s">
        <v>58</v>
      </c>
      <c r="G6" t="s">
        <v>64</v>
      </c>
      <c r="H6" t="s">
        <v>69</v>
      </c>
      <c r="I6" t="s">
        <v>74</v>
      </c>
      <c r="J6" t="s">
        <v>84</v>
      </c>
      <c r="K6" t="s">
        <v>88</v>
      </c>
      <c r="L6" t="s">
        <v>95</v>
      </c>
      <c r="M6" t="s">
        <v>98</v>
      </c>
      <c r="N6" t="s">
        <v>99</v>
      </c>
      <c r="O6" t="s">
        <v>102</v>
      </c>
      <c r="P6" t="s">
        <v>104</v>
      </c>
      <c r="Q6" s="14" t="s">
        <v>153</v>
      </c>
      <c r="R6" s="14" t="s">
        <v>154</v>
      </c>
      <c r="S6" s="14" t="s">
        <v>155</v>
      </c>
      <c r="T6" s="14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9"/>
  <sheetViews>
    <sheetView tabSelected="1" topLeftCell="C34" workbookViewId="0">
      <selection activeCell="X44" sqref="X44:X53"/>
    </sheetView>
  </sheetViews>
  <sheetFormatPr defaultRowHeight="14.4" x14ac:dyDescent="0.3"/>
  <sheetData>
    <row r="1" spans="1:6" x14ac:dyDescent="0.3">
      <c r="A1" t="s">
        <v>107</v>
      </c>
      <c r="B1" t="s">
        <v>32</v>
      </c>
      <c r="C1" t="s">
        <v>109</v>
      </c>
      <c r="D1" t="s">
        <v>105</v>
      </c>
      <c r="E1" t="s">
        <v>110</v>
      </c>
      <c r="F1" t="s">
        <v>106</v>
      </c>
    </row>
    <row r="2" spans="1:6" x14ac:dyDescent="0.3">
      <c r="A2" t="s">
        <v>31</v>
      </c>
      <c r="B2" t="s">
        <v>30</v>
      </c>
      <c r="C2">
        <v>3</v>
      </c>
      <c r="D2">
        <v>-1</v>
      </c>
      <c r="E2">
        <v>6.3</v>
      </c>
      <c r="F2">
        <v>0.2541337087597717</v>
      </c>
    </row>
    <row r="3" spans="1:6" x14ac:dyDescent="0.3">
      <c r="A3" t="s">
        <v>39</v>
      </c>
      <c r="B3" t="s">
        <v>38</v>
      </c>
      <c r="C3">
        <v>51</v>
      </c>
      <c r="D3">
        <v>0.36837389810575349</v>
      </c>
      <c r="E3">
        <v>51.9</v>
      </c>
      <c r="F3">
        <v>0.43269353992105641</v>
      </c>
    </row>
    <row r="4" spans="1:6" x14ac:dyDescent="0.3">
      <c r="A4" t="s">
        <v>39</v>
      </c>
      <c r="B4" t="s">
        <v>44</v>
      </c>
      <c r="C4">
        <v>49.6</v>
      </c>
      <c r="D4">
        <v>0.32625984594263058</v>
      </c>
      <c r="E4">
        <v>42.2</v>
      </c>
      <c r="F4">
        <v>0.42284062758770641</v>
      </c>
    </row>
    <row r="5" spans="1:6" x14ac:dyDescent="0.3">
      <c r="A5" t="s">
        <v>39</v>
      </c>
      <c r="B5" t="s">
        <v>55</v>
      </c>
      <c r="C5">
        <v>31.2</v>
      </c>
      <c r="D5">
        <v>0.78141506608716749</v>
      </c>
      <c r="E5">
        <v>37.5</v>
      </c>
      <c r="F5">
        <v>0.69551952390128824</v>
      </c>
    </row>
    <row r="6" spans="1:6" x14ac:dyDescent="0.3">
      <c r="A6" t="s">
        <v>31</v>
      </c>
      <c r="B6" t="s">
        <v>58</v>
      </c>
      <c r="C6">
        <v>9.4</v>
      </c>
      <c r="D6">
        <v>-0.14834958247946944</v>
      </c>
      <c r="E6">
        <v>5.0999999999999996</v>
      </c>
      <c r="F6">
        <v>0.48381419505849266</v>
      </c>
    </row>
    <row r="7" spans="1:6" x14ac:dyDescent="0.3">
      <c r="A7" t="s">
        <v>31</v>
      </c>
      <c r="B7" t="s">
        <v>64</v>
      </c>
      <c r="C7">
        <v>8.4</v>
      </c>
      <c r="D7">
        <v>-0.26933458097899565</v>
      </c>
      <c r="E7">
        <v>7.6</v>
      </c>
      <c r="F7">
        <v>0.27470198694638559</v>
      </c>
    </row>
    <row r="8" spans="1:6" x14ac:dyDescent="0.3">
      <c r="A8" t="s">
        <v>39</v>
      </c>
      <c r="B8" t="s">
        <v>69</v>
      </c>
      <c r="C8">
        <v>24.1</v>
      </c>
      <c r="D8">
        <v>0.37872704391171186</v>
      </c>
      <c r="E8">
        <v>24.4</v>
      </c>
      <c r="F8">
        <v>0.41114452875356672</v>
      </c>
    </row>
    <row r="9" spans="1:6" x14ac:dyDescent="0.3">
      <c r="A9" t="s">
        <v>39</v>
      </c>
      <c r="B9" t="s">
        <v>74</v>
      </c>
      <c r="C9">
        <v>23.8</v>
      </c>
      <c r="D9">
        <v>0.54658723191605418</v>
      </c>
      <c r="E9">
        <v>18.5</v>
      </c>
      <c r="F9">
        <v>0.69257771865983631</v>
      </c>
    </row>
    <row r="10" spans="1:6" x14ac:dyDescent="0.3">
      <c r="A10" t="s">
        <v>31</v>
      </c>
      <c r="B10" t="s">
        <v>84</v>
      </c>
      <c r="C10">
        <v>34.299999999999997</v>
      </c>
      <c r="D10">
        <v>7.1709802105211759E-2</v>
      </c>
      <c r="E10">
        <v>31.8</v>
      </c>
      <c r="F10">
        <v>0.18851117510001067</v>
      </c>
    </row>
    <row r="11" spans="1:6" x14ac:dyDescent="0.3">
      <c r="A11" t="s">
        <v>39</v>
      </c>
      <c r="B11" t="s">
        <v>88</v>
      </c>
      <c r="C11">
        <v>30.2</v>
      </c>
      <c r="D11">
        <v>0.61173165970585619</v>
      </c>
      <c r="E11">
        <v>27.1</v>
      </c>
      <c r="F11">
        <v>0.72535131851152501</v>
      </c>
    </row>
    <row r="12" spans="1:6" x14ac:dyDescent="0.3">
      <c r="A12" t="s">
        <v>96</v>
      </c>
      <c r="B12" t="s">
        <v>95</v>
      </c>
      <c r="C12">
        <v>15.6</v>
      </c>
      <c r="D12">
        <v>-0.5627175550180199</v>
      </c>
      <c r="E12">
        <v>8.1</v>
      </c>
      <c r="F12">
        <v>0.25054791147103489</v>
      </c>
    </row>
    <row r="13" spans="1:6" x14ac:dyDescent="0.3">
      <c r="A13" t="s">
        <v>96</v>
      </c>
      <c r="B13" t="s">
        <v>98</v>
      </c>
      <c r="C13">
        <v>6.1</v>
      </c>
      <c r="D13">
        <v>-1</v>
      </c>
      <c r="E13">
        <v>7.1</v>
      </c>
      <c r="F13">
        <v>-0.46866952845057491</v>
      </c>
    </row>
    <row r="14" spans="1:6" x14ac:dyDescent="0.3">
      <c r="A14" t="s">
        <v>96</v>
      </c>
      <c r="B14" t="s">
        <v>99</v>
      </c>
      <c r="C14">
        <v>6</v>
      </c>
      <c r="D14">
        <v>-0.84210409319007073</v>
      </c>
      <c r="E14">
        <v>3.8</v>
      </c>
      <c r="F14">
        <v>0.70339011079451086</v>
      </c>
    </row>
    <row r="15" spans="1:6" x14ac:dyDescent="0.3">
      <c r="A15" t="s">
        <v>39</v>
      </c>
      <c r="B15" t="s">
        <v>102</v>
      </c>
      <c r="C15">
        <v>18.2</v>
      </c>
      <c r="D15">
        <v>0.54013009334683804</v>
      </c>
      <c r="E15">
        <v>22.8</v>
      </c>
      <c r="F15">
        <v>0.51696128354300386</v>
      </c>
    </row>
    <row r="16" spans="1:6" x14ac:dyDescent="0.3">
      <c r="A16" t="s">
        <v>39</v>
      </c>
      <c r="B16" t="s">
        <v>104</v>
      </c>
      <c r="C16">
        <v>23.8</v>
      </c>
      <c r="D16">
        <v>0.67119857278699069</v>
      </c>
      <c r="E16">
        <v>17.7</v>
      </c>
      <c r="F16">
        <v>0.68398714553626339</v>
      </c>
    </row>
    <row r="43" spans="1:29" x14ac:dyDescent="0.3">
      <c r="B43" t="s">
        <v>121</v>
      </c>
      <c r="C43" t="s">
        <v>122</v>
      </c>
      <c r="D43" t="s">
        <v>123</v>
      </c>
      <c r="E43" t="s">
        <v>124</v>
      </c>
      <c r="F43" t="s">
        <v>125</v>
      </c>
      <c r="J43" t="s">
        <v>111</v>
      </c>
      <c r="K43" t="s">
        <v>112</v>
      </c>
      <c r="L43" t="s">
        <v>113</v>
      </c>
      <c r="M43" t="s">
        <v>114</v>
      </c>
      <c r="N43" t="s">
        <v>115</v>
      </c>
      <c r="Q43" t="s">
        <v>116</v>
      </c>
      <c r="R43" t="s">
        <v>117</v>
      </c>
      <c r="S43" t="s">
        <v>118</v>
      </c>
      <c r="T43" t="s">
        <v>119</v>
      </c>
      <c r="U43" t="s">
        <v>120</v>
      </c>
      <c r="Y43" t="s">
        <v>130</v>
      </c>
      <c r="Z43" t="s">
        <v>131</v>
      </c>
      <c r="AA43" t="s">
        <v>132</v>
      </c>
      <c r="AB43" t="s">
        <v>133</v>
      </c>
      <c r="AC43" t="s">
        <v>134</v>
      </c>
    </row>
    <row r="44" spans="1:29" x14ac:dyDescent="0.3">
      <c r="A44" t="s">
        <v>96</v>
      </c>
      <c r="B44" t="s">
        <v>95</v>
      </c>
      <c r="C44">
        <v>15.6</v>
      </c>
      <c r="D44">
        <v>-0.5627175550180199</v>
      </c>
      <c r="E44">
        <v>8.1</v>
      </c>
      <c r="F44">
        <v>0.25054791147103489</v>
      </c>
      <c r="I44" t="s">
        <v>39</v>
      </c>
      <c r="J44" t="s">
        <v>38</v>
      </c>
      <c r="K44">
        <v>51</v>
      </c>
      <c r="L44">
        <v>0.36837389810575349</v>
      </c>
      <c r="M44">
        <v>51.9</v>
      </c>
      <c r="N44">
        <v>0.43269353992105641</v>
      </c>
      <c r="P44" t="s">
        <v>31</v>
      </c>
      <c r="Q44" t="s">
        <v>30</v>
      </c>
      <c r="R44">
        <v>3</v>
      </c>
      <c r="S44">
        <v>-1</v>
      </c>
      <c r="T44">
        <v>6.3</v>
      </c>
      <c r="U44">
        <v>0.2541337087597717</v>
      </c>
      <c r="X44" t="s">
        <v>31</v>
      </c>
      <c r="Y44" t="s">
        <v>30</v>
      </c>
      <c r="Z44">
        <v>3</v>
      </c>
      <c r="AA44">
        <v>-1</v>
      </c>
      <c r="AB44">
        <v>6.3</v>
      </c>
      <c r="AC44">
        <v>0.2541337087597717</v>
      </c>
    </row>
    <row r="45" spans="1:29" x14ac:dyDescent="0.3">
      <c r="A45" t="s">
        <v>96</v>
      </c>
      <c r="B45" t="s">
        <v>98</v>
      </c>
      <c r="C45">
        <v>6.1</v>
      </c>
      <c r="D45">
        <v>-1</v>
      </c>
      <c r="E45">
        <v>7.1</v>
      </c>
      <c r="F45">
        <v>-0.46866952845057491</v>
      </c>
      <c r="P45" t="s">
        <v>31</v>
      </c>
      <c r="Q45" t="s">
        <v>58</v>
      </c>
      <c r="R45">
        <v>9.4</v>
      </c>
      <c r="S45">
        <v>-0.14834958247946944</v>
      </c>
      <c r="T45">
        <v>5.0999999999999996</v>
      </c>
      <c r="U45">
        <v>0.48381419505849266</v>
      </c>
      <c r="X45" t="s">
        <v>31</v>
      </c>
      <c r="Y45" t="s">
        <v>58</v>
      </c>
      <c r="Z45">
        <v>9.4</v>
      </c>
      <c r="AA45">
        <v>-0.14834958247946944</v>
      </c>
      <c r="AB45">
        <v>5.0999999999999996</v>
      </c>
      <c r="AC45">
        <v>0.48381419505849266</v>
      </c>
    </row>
    <row r="46" spans="1:29" x14ac:dyDescent="0.3">
      <c r="A46" t="s">
        <v>96</v>
      </c>
      <c r="B46" t="s">
        <v>99</v>
      </c>
      <c r="C46">
        <v>6</v>
      </c>
      <c r="D46">
        <v>-0.84210409319007073</v>
      </c>
      <c r="E46">
        <v>3.8</v>
      </c>
      <c r="F46">
        <v>0.70339011079451086</v>
      </c>
      <c r="I46" t="s">
        <v>39</v>
      </c>
      <c r="J46" t="s">
        <v>55</v>
      </c>
      <c r="K46">
        <v>31.2</v>
      </c>
      <c r="L46">
        <v>0.78141506608716749</v>
      </c>
      <c r="M46">
        <v>37.5</v>
      </c>
      <c r="N46">
        <v>0.69551952390128824</v>
      </c>
      <c r="P46" t="s">
        <v>31</v>
      </c>
      <c r="Q46" t="s">
        <v>64</v>
      </c>
      <c r="R46">
        <v>8.4</v>
      </c>
      <c r="S46">
        <v>-0.26933458097899565</v>
      </c>
      <c r="T46">
        <v>7.6</v>
      </c>
      <c r="U46">
        <v>0.27470198694638559</v>
      </c>
      <c r="X46" t="s">
        <v>31</v>
      </c>
      <c r="Y46" t="s">
        <v>64</v>
      </c>
      <c r="Z46">
        <v>8.4</v>
      </c>
      <c r="AA46">
        <v>-0.26933458097899565</v>
      </c>
      <c r="AB46">
        <v>7.6</v>
      </c>
      <c r="AC46">
        <v>0.27470198694638559</v>
      </c>
    </row>
    <row r="47" spans="1:29" x14ac:dyDescent="0.3">
      <c r="A47" s="22" t="s">
        <v>96</v>
      </c>
      <c r="B47" t="s">
        <v>153</v>
      </c>
      <c r="C47" s="23">
        <v>4.9000000000000004</v>
      </c>
      <c r="D47" s="23">
        <v>-1</v>
      </c>
      <c r="E47" s="24">
        <v>7.3</v>
      </c>
      <c r="F47" s="27">
        <v>0.54942488514847465</v>
      </c>
      <c r="I47" t="s">
        <v>39</v>
      </c>
      <c r="J47" t="s">
        <v>69</v>
      </c>
      <c r="K47">
        <v>24.1</v>
      </c>
      <c r="L47">
        <v>0.37872704391171186</v>
      </c>
      <c r="M47">
        <v>24.4</v>
      </c>
      <c r="N47">
        <v>0.41114452875356672</v>
      </c>
      <c r="P47" t="s">
        <v>31</v>
      </c>
      <c r="Q47" t="s">
        <v>84</v>
      </c>
      <c r="R47">
        <v>34.299999999999997</v>
      </c>
      <c r="S47">
        <v>7.1709802105211759E-2</v>
      </c>
      <c r="T47">
        <v>31.8</v>
      </c>
      <c r="U47">
        <v>0.18851117510001067</v>
      </c>
      <c r="X47" t="s">
        <v>31</v>
      </c>
      <c r="Y47" t="s">
        <v>84</v>
      </c>
      <c r="Z47">
        <v>34.299999999999997</v>
      </c>
      <c r="AA47">
        <v>7.1709802105211759E-2</v>
      </c>
      <c r="AB47">
        <v>31.8</v>
      </c>
      <c r="AC47">
        <v>0.18851117510001067</v>
      </c>
    </row>
    <row r="48" spans="1:29" x14ac:dyDescent="0.3">
      <c r="A48" s="22" t="s">
        <v>96</v>
      </c>
      <c r="B48" s="22" t="s">
        <v>154</v>
      </c>
      <c r="C48" s="25">
        <v>45.8</v>
      </c>
      <c r="D48" s="29">
        <v>-0.41872388450948128</v>
      </c>
      <c r="E48" s="26">
        <v>32.9</v>
      </c>
      <c r="F48" s="28">
        <v>2.7487985473539717E-2</v>
      </c>
      <c r="I48" t="s">
        <v>39</v>
      </c>
      <c r="J48" t="s">
        <v>74</v>
      </c>
      <c r="K48">
        <v>23.8</v>
      </c>
      <c r="L48">
        <v>0.54658723191605418</v>
      </c>
      <c r="M48">
        <v>18.5</v>
      </c>
      <c r="N48">
        <v>0.69257771865983631</v>
      </c>
      <c r="X48" t="s">
        <v>96</v>
      </c>
      <c r="Y48" t="s">
        <v>95</v>
      </c>
      <c r="Z48">
        <v>15.6</v>
      </c>
      <c r="AA48">
        <v>-0.5627175550180199</v>
      </c>
      <c r="AB48">
        <v>8.1</v>
      </c>
      <c r="AC48">
        <v>0.25054791147103489</v>
      </c>
    </row>
    <row r="49" spans="1:29" x14ac:dyDescent="0.3">
      <c r="A49" s="22" t="s">
        <v>96</v>
      </c>
      <c r="B49" s="22" t="s">
        <v>156</v>
      </c>
      <c r="C49" s="30">
        <v>10</v>
      </c>
      <c r="D49" s="30">
        <v>-0.30371912438204635</v>
      </c>
      <c r="E49" s="31">
        <v>4.3</v>
      </c>
      <c r="F49" s="32">
        <v>0.53360694907597728</v>
      </c>
      <c r="I49" t="s">
        <v>39</v>
      </c>
      <c r="J49" t="s">
        <v>88</v>
      </c>
      <c r="K49">
        <v>30.2</v>
      </c>
      <c r="L49">
        <v>0.61173165970585619</v>
      </c>
      <c r="M49">
        <v>27.1</v>
      </c>
      <c r="N49">
        <v>0.72535131851152501</v>
      </c>
      <c r="X49" t="s">
        <v>96</v>
      </c>
      <c r="Y49" t="s">
        <v>98</v>
      </c>
      <c r="Z49">
        <v>6.1</v>
      </c>
      <c r="AA49">
        <v>-1</v>
      </c>
      <c r="AB49">
        <v>7.1</v>
      </c>
      <c r="AC49">
        <v>-0.46866952845057491</v>
      </c>
    </row>
    <row r="50" spans="1:29" x14ac:dyDescent="0.3">
      <c r="I50" t="s">
        <v>39</v>
      </c>
      <c r="J50" t="s">
        <v>102</v>
      </c>
      <c r="K50">
        <v>18.2</v>
      </c>
      <c r="L50">
        <v>0.54013009334683804</v>
      </c>
      <c r="M50">
        <v>22.8</v>
      </c>
      <c r="N50">
        <v>0.51696128354300386</v>
      </c>
      <c r="X50" t="s">
        <v>96</v>
      </c>
      <c r="Y50" t="s">
        <v>99</v>
      </c>
      <c r="Z50">
        <v>6</v>
      </c>
      <c r="AA50">
        <v>-0.84210409319007073</v>
      </c>
      <c r="AB50">
        <v>3.8</v>
      </c>
      <c r="AC50">
        <v>0.70339011079451086</v>
      </c>
    </row>
    <row r="51" spans="1:29" x14ac:dyDescent="0.3">
      <c r="I51" t="s">
        <v>39</v>
      </c>
      <c r="J51" t="s">
        <v>104</v>
      </c>
      <c r="K51">
        <v>23.8</v>
      </c>
      <c r="L51">
        <v>0.67119857278699069</v>
      </c>
      <c r="M51">
        <v>17.7</v>
      </c>
      <c r="N51">
        <v>0.68398714553626339</v>
      </c>
      <c r="X51" s="36" t="s">
        <v>96</v>
      </c>
      <c r="Y51" s="36" t="s">
        <v>153</v>
      </c>
      <c r="Z51" s="36">
        <v>4.9000000000000004</v>
      </c>
      <c r="AA51" s="36">
        <v>-1</v>
      </c>
      <c r="AB51" s="36">
        <v>7.3</v>
      </c>
      <c r="AC51" s="36">
        <v>0.54942488514847465</v>
      </c>
    </row>
    <row r="52" spans="1:29" x14ac:dyDescent="0.3">
      <c r="I52" t="s">
        <v>39</v>
      </c>
      <c r="J52" t="s">
        <v>155</v>
      </c>
      <c r="K52" s="33">
        <v>21.4</v>
      </c>
      <c r="L52" s="34">
        <v>0.69485752048266991</v>
      </c>
      <c r="M52" s="35">
        <v>24.1</v>
      </c>
      <c r="N52" s="36">
        <v>0.61790506935535716</v>
      </c>
      <c r="X52" s="36" t="s">
        <v>96</v>
      </c>
      <c r="Y52" s="36" t="s">
        <v>154</v>
      </c>
      <c r="Z52" s="36">
        <v>45.8</v>
      </c>
      <c r="AA52" s="36">
        <v>-0.41872388450948128</v>
      </c>
      <c r="AB52" s="36">
        <v>32.9</v>
      </c>
      <c r="AC52" s="36">
        <v>2.7487985473539717E-2</v>
      </c>
    </row>
    <row r="53" spans="1:29" x14ac:dyDescent="0.3">
      <c r="X53" s="36" t="s">
        <v>96</v>
      </c>
      <c r="Y53" s="36" t="s">
        <v>156</v>
      </c>
      <c r="Z53" s="36">
        <v>10</v>
      </c>
      <c r="AA53" s="36">
        <v>-0.30371912438204635</v>
      </c>
      <c r="AB53" s="36">
        <v>4.3</v>
      </c>
      <c r="AC53" s="36">
        <v>0.53360694907597728</v>
      </c>
    </row>
    <row r="56" spans="1:29" x14ac:dyDescent="0.3">
      <c r="A56" s="9" t="s">
        <v>126</v>
      </c>
      <c r="B56" s="9"/>
      <c r="C56" s="9">
        <f>AVERAGE(C44:C55)</f>
        <v>14.733333333333334</v>
      </c>
      <c r="D56" s="9">
        <f t="shared" ref="D56:F56" si="0">AVERAGE(D44:D55)</f>
        <v>-0.68787744284993646</v>
      </c>
      <c r="E56" s="9">
        <f t="shared" si="0"/>
        <v>10.583333333333334</v>
      </c>
      <c r="F56" s="9">
        <f t="shared" si="0"/>
        <v>0.26596471891882706</v>
      </c>
      <c r="I56" s="9" t="s">
        <v>126</v>
      </c>
      <c r="J56" s="9"/>
      <c r="K56" s="9">
        <f>AVERAGE(K44:K55)</f>
        <v>27.962500000000002</v>
      </c>
      <c r="L56" s="9">
        <f t="shared" ref="L56" si="1">AVERAGE(L44:L55)</f>
        <v>0.57412763579288029</v>
      </c>
      <c r="M56" s="9">
        <f t="shared" ref="M56" si="2">AVERAGE(M44:M55)</f>
        <v>28</v>
      </c>
      <c r="N56" s="9">
        <f t="shared" ref="N56" si="3">AVERAGE(N44:N55)</f>
        <v>0.59701751602273712</v>
      </c>
      <c r="P56" s="9" t="s">
        <v>126</v>
      </c>
      <c r="Q56" s="9"/>
      <c r="R56" s="9">
        <f>AVERAGE(R44:R55)</f>
        <v>13.774999999999999</v>
      </c>
      <c r="S56" s="9">
        <f t="shared" ref="S56" si="4">AVERAGE(S44:S55)</f>
        <v>-0.33649359033831328</v>
      </c>
      <c r="T56" s="9">
        <f t="shared" ref="T56" si="5">AVERAGE(T44:T55)</f>
        <v>12.7</v>
      </c>
      <c r="U56" s="9">
        <f t="shared" ref="U56" si="6">AVERAGE(U44:U55)</f>
        <v>0.30029026646616513</v>
      </c>
      <c r="X56" s="9" t="s">
        <v>126</v>
      </c>
      <c r="Y56" s="9"/>
      <c r="Z56" s="9">
        <f>AVERAGE(Z44:Z55)</f>
        <v>14.35</v>
      </c>
      <c r="AA56" s="9">
        <f t="shared" ref="AA56" si="7">AVERAGE(AA44:AA55)</f>
        <v>-0.54732390184528712</v>
      </c>
      <c r="AB56" s="9">
        <f t="shared" ref="AB56" si="8">AVERAGE(AB44:AB55)</f>
        <v>11.43</v>
      </c>
      <c r="AC56" s="9">
        <f t="shared" ref="AC56" si="9">AVERAGE(AC44:AC55)</f>
        <v>0.27969493793776234</v>
      </c>
    </row>
    <row r="57" spans="1:29" x14ac:dyDescent="0.3">
      <c r="A57" s="9" t="s">
        <v>127</v>
      </c>
      <c r="B57" s="9"/>
      <c r="C57" s="9">
        <f>STDEV(C44:C55)</f>
        <v>15.721280694226746</v>
      </c>
      <c r="D57" s="9">
        <f t="shared" ref="D57:F57" si="10">STDEV(D44:D55)</f>
        <v>0.30143426818344005</v>
      </c>
      <c r="E57" s="9">
        <f t="shared" si="10"/>
        <v>11.06895056754102</v>
      </c>
      <c r="F57" s="9">
        <f t="shared" si="10"/>
        <v>0.43361718379571917</v>
      </c>
      <c r="I57" s="9" t="s">
        <v>127</v>
      </c>
      <c r="J57" s="9"/>
      <c r="K57" s="9">
        <f>STDEV(K44:K55)</f>
        <v>10.241084973213104</v>
      </c>
      <c r="L57" s="9">
        <f t="shared" ref="L57:N57" si="11">STDEV(L44:L55)</f>
        <v>0.14678016207745323</v>
      </c>
      <c r="M57" s="9">
        <f t="shared" si="11"/>
        <v>11.425660343530007</v>
      </c>
      <c r="N57" s="9">
        <f t="shared" si="11"/>
        <v>0.12607486775971319</v>
      </c>
      <c r="P57" s="9" t="s">
        <v>127</v>
      </c>
      <c r="Q57" s="9"/>
      <c r="R57" s="9">
        <f>STDEV(R44:R55)</f>
        <v>13.969102810607893</v>
      </c>
      <c r="S57" s="9">
        <f t="shared" ref="S57:U57" si="12">STDEV(S44:S55)</f>
        <v>0.46432002810412926</v>
      </c>
      <c r="T57" s="9">
        <f t="shared" si="12"/>
        <v>12.774192733789484</v>
      </c>
      <c r="U57" s="9">
        <f t="shared" si="12"/>
        <v>0.12775078016812119</v>
      </c>
      <c r="X57" s="9" t="s">
        <v>127</v>
      </c>
      <c r="Y57" s="9"/>
      <c r="Z57" s="9">
        <f>STDEV(Z44:Z55)</f>
        <v>14.233782194327533</v>
      </c>
      <c r="AA57" s="9">
        <f t="shared" ref="AA57:AC57" si="13">STDEV(AA44:AA55)</f>
        <v>0.39404199212301577</v>
      </c>
      <c r="AB57" s="9">
        <f t="shared" si="13"/>
        <v>11.120056954290595</v>
      </c>
      <c r="AC57" s="9">
        <f t="shared" si="13"/>
        <v>0.3319819070755986</v>
      </c>
    </row>
    <row r="58" spans="1:29" x14ac:dyDescent="0.3">
      <c r="A58" s="9" t="s">
        <v>128</v>
      </c>
      <c r="B58" s="9"/>
      <c r="C58" s="9">
        <f>MEDIAN(C44:C55)</f>
        <v>8.0500000000000007</v>
      </c>
      <c r="D58" s="9">
        <f t="shared" ref="D58:F58" si="14">MEDIAN(D44:D55)</f>
        <v>-0.70241082410404532</v>
      </c>
      <c r="E58" s="9">
        <f t="shared" si="14"/>
        <v>7.1999999999999993</v>
      </c>
      <c r="F58" s="9">
        <f t="shared" si="14"/>
        <v>0.39207743027350606</v>
      </c>
      <c r="I58" s="9" t="s">
        <v>128</v>
      </c>
      <c r="J58" s="9"/>
      <c r="K58" s="9">
        <f>MEDIAN(K44:K55)</f>
        <v>23.950000000000003</v>
      </c>
      <c r="L58" s="9">
        <f t="shared" ref="L58:N58" si="15">MEDIAN(L44:L55)</f>
        <v>0.57915944581095524</v>
      </c>
      <c r="M58" s="9">
        <f t="shared" si="15"/>
        <v>24.25</v>
      </c>
      <c r="N58" s="9">
        <f t="shared" si="15"/>
        <v>0.65094610744581027</v>
      </c>
      <c r="P58" s="9" t="s">
        <v>128</v>
      </c>
      <c r="Q58" s="9"/>
      <c r="R58" s="9">
        <f>MEDIAN(R44:R55)</f>
        <v>8.9</v>
      </c>
      <c r="S58" s="9">
        <f t="shared" ref="S58:U58" si="16">MEDIAN(S44:S55)</f>
        <v>-0.20884208172923255</v>
      </c>
      <c r="T58" s="9">
        <f t="shared" si="16"/>
        <v>6.9499999999999993</v>
      </c>
      <c r="U58" s="9">
        <f t="shared" si="16"/>
        <v>0.26441784785307865</v>
      </c>
      <c r="X58" s="9" t="s">
        <v>128</v>
      </c>
      <c r="Y58" s="9"/>
      <c r="Z58" s="9">
        <f>MEDIAN(Z44:Z55)</f>
        <v>8.9</v>
      </c>
      <c r="AA58" s="9">
        <f t="shared" ref="AA58:AC58" si="17">MEDIAN(AA44:AA55)</f>
        <v>-0.49072071976375059</v>
      </c>
      <c r="AB58" s="9">
        <f t="shared" si="17"/>
        <v>7.1999999999999993</v>
      </c>
      <c r="AC58" s="9">
        <f t="shared" si="17"/>
        <v>0.26441784785307865</v>
      </c>
    </row>
    <row r="59" spans="1:29" x14ac:dyDescent="0.3">
      <c r="A59" s="9" t="s">
        <v>129</v>
      </c>
      <c r="B59" s="9"/>
      <c r="C59" s="9">
        <f>C57/SQRT(COUNT(C44:C55))</f>
        <v>6.4181859673206034</v>
      </c>
      <c r="D59" s="9">
        <f t="shared" ref="D59:F59" si="18">D57/SQRT(COUNT(D44:D55))</f>
        <v>0.12306002467311503</v>
      </c>
      <c r="E59" s="9">
        <f t="shared" si="18"/>
        <v>4.5188801464276276</v>
      </c>
      <c r="F59" s="9">
        <f t="shared" si="18"/>
        <v>0.17702347400035706</v>
      </c>
      <c r="I59" s="9" t="s">
        <v>129</v>
      </c>
      <c r="J59" s="9"/>
      <c r="K59" s="9">
        <f>K57/SQRT(COUNT(K44:K55))</f>
        <v>3.6207703156333189</v>
      </c>
      <c r="L59" s="9">
        <f t="shared" ref="L59:N59" si="19">L57/SQRT(COUNT(L44:L55))</f>
        <v>5.1894623974313846E-2</v>
      </c>
      <c r="M59" s="9">
        <f t="shared" si="19"/>
        <v>4.039580954222143</v>
      </c>
      <c r="N59" s="9">
        <f t="shared" si="19"/>
        <v>4.4574196965045214E-2</v>
      </c>
      <c r="P59" s="9" t="s">
        <v>129</v>
      </c>
      <c r="Q59" s="9"/>
      <c r="R59" s="9">
        <f>R57/SQRT(COUNT(R44:R55))</f>
        <v>6.9845514053039466</v>
      </c>
      <c r="S59" s="9">
        <f t="shared" ref="S59:U59" si="20">S57/SQRT(COUNT(S44:S55))</f>
        <v>0.23216001405206463</v>
      </c>
      <c r="T59" s="9">
        <f t="shared" si="20"/>
        <v>6.3870963668947418</v>
      </c>
      <c r="U59" s="9">
        <f t="shared" si="20"/>
        <v>6.3875390084060596E-2</v>
      </c>
      <c r="X59" s="9" t="s">
        <v>129</v>
      </c>
      <c r="Y59" s="9"/>
      <c r="Z59" s="9">
        <f>Z57/SQRT(COUNT(Z44:Z55))</f>
        <v>4.501117145282441</v>
      </c>
      <c r="AA59" s="9">
        <f t="shared" ref="AA59:AC59" si="21">AA57/SQRT(COUNT(AA44:AA55))</f>
        <v>0.12460701888588573</v>
      </c>
      <c r="AB59" s="9">
        <f t="shared" si="21"/>
        <v>3.5164707686353176</v>
      </c>
      <c r="AC59" s="9">
        <f t="shared" si="21"/>
        <v>0.10498189683252603</v>
      </c>
    </row>
    <row r="60" spans="1:29" x14ac:dyDescent="0.3">
      <c r="M60">
        <f>_xlfn.T.TEST(L46:L51,N46:N51,2,2)</f>
        <v>0.67665698094575233</v>
      </c>
    </row>
    <row r="62" spans="1:29" x14ac:dyDescent="0.3">
      <c r="D62" t="s">
        <v>135</v>
      </c>
      <c r="E62" t="s">
        <v>136</v>
      </c>
      <c r="F62" t="s">
        <v>137</v>
      </c>
      <c r="G62" t="s">
        <v>138</v>
      </c>
      <c r="H62" t="s">
        <v>139</v>
      </c>
      <c r="I62" t="s">
        <v>140</v>
      </c>
      <c r="J62" t="s">
        <v>141</v>
      </c>
      <c r="K62" t="s">
        <v>142</v>
      </c>
    </row>
    <row r="63" spans="1:29" x14ac:dyDescent="0.3">
      <c r="D63">
        <f>L56</f>
        <v>0.57412763579288029</v>
      </c>
      <c r="E63">
        <f>L59</f>
        <v>5.1894623974313846E-2</v>
      </c>
      <c r="F63">
        <f>AA56</f>
        <v>-0.54732390184528712</v>
      </c>
      <c r="G63">
        <f>AA59</f>
        <v>0.12460701888588573</v>
      </c>
      <c r="H63">
        <f>N56</f>
        <v>0.59701751602273712</v>
      </c>
      <c r="I63">
        <f>N59</f>
        <v>4.4574196965045214E-2</v>
      </c>
      <c r="J63">
        <f>AC56</f>
        <v>0.27969493793776234</v>
      </c>
      <c r="K63">
        <f>AC59</f>
        <v>0.10498189683252603</v>
      </c>
      <c r="AA63">
        <f>_xlfn.T.TEST(AA44:AA50,AC44:AC50,2,2)</f>
        <v>3.2927391193178549E-3</v>
      </c>
    </row>
    <row r="66" spans="9:12" x14ac:dyDescent="0.3">
      <c r="I66" s="10" t="s">
        <v>144</v>
      </c>
    </row>
    <row r="67" spans="9:12" x14ac:dyDescent="0.3">
      <c r="J67" t="s">
        <v>39</v>
      </c>
      <c r="K67" t="s">
        <v>48</v>
      </c>
      <c r="L67" t="s">
        <v>145</v>
      </c>
    </row>
    <row r="68" spans="9:12" x14ac:dyDescent="0.3">
      <c r="I68" t="s">
        <v>5</v>
      </c>
      <c r="J68">
        <f>L56</f>
        <v>0.57412763579288029</v>
      </c>
      <c r="K68">
        <f>AA56</f>
        <v>-0.54732390184528712</v>
      </c>
      <c r="L68">
        <f>J68-K68</f>
        <v>1.1214515376381673</v>
      </c>
    </row>
    <row r="69" spans="9:12" x14ac:dyDescent="0.3">
      <c r="I69" t="s">
        <v>7</v>
      </c>
      <c r="J69">
        <f>N56</f>
        <v>0.59701751602273712</v>
      </c>
      <c r="K69">
        <f>AC56</f>
        <v>0.27969493793776234</v>
      </c>
      <c r="L69">
        <f>J69-K69</f>
        <v>0.31732257808497477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CNO 11-27</vt:lpstr>
      <vt:lpstr>CNO 12-26</vt:lpstr>
      <vt:lpstr>CNO 12-27</vt:lpstr>
      <vt:lpstr>CNO 1-30</vt:lpstr>
      <vt:lpstr>CNO 1-31</vt:lpstr>
      <vt:lpstr>Reanalysis</vt:lpstr>
      <vt:lpstr>Notes 2-1-21</vt:lpstr>
      <vt:lpstr>For Igor Pairs</vt:lpstr>
      <vt:lpstr>Igor MF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2020-11-30T16:23:10Z</dcterms:created>
  <dcterms:modified xsi:type="dcterms:W3CDTF">2021-02-07T20:06:20Z</dcterms:modified>
</cp:coreProperties>
</file>