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resa\Presentations and Writing\Spix et al 2020\for Resubmission\Data Files\"/>
    </mc:Choice>
  </mc:AlternateContent>
  <xr:revisionPtr revIDLastSave="0" documentId="13_ncr:1_{68740BDA-9265-464D-8BA4-476EABD83560}" xr6:coauthVersionLast="46" xr6:coauthVersionMax="46" xr10:uidLastSave="{00000000-0000-0000-0000-000000000000}"/>
  <bookViews>
    <workbookView xWindow="75" yWindow="-16320" windowWidth="29040" windowHeight="16440" activeTab="5" xr2:uid="{EFBA2D16-B2D5-4FBF-BD08-BF07B6EB40CB}"/>
  </bookViews>
  <sheets>
    <sheet name="Coronal Collection" sheetId="1" r:id="rId1"/>
    <sheet name="Training set" sheetId="3" r:id="rId2"/>
    <sheet name="Chart1" sheetId="4" r:id="rId3"/>
    <sheet name="Saggital Collection" sheetId="2" r:id="rId4"/>
    <sheet name="Chart3" sheetId="7" r:id="rId5"/>
    <sheet name="Summary" sheetId="5" r:id="rId6"/>
  </sheets>
  <definedNames>
    <definedName name="_xlnm._FilterDatabase" localSheetId="5" hidden="1">Summary!$A$1:$O$13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8" i="5" l="1"/>
  <c r="V28" i="5"/>
  <c r="W28" i="5"/>
  <c r="U29" i="5"/>
  <c r="V29" i="5"/>
  <c r="V31" i="5" s="1"/>
  <c r="W29" i="5"/>
  <c r="W31" i="5" s="1"/>
  <c r="U30" i="5"/>
  <c r="V30" i="5"/>
  <c r="W30" i="5"/>
  <c r="U31" i="5"/>
  <c r="T31" i="5"/>
  <c r="T30" i="5"/>
  <c r="T29" i="5"/>
  <c r="T28" i="5"/>
  <c r="W24" i="5"/>
  <c r="V24" i="5"/>
  <c r="U24" i="5"/>
  <c r="T24" i="5"/>
  <c r="W17" i="5"/>
  <c r="V17" i="5"/>
  <c r="U17" i="5"/>
  <c r="T17" i="5"/>
  <c r="U7" i="5"/>
  <c r="V7" i="5"/>
  <c r="W7" i="5"/>
  <c r="T7" i="5"/>
  <c r="X23" i="5"/>
  <c r="W23" i="5"/>
  <c r="V23" i="5"/>
  <c r="U23" i="5"/>
  <c r="T23" i="5"/>
  <c r="X16" i="5"/>
  <c r="W16" i="5"/>
  <c r="V16" i="5"/>
  <c r="U16" i="5"/>
  <c r="T16" i="5"/>
  <c r="U6" i="5"/>
  <c r="V6" i="5"/>
  <c r="W6" i="5"/>
  <c r="X6" i="5"/>
  <c r="T6" i="5"/>
  <c r="X22" i="5"/>
  <c r="X21" i="5"/>
  <c r="X20" i="5"/>
  <c r="X15" i="5"/>
  <c r="X14" i="5"/>
  <c r="X13" i="5"/>
  <c r="X12" i="5"/>
  <c r="V5" i="5"/>
  <c r="X5" i="5" s="1"/>
  <c r="X4" i="5"/>
  <c r="X3" i="5"/>
  <c r="X2" i="5"/>
  <c r="L37" i="5"/>
  <c r="L39" i="5" s="1"/>
  <c r="M37" i="5"/>
  <c r="N37" i="5"/>
  <c r="N39" i="5" s="1"/>
  <c r="O37" i="5"/>
  <c r="P37" i="5"/>
  <c r="M39" i="5" s="1"/>
  <c r="C37" i="5"/>
  <c r="D37" i="5"/>
  <c r="E37" i="5"/>
  <c r="F37" i="5"/>
  <c r="G37" i="5"/>
  <c r="G39" i="5" s="1"/>
  <c r="G10" i="5"/>
  <c r="G11" i="5"/>
  <c r="G12" i="5"/>
  <c r="G31" i="1"/>
  <c r="G32" i="1"/>
  <c r="G33" i="1"/>
  <c r="G34" i="1"/>
  <c r="G35" i="1"/>
  <c r="P23" i="1"/>
  <c r="P24" i="1"/>
  <c r="P25" i="1"/>
  <c r="P26" i="1"/>
  <c r="P22" i="1"/>
  <c r="G22" i="1"/>
  <c r="G23" i="1"/>
  <c r="G24" i="1"/>
  <c r="G25" i="1"/>
  <c r="G26" i="1"/>
  <c r="O35" i="1"/>
  <c r="P35" i="1" s="1"/>
  <c r="N35" i="1"/>
  <c r="M35" i="1"/>
  <c r="L35" i="1"/>
  <c r="K35" i="1"/>
  <c r="F35" i="1"/>
  <c r="E35" i="1"/>
  <c r="D35" i="1"/>
  <c r="C35" i="1"/>
  <c r="B35" i="1"/>
  <c r="P34" i="1"/>
  <c r="P33" i="1"/>
  <c r="P32" i="1"/>
  <c r="P31" i="1"/>
  <c r="O26" i="1"/>
  <c r="N26" i="1"/>
  <c r="M26" i="1"/>
  <c r="L26" i="1"/>
  <c r="K26" i="1"/>
  <c r="F26" i="1"/>
  <c r="E26" i="1"/>
  <c r="D26" i="1"/>
  <c r="C26" i="1"/>
  <c r="B26" i="1"/>
  <c r="D18" i="5"/>
  <c r="F18" i="5"/>
  <c r="C18" i="5"/>
  <c r="G3" i="5"/>
  <c r="G4" i="5"/>
  <c r="G6" i="5"/>
  <c r="G7" i="5"/>
  <c r="G8" i="5"/>
  <c r="G9" i="5"/>
  <c r="G2" i="5"/>
  <c r="E5" i="5"/>
  <c r="G5" i="5" s="1"/>
  <c r="G17" i="3"/>
  <c r="G18" i="3"/>
  <c r="G19" i="3"/>
  <c r="G20" i="3"/>
  <c r="G16" i="3"/>
  <c r="E20" i="3"/>
  <c r="D20" i="3"/>
  <c r="C20" i="3"/>
  <c r="B20" i="3"/>
  <c r="F20" i="3" s="1"/>
  <c r="F19" i="3"/>
  <c r="F18" i="3"/>
  <c r="F17" i="3"/>
  <c r="F16" i="3"/>
  <c r="E7" i="3"/>
  <c r="D7" i="3"/>
  <c r="C7" i="3"/>
  <c r="B7" i="3"/>
  <c r="F4" i="3"/>
  <c r="F3" i="3"/>
  <c r="O39" i="5" l="1"/>
  <c r="P39" i="5"/>
  <c r="D39" i="5"/>
  <c r="C39" i="5"/>
  <c r="E39" i="5"/>
  <c r="F39" i="5"/>
  <c r="G18" i="5"/>
  <c r="G20" i="5" s="1"/>
  <c r="E18" i="5"/>
  <c r="F7" i="3"/>
  <c r="G3" i="3" s="1"/>
  <c r="C20" i="5" l="1"/>
  <c r="E20" i="5"/>
  <c r="F20" i="5"/>
  <c r="D20" i="5"/>
  <c r="G7" i="3"/>
  <c r="G4" i="3"/>
  <c r="G5" i="3"/>
  <c r="G6" i="3"/>
  <c r="O15" i="1" l="1"/>
  <c r="O8" i="1"/>
  <c r="P4" i="1" s="1"/>
  <c r="N17" i="1"/>
  <c r="M17" i="1"/>
  <c r="L17" i="1"/>
  <c r="K17" i="1"/>
  <c r="E17" i="1"/>
  <c r="D17" i="1"/>
  <c r="C17" i="1"/>
  <c r="B17" i="1"/>
  <c r="N8" i="1"/>
  <c r="M8" i="1"/>
  <c r="L8" i="1"/>
  <c r="K8" i="1"/>
  <c r="E8" i="1"/>
  <c r="D8" i="1"/>
  <c r="C8" i="1"/>
  <c r="B8" i="1"/>
  <c r="F8" i="1"/>
  <c r="N24" i="2"/>
  <c r="M24" i="2"/>
  <c r="L24" i="2"/>
  <c r="K24" i="2"/>
  <c r="O23" i="2"/>
  <c r="O22" i="2"/>
  <c r="O21" i="2"/>
  <c r="O20" i="2"/>
  <c r="G23" i="2"/>
  <c r="G22" i="2"/>
  <c r="G21" i="2"/>
  <c r="G20" i="2"/>
  <c r="F24" i="2"/>
  <c r="E24" i="2"/>
  <c r="D24" i="2"/>
  <c r="C24" i="2"/>
  <c r="N11" i="2"/>
  <c r="M11" i="2"/>
  <c r="L11" i="2"/>
  <c r="K11" i="2"/>
  <c r="O10" i="2"/>
  <c r="O9" i="2"/>
  <c r="O8" i="2"/>
  <c r="O7" i="2"/>
  <c r="S7" i="2"/>
  <c r="G9" i="2"/>
  <c r="S8" i="2" s="1"/>
  <c r="S9" i="2"/>
  <c r="S6" i="2"/>
  <c r="D11" i="2"/>
  <c r="E11" i="2"/>
  <c r="F11" i="2"/>
  <c r="C11" i="2"/>
  <c r="P21" i="2" l="1"/>
  <c r="S10" i="2"/>
  <c r="T10" i="2" s="1"/>
  <c r="P22" i="2"/>
  <c r="P20" i="2"/>
  <c r="P6" i="1"/>
  <c r="P8" i="1"/>
  <c r="P7" i="1"/>
  <c r="P5" i="1"/>
  <c r="O17" i="1"/>
  <c r="F17" i="1"/>
  <c r="G6" i="1"/>
  <c r="O24" i="2"/>
  <c r="P24" i="2" s="1"/>
  <c r="G24" i="2"/>
  <c r="G11" i="2"/>
  <c r="H11" i="2" s="1"/>
  <c r="P10" i="2"/>
  <c r="O11" i="2"/>
  <c r="H21" i="2" l="1"/>
  <c r="T9" i="2"/>
  <c r="T6" i="2"/>
  <c r="T8" i="2"/>
  <c r="T7" i="2"/>
  <c r="H7" i="2"/>
  <c r="H23" i="2"/>
  <c r="H22" i="2"/>
  <c r="H20" i="2"/>
  <c r="H24" i="2"/>
  <c r="P23" i="2"/>
  <c r="P16" i="1"/>
  <c r="P17" i="1"/>
  <c r="P13" i="1"/>
  <c r="P14" i="1"/>
  <c r="P15" i="1"/>
  <c r="G15" i="1"/>
  <c r="G17" i="1"/>
  <c r="G14" i="1"/>
  <c r="G16" i="1"/>
  <c r="G13" i="1"/>
  <c r="G4" i="1"/>
  <c r="G7" i="1"/>
  <c r="G8" i="1"/>
  <c r="G5" i="1"/>
  <c r="P8" i="2"/>
  <c r="P7" i="2"/>
  <c r="H9" i="2"/>
  <c r="H8" i="2"/>
  <c r="H10" i="2"/>
  <c r="P9" i="2"/>
  <c r="P11" i="2"/>
</calcChain>
</file>

<file path=xl/sharedStrings.xml><?xml version="1.0" encoding="utf-8"?>
<sst xmlns="http://schemas.openxmlformats.org/spreadsheetml/2006/main" count="307" uniqueCount="58">
  <si>
    <t>PV only</t>
  </si>
  <si>
    <t>Lhx6 only</t>
  </si>
  <si>
    <t>Both</t>
  </si>
  <si>
    <t>Nuen</t>
  </si>
  <si>
    <t>Animal ID</t>
  </si>
  <si>
    <t>6556_3R</t>
  </si>
  <si>
    <t>RosDor</t>
  </si>
  <si>
    <t>RosVent</t>
  </si>
  <si>
    <t>CaudDor</t>
  </si>
  <si>
    <t>CaudVent</t>
  </si>
  <si>
    <t>Nuen only</t>
  </si>
  <si>
    <t>Total</t>
  </si>
  <si>
    <t>%</t>
  </si>
  <si>
    <t>Slice I</t>
  </si>
  <si>
    <t>Slice L</t>
  </si>
  <si>
    <t>Slice E</t>
  </si>
  <si>
    <t>Slice B</t>
  </si>
  <si>
    <t>DM</t>
  </si>
  <si>
    <t>DL</t>
  </si>
  <si>
    <t>VM</t>
  </si>
  <si>
    <t>VL</t>
  </si>
  <si>
    <t>Dual</t>
  </si>
  <si>
    <t>6645_5</t>
  </si>
  <si>
    <t>Slice C</t>
  </si>
  <si>
    <t>6556_3</t>
  </si>
  <si>
    <t>DC</t>
  </si>
  <si>
    <t>DR</t>
  </si>
  <si>
    <t>VR</t>
  </si>
  <si>
    <t>VC</t>
  </si>
  <si>
    <t>Original Counts</t>
  </si>
  <si>
    <t>HuCD</t>
  </si>
  <si>
    <t>Animal</t>
  </si>
  <si>
    <t>Slice</t>
  </si>
  <si>
    <t>HuCD only</t>
  </si>
  <si>
    <t>Cor_C</t>
  </si>
  <si>
    <t>Cor_E</t>
  </si>
  <si>
    <t>Cor_I</t>
  </si>
  <si>
    <t>Cor_L</t>
  </si>
  <si>
    <t>SagR_B</t>
  </si>
  <si>
    <t>SagR_E</t>
  </si>
  <si>
    <t>SagR_I</t>
  </si>
  <si>
    <t>SagR_L</t>
  </si>
  <si>
    <t>Totals</t>
  </si>
  <si>
    <t>% of Total</t>
  </si>
  <si>
    <t>6556_2</t>
  </si>
  <si>
    <t>Slice d</t>
  </si>
  <si>
    <t>Slice H</t>
  </si>
  <si>
    <t>Cor_D</t>
  </si>
  <si>
    <t>Cor_H</t>
  </si>
  <si>
    <t>Sag</t>
  </si>
  <si>
    <t>Coronal</t>
  </si>
  <si>
    <t>Saggital</t>
  </si>
  <si>
    <t>All</t>
  </si>
  <si>
    <t>total</t>
  </si>
  <si>
    <t>Average</t>
  </si>
  <si>
    <t>StDev</t>
  </si>
  <si>
    <t>Median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</si>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</sst>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0" fillId="2" borderId="0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459864973774141E-2"/>
          <c:y val="7.4954808445092266E-2"/>
          <c:w val="0.26238002968190227"/>
          <c:h val="0.83193594892717793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'Saggital Collection'!$T$6</c:f>
              <c:numCache>
                <c:formatCode>General</c:formatCode>
                <c:ptCount val="1"/>
                <c:pt idx="0">
                  <c:v>0.39724454649827784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0-4C91-8570-E97A1D14058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90-4C91-8570-E97A1D140581}"/>
              </c:ext>
            </c:extLst>
          </c:dPt>
          <c:val>
            <c:numRef>
              <c:f>'Saggital Collection'!$T$7</c:f>
              <c:numCache>
                <c:formatCode>General</c:formatCode>
                <c:ptCount val="1"/>
                <c:pt idx="0">
                  <c:v>0.4213547646383467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90-4C91-8570-E97A1D140581}"/>
            </c:ext>
          </c:extLst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'Saggital Collection'!$T$8</c:f>
              <c:numCache>
                <c:formatCode>General</c:formatCode>
                <c:ptCount val="1"/>
                <c:pt idx="0">
                  <c:v>3.9035591274397242E-2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90-4C91-8570-E97A1D14058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390-4C91-8570-E97A1D140581}"/>
              </c:ext>
            </c:extLst>
          </c:dPt>
          <c:val>
            <c:numRef>
              <c:f>'Saggital Collection'!$T$9</c:f>
              <c:numCache>
                <c:formatCode>General</c:formatCode>
                <c:ptCount val="1"/>
                <c:pt idx="0">
                  <c:v>0.1423650975889782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90-4C91-8570-E97A1D140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026831"/>
        <c:axId val="77025999"/>
      </c:barChart>
      <c:catAx>
        <c:axId val="770268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025999"/>
        <c:crosses val="autoZero"/>
        <c:auto val="1"/>
        <c:lblAlgn val="ctr"/>
        <c:lblOffset val="100"/>
        <c:noMultiLvlLbl val="0"/>
      </c:catAx>
      <c:valAx>
        <c:axId val="77025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Summary!$J$2</c:f>
              <c:strCache>
                <c:ptCount val="1"/>
                <c:pt idx="0">
                  <c:v>PV only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Summary!$K$1:$M$1</c:f>
              <c:strCache>
                <c:ptCount val="3"/>
                <c:pt idx="0">
                  <c:v>Sag</c:v>
                </c:pt>
                <c:pt idx="1">
                  <c:v>Coronal</c:v>
                </c:pt>
                <c:pt idx="2">
                  <c:v>All</c:v>
                </c:pt>
              </c:strCache>
            </c:strRef>
          </c:cat>
          <c:val>
            <c:numRef>
              <c:f>Summary!$K$2:$M$2</c:f>
              <c:numCache>
                <c:formatCode>General</c:formatCode>
                <c:ptCount val="3"/>
                <c:pt idx="0">
                  <c:v>0.39724454649827784</c:v>
                </c:pt>
                <c:pt idx="1">
                  <c:v>0.30878859857482183</c:v>
                </c:pt>
                <c:pt idx="2">
                  <c:v>0.35376532399299476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F-4FA5-9E3C-ADB1EA0C98B1}"/>
            </c:ext>
          </c:extLst>
        </c:ser>
        <c:ser>
          <c:idx val="1"/>
          <c:order val="1"/>
          <c:tx>
            <c:strRef>
              <c:f>Summary!$J$3</c:f>
              <c:strCache>
                <c:ptCount val="1"/>
                <c:pt idx="0">
                  <c:v>Lhx6 only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Summary!$K$1:$M$1</c:f>
              <c:strCache>
                <c:ptCount val="3"/>
                <c:pt idx="0">
                  <c:v>Sag</c:v>
                </c:pt>
                <c:pt idx="1">
                  <c:v>Coronal</c:v>
                </c:pt>
                <c:pt idx="2">
                  <c:v>All</c:v>
                </c:pt>
              </c:strCache>
            </c:strRef>
          </c:cat>
          <c:val>
            <c:numRef>
              <c:f>Summary!$K$3:$M$3</c:f>
              <c:numCache>
                <c:formatCode>General</c:formatCode>
                <c:ptCount val="3"/>
                <c:pt idx="0">
                  <c:v>0.4213547646383467</c:v>
                </c:pt>
                <c:pt idx="1">
                  <c:v>0.26722090261282661</c:v>
                </c:pt>
                <c:pt idx="2">
                  <c:v>0.34559252772913018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F-4FA5-9E3C-ADB1EA0C98B1}"/>
            </c:ext>
          </c:extLst>
        </c:ser>
        <c:ser>
          <c:idx val="2"/>
          <c:order val="2"/>
          <c:tx>
            <c:strRef>
              <c:f>Summary!$J$4</c:f>
              <c:strCache>
                <c:ptCount val="1"/>
                <c:pt idx="0">
                  <c:v>Dual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Summary!$K$1:$M$1</c:f>
              <c:strCache>
                <c:ptCount val="3"/>
                <c:pt idx="0">
                  <c:v>Sag</c:v>
                </c:pt>
                <c:pt idx="1">
                  <c:v>Coronal</c:v>
                </c:pt>
                <c:pt idx="2">
                  <c:v>All</c:v>
                </c:pt>
              </c:strCache>
            </c:strRef>
          </c:cat>
          <c:val>
            <c:numRef>
              <c:f>Summary!$K$4:$M$4</c:f>
              <c:numCache>
                <c:formatCode>General</c:formatCode>
                <c:ptCount val="3"/>
                <c:pt idx="0">
                  <c:v>3.9035591274397242E-2</c:v>
                </c:pt>
                <c:pt idx="1">
                  <c:v>1.4251781472684086E-2</c:v>
                </c:pt>
                <c:pt idx="2">
                  <c:v>2.6853473438412143E-2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BF-4FA5-9E3C-ADB1EA0C98B1}"/>
            </c:ext>
          </c:extLst>
        </c:ser>
        <c:ser>
          <c:idx val="3"/>
          <c:order val="3"/>
          <c:tx>
            <c:strRef>
              <c:f>Summary!$J$5</c:f>
              <c:strCache>
                <c:ptCount val="1"/>
                <c:pt idx="0">
                  <c:v>HuCD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Summary!$K$1:$M$1</c:f>
              <c:strCache>
                <c:ptCount val="3"/>
                <c:pt idx="0">
                  <c:v>Sag</c:v>
                </c:pt>
                <c:pt idx="1">
                  <c:v>Coronal</c:v>
                </c:pt>
                <c:pt idx="2">
                  <c:v>All</c:v>
                </c:pt>
              </c:strCache>
            </c:strRef>
          </c:cat>
          <c:val>
            <c:numRef>
              <c:f>Summary!$K$5:$M$5</c:f>
              <c:numCache>
                <c:formatCode>General</c:formatCode>
                <c:ptCount val="3"/>
                <c:pt idx="0">
                  <c:v>0.1423650975889782</c:v>
                </c:pt>
                <c:pt idx="1">
                  <c:v>0.40973871733966744</c:v>
                </c:pt>
                <c:pt idx="2">
                  <c:v>0.27378867483946295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BF-4FA5-9E3C-ADB1EA0C9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38607"/>
        <c:axId val="31433615"/>
      </c:barChart>
      <c:catAx>
        <c:axId val="314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3615"/>
        <c:crosses val="autoZero"/>
        <c:auto val="1"/>
        <c:lblAlgn val="ctr"/>
        <c:lblOffset val="100"/>
        <c:noMultiLvlLbl val="0"/>
      </c:catAx>
      <c:valAx>
        <c:axId val="31433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860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332037-E44E-41A3-B75C-083446B06E5F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D708AF-E7EF-4479-900A-F1E400D6526D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69A0C-47C8-446D-B684-6085594555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777A2-0E2C-4187-8A4A-66E04B0D58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B949-ECEA-4AE3-8F52-59F7AFA1CEBD}">
  <dimension ref="A1:P1013"/>
  <sheetViews>
    <sheetView topLeftCell="A10" workbookViewId="0">
      <selection activeCell="F31" sqref="F31:F34"/>
    </sheetView>
  </sheetViews>
  <sheetFormatPr defaultRowHeight="14.4" x14ac:dyDescent="0.3"/>
  <cols>
    <col min="1" max="1" width="10.6640625" style="4" customWidth="1"/>
    <col min="2" max="16384" width="8.88671875" style="4"/>
  </cols>
  <sheetData>
    <row r="1" spans="1:1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15" customHeight="1" x14ac:dyDescent="0.3">
      <c r="A2" s="5" t="s">
        <v>4</v>
      </c>
      <c r="B2" s="3" t="s">
        <v>22</v>
      </c>
      <c r="C2" s="3" t="s">
        <v>23</v>
      </c>
      <c r="D2" s="3"/>
      <c r="E2" s="3"/>
      <c r="F2" s="3" t="s">
        <v>11</v>
      </c>
      <c r="G2" s="3" t="s">
        <v>12</v>
      </c>
      <c r="H2" s="3"/>
      <c r="I2" s="3"/>
      <c r="J2" s="5" t="s">
        <v>4</v>
      </c>
      <c r="K2" s="3" t="s">
        <v>22</v>
      </c>
      <c r="L2" s="3" t="s">
        <v>15</v>
      </c>
      <c r="M2" s="3"/>
      <c r="N2" s="3"/>
      <c r="O2" s="3" t="s">
        <v>11</v>
      </c>
      <c r="P2" s="3" t="s">
        <v>12</v>
      </c>
    </row>
    <row r="3" spans="1:16" x14ac:dyDescent="0.3">
      <c r="A3" s="3"/>
      <c r="B3" s="3" t="s">
        <v>18</v>
      </c>
      <c r="C3" s="3" t="s">
        <v>17</v>
      </c>
      <c r="D3" s="3" t="s">
        <v>20</v>
      </c>
      <c r="E3" s="3" t="s">
        <v>19</v>
      </c>
      <c r="F3" s="3"/>
      <c r="G3" s="3"/>
      <c r="H3" s="3"/>
      <c r="I3" s="3"/>
      <c r="J3" s="3"/>
      <c r="K3" s="3" t="s">
        <v>18</v>
      </c>
      <c r="L3" s="3" t="s">
        <v>17</v>
      </c>
      <c r="M3" s="3" t="s">
        <v>20</v>
      </c>
      <c r="N3" s="3" t="s">
        <v>19</v>
      </c>
      <c r="O3" s="3"/>
      <c r="P3" s="3"/>
    </row>
    <row r="4" spans="1:16" x14ac:dyDescent="0.3">
      <c r="A4" s="3" t="s">
        <v>0</v>
      </c>
      <c r="B4"/>
      <c r="C4"/>
      <c r="D4"/>
      <c r="E4"/>
      <c r="F4" s="1">
        <v>22</v>
      </c>
      <c r="G4">
        <f>F4/$F$8</f>
        <v>0.2</v>
      </c>
      <c r="H4" s="3"/>
      <c r="I4" s="3"/>
      <c r="J4" s="3" t="s">
        <v>0</v>
      </c>
      <c r="K4"/>
      <c r="L4"/>
      <c r="M4"/>
      <c r="N4"/>
      <c r="O4" s="1">
        <v>66</v>
      </c>
      <c r="P4">
        <f>O4/$O$8</f>
        <v>0.4258064516129032</v>
      </c>
    </row>
    <row r="5" spans="1:16" x14ac:dyDescent="0.3">
      <c r="A5" s="3" t="s">
        <v>1</v>
      </c>
      <c r="B5"/>
      <c r="C5"/>
      <c r="D5"/>
      <c r="E5"/>
      <c r="F5" s="1">
        <v>53</v>
      </c>
      <c r="G5">
        <f>F5/$F$8</f>
        <v>0.48181818181818181</v>
      </c>
      <c r="H5" s="3"/>
      <c r="I5" s="3"/>
      <c r="J5" s="3" t="s">
        <v>1</v>
      </c>
      <c r="K5"/>
      <c r="L5"/>
      <c r="M5"/>
      <c r="N5"/>
      <c r="O5" s="1">
        <v>21</v>
      </c>
      <c r="P5">
        <f>O5/$O$8</f>
        <v>0.13548387096774195</v>
      </c>
    </row>
    <row r="6" spans="1:16" x14ac:dyDescent="0.3">
      <c r="A6" s="3" t="s">
        <v>2</v>
      </c>
      <c r="B6"/>
      <c r="C6"/>
      <c r="D6"/>
      <c r="E6"/>
      <c r="F6" s="1">
        <v>2</v>
      </c>
      <c r="G6">
        <f>F6/$F$8</f>
        <v>1.8181818181818181E-2</v>
      </c>
      <c r="H6" s="3"/>
      <c r="I6" s="3"/>
      <c r="J6" s="3" t="s">
        <v>2</v>
      </c>
      <c r="K6"/>
      <c r="L6"/>
      <c r="M6"/>
      <c r="N6"/>
      <c r="O6" s="1">
        <v>3</v>
      </c>
      <c r="P6">
        <f>O6/$O$8</f>
        <v>1.935483870967742E-2</v>
      </c>
    </row>
    <row r="7" spans="1:16" x14ac:dyDescent="0.3">
      <c r="A7" s="3" t="s">
        <v>3</v>
      </c>
      <c r="B7"/>
      <c r="C7"/>
      <c r="D7"/>
      <c r="E7"/>
      <c r="F7" s="1">
        <v>33</v>
      </c>
      <c r="G7">
        <f>F7/$F$8</f>
        <v>0.3</v>
      </c>
      <c r="H7" s="3"/>
      <c r="I7" s="3"/>
      <c r="J7" s="3" t="s">
        <v>3</v>
      </c>
      <c r="K7"/>
      <c r="L7"/>
      <c r="M7"/>
      <c r="N7"/>
      <c r="O7" s="1">
        <v>65</v>
      </c>
      <c r="P7">
        <f>O7/$O$8</f>
        <v>0.41935483870967744</v>
      </c>
    </row>
    <row r="8" spans="1:16" x14ac:dyDescent="0.3">
      <c r="A8" s="4" t="s">
        <v>11</v>
      </c>
      <c r="B8">
        <f>SUM(B4:B7)</f>
        <v>0</v>
      </c>
      <c r="C8">
        <f>SUM(C4:C7)</f>
        <v>0</v>
      </c>
      <c r="D8">
        <f>SUM(D4:D7)</f>
        <v>0</v>
      </c>
      <c r="E8">
        <f>SUM(E4:E7)</f>
        <v>0</v>
      </c>
      <c r="F8" s="1">
        <f>SUM(F4:F7)</f>
        <v>110</v>
      </c>
      <c r="G8">
        <f>F8/$F$8</f>
        <v>1</v>
      </c>
      <c r="H8" s="3"/>
      <c r="I8" s="3"/>
      <c r="J8" s="4" t="s">
        <v>11</v>
      </c>
      <c r="K8">
        <f>SUM(K4:K7)</f>
        <v>0</v>
      </c>
      <c r="L8">
        <f>SUM(L4:L7)</f>
        <v>0</v>
      </c>
      <c r="M8">
        <f>SUM(M4:M7)</f>
        <v>0</v>
      </c>
      <c r="N8">
        <f>SUM(N4:N7)</f>
        <v>0</v>
      </c>
      <c r="O8" s="1">
        <f>SUM(O4:O7)</f>
        <v>155</v>
      </c>
      <c r="P8">
        <f>O8/$O$8</f>
        <v>1</v>
      </c>
    </row>
    <row r="9" spans="1:16" x14ac:dyDescent="0.3">
      <c r="F9" s="3"/>
      <c r="G9" s="3"/>
      <c r="H9" s="3"/>
      <c r="I9" s="3"/>
      <c r="J9" s="3"/>
      <c r="K9" s="3"/>
      <c r="L9" s="3"/>
    </row>
    <row r="10" spans="1:16" x14ac:dyDescent="0.3">
      <c r="F10" s="3"/>
      <c r="G10" s="3"/>
      <c r="H10" s="3"/>
      <c r="I10" s="3"/>
    </row>
    <row r="11" spans="1:16" x14ac:dyDescent="0.3">
      <c r="A11" s="5" t="s">
        <v>4</v>
      </c>
      <c r="B11" s="3" t="s">
        <v>22</v>
      </c>
      <c r="C11" s="3" t="s">
        <v>13</v>
      </c>
      <c r="D11" s="3"/>
      <c r="E11" s="3"/>
      <c r="F11" s="3" t="s">
        <v>11</v>
      </c>
      <c r="G11" s="3" t="s">
        <v>12</v>
      </c>
      <c r="H11" s="3"/>
      <c r="I11" s="3"/>
      <c r="J11" s="5" t="s">
        <v>4</v>
      </c>
      <c r="K11" s="3" t="s">
        <v>22</v>
      </c>
      <c r="L11" s="3" t="s">
        <v>14</v>
      </c>
      <c r="M11" s="3"/>
      <c r="N11" s="3"/>
      <c r="O11" s="3" t="s">
        <v>11</v>
      </c>
      <c r="P11" s="3" t="s">
        <v>12</v>
      </c>
    </row>
    <row r="12" spans="1:16" x14ac:dyDescent="0.3">
      <c r="A12" s="3"/>
      <c r="B12" s="3" t="s">
        <v>18</v>
      </c>
      <c r="C12" s="3" t="s">
        <v>17</v>
      </c>
      <c r="D12" s="3" t="s">
        <v>20</v>
      </c>
      <c r="E12" s="3" t="s">
        <v>19</v>
      </c>
      <c r="F12" s="3"/>
      <c r="G12" s="3"/>
      <c r="H12" s="3"/>
      <c r="I12" s="3"/>
      <c r="J12" s="3"/>
      <c r="K12" s="3" t="s">
        <v>18</v>
      </c>
      <c r="L12" s="3" t="s">
        <v>17</v>
      </c>
      <c r="M12" s="3" t="s">
        <v>20</v>
      </c>
      <c r="N12" s="3" t="s">
        <v>19</v>
      </c>
      <c r="O12" s="3"/>
      <c r="P12" s="3"/>
    </row>
    <row r="13" spans="1:16" x14ac:dyDescent="0.3">
      <c r="A13" s="3" t="s">
        <v>0</v>
      </c>
      <c r="B13"/>
      <c r="C13"/>
      <c r="D13"/>
      <c r="E13"/>
      <c r="F13" s="1">
        <v>31</v>
      </c>
      <c r="G13">
        <f>F13/$F$17</f>
        <v>0.32631578947368423</v>
      </c>
      <c r="H13" s="3"/>
      <c r="I13" s="3"/>
      <c r="J13" s="3" t="s">
        <v>0</v>
      </c>
      <c r="K13"/>
      <c r="L13"/>
      <c r="M13"/>
      <c r="N13"/>
      <c r="O13" s="1">
        <v>3</v>
      </c>
      <c r="P13">
        <f>O13/$O$17</f>
        <v>7.6923076923076927E-2</v>
      </c>
    </row>
    <row r="14" spans="1:16" x14ac:dyDescent="0.3">
      <c r="A14" s="3" t="s">
        <v>1</v>
      </c>
      <c r="B14"/>
      <c r="C14"/>
      <c r="D14"/>
      <c r="E14"/>
      <c r="F14" s="1">
        <v>23</v>
      </c>
      <c r="G14">
        <f>F14/$F$17</f>
        <v>0.24210526315789474</v>
      </c>
      <c r="H14" s="3"/>
      <c r="I14" s="3"/>
      <c r="J14" s="3" t="s">
        <v>1</v>
      </c>
      <c r="K14"/>
      <c r="L14"/>
      <c r="M14"/>
      <c r="N14"/>
      <c r="O14" s="1">
        <v>20</v>
      </c>
      <c r="P14">
        <f>O14/$O$17</f>
        <v>0.51282051282051277</v>
      </c>
    </row>
    <row r="15" spans="1:16" x14ac:dyDescent="0.3">
      <c r="A15" s="3" t="s">
        <v>2</v>
      </c>
      <c r="B15"/>
      <c r="C15"/>
      <c r="D15"/>
      <c r="E15"/>
      <c r="F15" s="1">
        <v>0</v>
      </c>
      <c r="G15">
        <f>F15/$F$17</f>
        <v>0</v>
      </c>
      <c r="H15" s="3"/>
      <c r="I15" s="3"/>
      <c r="J15" s="3" t="s">
        <v>2</v>
      </c>
      <c r="K15"/>
      <c r="L15"/>
      <c r="M15"/>
      <c r="N15"/>
      <c r="O15" s="1">
        <f>SUM(K15:N15)</f>
        <v>0</v>
      </c>
      <c r="P15">
        <f>O15/$O$17</f>
        <v>0</v>
      </c>
    </row>
    <row r="16" spans="1:16" x14ac:dyDescent="0.3">
      <c r="A16" s="3" t="s">
        <v>3</v>
      </c>
      <c r="B16"/>
      <c r="C16"/>
      <c r="D16"/>
      <c r="E16"/>
      <c r="F16" s="1">
        <v>41</v>
      </c>
      <c r="G16">
        <f>F16/$F$17</f>
        <v>0.43157894736842106</v>
      </c>
      <c r="H16" s="3"/>
      <c r="I16" s="3"/>
      <c r="J16" s="3" t="s">
        <v>3</v>
      </c>
      <c r="K16"/>
      <c r="L16"/>
      <c r="M16"/>
      <c r="N16"/>
      <c r="O16" s="1">
        <v>16</v>
      </c>
      <c r="P16">
        <f>O16/$O$17</f>
        <v>0.41025641025641024</v>
      </c>
    </row>
    <row r="17" spans="1:16" x14ac:dyDescent="0.3">
      <c r="A17" s="4" t="s">
        <v>11</v>
      </c>
      <c r="B17">
        <f>SUM(B13:B16)</f>
        <v>0</v>
      </c>
      <c r="C17">
        <f>SUM(C13:C16)</f>
        <v>0</v>
      </c>
      <c r="D17">
        <f>SUM(D13:D16)</f>
        <v>0</v>
      </c>
      <c r="E17">
        <f>SUM(E13:E16)</f>
        <v>0</v>
      </c>
      <c r="F17" s="1">
        <f>SUM(F13:F16)</f>
        <v>95</v>
      </c>
      <c r="G17">
        <f>F17/$F$17</f>
        <v>1</v>
      </c>
      <c r="H17" s="3"/>
      <c r="I17" s="3"/>
      <c r="J17" s="4" t="s">
        <v>11</v>
      </c>
      <c r="K17">
        <f>SUM(K13:K16)</f>
        <v>0</v>
      </c>
      <c r="L17">
        <f>SUM(L13:L16)</f>
        <v>0</v>
      </c>
      <c r="M17">
        <f>SUM(M13:M16)</f>
        <v>0</v>
      </c>
      <c r="N17">
        <f>SUM(N13:N16)</f>
        <v>0</v>
      </c>
      <c r="O17" s="1">
        <f>SUM(O13:O16)</f>
        <v>39</v>
      </c>
      <c r="P17">
        <f>O17/$O$17</f>
        <v>1</v>
      </c>
    </row>
    <row r="18" spans="1:16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6" x14ac:dyDescent="0.3">
      <c r="A20" s="5" t="s">
        <v>4</v>
      </c>
      <c r="B20" s="3" t="s">
        <v>44</v>
      </c>
      <c r="C20" s="3" t="s">
        <v>23</v>
      </c>
      <c r="D20" s="3"/>
      <c r="E20" s="3"/>
      <c r="F20" s="3" t="s">
        <v>11</v>
      </c>
      <c r="G20" s="3" t="s">
        <v>12</v>
      </c>
      <c r="H20" s="3"/>
      <c r="I20" s="3"/>
      <c r="J20" s="5" t="s">
        <v>4</v>
      </c>
      <c r="K20" s="3" t="s">
        <v>44</v>
      </c>
      <c r="L20" s="3" t="s">
        <v>45</v>
      </c>
      <c r="M20" s="3"/>
      <c r="N20" s="3"/>
      <c r="O20" s="3" t="s">
        <v>11</v>
      </c>
      <c r="P20" s="3" t="s">
        <v>12</v>
      </c>
    </row>
    <row r="21" spans="1:16" x14ac:dyDescent="0.3">
      <c r="A21" s="3"/>
      <c r="B21" s="3" t="s">
        <v>18</v>
      </c>
      <c r="C21" s="3" t="s">
        <v>17</v>
      </c>
      <c r="D21" s="3" t="s">
        <v>20</v>
      </c>
      <c r="E21" s="3" t="s">
        <v>19</v>
      </c>
      <c r="F21" s="3"/>
      <c r="G21" s="3"/>
      <c r="H21" s="3"/>
      <c r="I21" s="3"/>
      <c r="J21" s="3"/>
      <c r="K21" s="3" t="s">
        <v>18</v>
      </c>
      <c r="L21" s="3" t="s">
        <v>17</v>
      </c>
      <c r="M21" s="3" t="s">
        <v>20</v>
      </c>
      <c r="N21" s="3" t="s">
        <v>19</v>
      </c>
      <c r="O21" s="3"/>
      <c r="P21" s="3"/>
    </row>
    <row r="22" spans="1:16" x14ac:dyDescent="0.3">
      <c r="A22" s="3" t="s">
        <v>0</v>
      </c>
      <c r="B22"/>
      <c r="C22"/>
      <c r="D22"/>
      <c r="E22"/>
      <c r="F22" s="1">
        <v>57</v>
      </c>
      <c r="G22">
        <f>F22/$F$26</f>
        <v>0.39583333333333331</v>
      </c>
      <c r="H22" s="3"/>
      <c r="I22" s="3"/>
      <c r="J22" s="3" t="s">
        <v>0</v>
      </c>
      <c r="K22"/>
      <c r="L22"/>
      <c r="M22"/>
      <c r="N22"/>
      <c r="O22" s="1">
        <v>63</v>
      </c>
      <c r="P22">
        <f>O22/$O$26</f>
        <v>0.32307692307692309</v>
      </c>
    </row>
    <row r="23" spans="1:16" x14ac:dyDescent="0.3">
      <c r="A23" s="3" t="s">
        <v>1</v>
      </c>
      <c r="B23"/>
      <c r="C23"/>
      <c r="D23"/>
      <c r="E23"/>
      <c r="F23" s="1">
        <v>32</v>
      </c>
      <c r="G23">
        <f>F23/$F$26</f>
        <v>0.22222222222222221</v>
      </c>
      <c r="H23" s="3"/>
      <c r="I23" s="3"/>
      <c r="J23" s="3" t="s">
        <v>1</v>
      </c>
      <c r="K23"/>
      <c r="L23"/>
      <c r="M23"/>
      <c r="N23"/>
      <c r="O23" s="1">
        <v>39</v>
      </c>
      <c r="P23">
        <f>O23/$O$26</f>
        <v>0.2</v>
      </c>
    </row>
    <row r="24" spans="1:16" x14ac:dyDescent="0.3">
      <c r="A24" s="3" t="s">
        <v>2</v>
      </c>
      <c r="B24"/>
      <c r="C24"/>
      <c r="D24"/>
      <c r="E24"/>
      <c r="F24" s="1">
        <v>1</v>
      </c>
      <c r="G24">
        <f>F24/$F$26</f>
        <v>6.9444444444444441E-3</v>
      </c>
      <c r="H24" s="3"/>
      <c r="I24" s="3"/>
      <c r="J24" s="3" t="s">
        <v>2</v>
      </c>
      <c r="K24"/>
      <c r="L24"/>
      <c r="M24"/>
      <c r="N24"/>
      <c r="O24" s="1">
        <v>1</v>
      </c>
      <c r="P24">
        <f>O24/$O$26</f>
        <v>5.1282051282051282E-3</v>
      </c>
    </row>
    <row r="25" spans="1:16" x14ac:dyDescent="0.3">
      <c r="A25" s="3" t="s">
        <v>3</v>
      </c>
      <c r="B25"/>
      <c r="C25"/>
      <c r="D25"/>
      <c r="E25"/>
      <c r="F25" s="1">
        <v>54</v>
      </c>
      <c r="G25">
        <f>F25/$F$26</f>
        <v>0.375</v>
      </c>
      <c r="H25" s="3"/>
      <c r="I25" s="3"/>
      <c r="J25" s="3" t="s">
        <v>3</v>
      </c>
      <c r="K25"/>
      <c r="L25"/>
      <c r="M25"/>
      <c r="N25"/>
      <c r="O25" s="1">
        <v>92</v>
      </c>
      <c r="P25">
        <f>O25/$O$26</f>
        <v>0.47179487179487178</v>
      </c>
    </row>
    <row r="26" spans="1:16" x14ac:dyDescent="0.3">
      <c r="A26" s="4" t="s">
        <v>11</v>
      </c>
      <c r="B26">
        <f>SUM(B22:B25)</f>
        <v>0</v>
      </c>
      <c r="C26">
        <f>SUM(C22:C25)</f>
        <v>0</v>
      </c>
      <c r="D26">
        <f>SUM(D22:D25)</f>
        <v>0</v>
      </c>
      <c r="E26">
        <f>SUM(E22:E25)</f>
        <v>0</v>
      </c>
      <c r="F26" s="1">
        <f>SUM(F22:F25)</f>
        <v>144</v>
      </c>
      <c r="G26">
        <f>F26/$F$26</f>
        <v>1</v>
      </c>
      <c r="H26" s="3"/>
      <c r="I26" s="3"/>
      <c r="J26" s="4" t="s">
        <v>11</v>
      </c>
      <c r="K26">
        <f>SUM(K22:K25)</f>
        <v>0</v>
      </c>
      <c r="L26">
        <f>SUM(L22:L25)</f>
        <v>0</v>
      </c>
      <c r="M26">
        <f>SUM(M22:M25)</f>
        <v>0</v>
      </c>
      <c r="N26">
        <f>SUM(N22:N25)</f>
        <v>0</v>
      </c>
      <c r="O26" s="1">
        <f>SUM(O22:O25)</f>
        <v>195</v>
      </c>
      <c r="P26">
        <f>O26/$O$26</f>
        <v>1</v>
      </c>
    </row>
    <row r="27" spans="1:16" x14ac:dyDescent="0.3">
      <c r="F27" s="3"/>
      <c r="G27" s="3"/>
      <c r="H27" s="3"/>
      <c r="I27" s="3"/>
      <c r="J27" s="3"/>
      <c r="K27" s="3"/>
      <c r="L27" s="3"/>
    </row>
    <row r="28" spans="1:16" x14ac:dyDescent="0.3">
      <c r="F28" s="3"/>
      <c r="G28" s="3"/>
      <c r="H28" s="3"/>
      <c r="I28" s="3"/>
    </row>
    <row r="29" spans="1:16" x14ac:dyDescent="0.3">
      <c r="A29" s="5" t="s">
        <v>4</v>
      </c>
      <c r="B29" s="3" t="s">
        <v>44</v>
      </c>
      <c r="C29" s="3" t="s">
        <v>46</v>
      </c>
      <c r="D29" s="3"/>
      <c r="E29" s="3"/>
      <c r="F29" s="3" t="s">
        <v>11</v>
      </c>
      <c r="G29" s="3" t="s">
        <v>12</v>
      </c>
      <c r="H29" s="3"/>
      <c r="I29" s="3"/>
      <c r="J29" s="5" t="s">
        <v>4</v>
      </c>
      <c r="K29" s="3" t="s">
        <v>44</v>
      </c>
      <c r="L29" s="3"/>
      <c r="M29" s="3"/>
      <c r="N29" s="3"/>
      <c r="O29" s="3" t="s">
        <v>11</v>
      </c>
      <c r="P29" s="3" t="s">
        <v>12</v>
      </c>
    </row>
    <row r="30" spans="1:16" x14ac:dyDescent="0.3">
      <c r="A30" s="3"/>
      <c r="B30" s="3" t="s">
        <v>18</v>
      </c>
      <c r="C30" s="3" t="s">
        <v>17</v>
      </c>
      <c r="D30" s="3" t="s">
        <v>20</v>
      </c>
      <c r="E30" s="3" t="s">
        <v>19</v>
      </c>
      <c r="F30" s="3"/>
      <c r="G30" s="3"/>
      <c r="H30" s="3"/>
      <c r="I30" s="3"/>
      <c r="J30" s="3"/>
      <c r="K30" s="3" t="s">
        <v>18</v>
      </c>
      <c r="L30" s="3" t="s">
        <v>17</v>
      </c>
      <c r="M30" s="3" t="s">
        <v>20</v>
      </c>
      <c r="N30" s="3" t="s">
        <v>19</v>
      </c>
      <c r="O30" s="3"/>
      <c r="P30" s="3"/>
    </row>
    <row r="31" spans="1:16" x14ac:dyDescent="0.3">
      <c r="A31" s="3" t="s">
        <v>0</v>
      </c>
      <c r="B31"/>
      <c r="C31"/>
      <c r="D31"/>
      <c r="E31"/>
      <c r="F31" s="1">
        <v>18</v>
      </c>
      <c r="G31">
        <f>F31/$F$35</f>
        <v>0.18181818181818182</v>
      </c>
      <c r="H31" s="3"/>
      <c r="I31" s="3"/>
      <c r="J31" s="3" t="s">
        <v>0</v>
      </c>
      <c r="K31"/>
      <c r="L31"/>
      <c r="M31"/>
      <c r="N31"/>
      <c r="O31" s="1"/>
      <c r="P31">
        <f>O31/$O$17</f>
        <v>0</v>
      </c>
    </row>
    <row r="32" spans="1:16" x14ac:dyDescent="0.3">
      <c r="A32" s="3" t="s">
        <v>1</v>
      </c>
      <c r="B32"/>
      <c r="C32"/>
      <c r="D32"/>
      <c r="E32"/>
      <c r="F32" s="1">
        <v>37</v>
      </c>
      <c r="G32">
        <f>F32/$F$35</f>
        <v>0.37373737373737376</v>
      </c>
      <c r="H32" s="3"/>
      <c r="I32" s="3"/>
      <c r="J32" s="3" t="s">
        <v>1</v>
      </c>
      <c r="K32"/>
      <c r="L32"/>
      <c r="M32"/>
      <c r="N32"/>
      <c r="O32" s="1"/>
      <c r="P32">
        <f>O32/$O$17</f>
        <v>0</v>
      </c>
    </row>
    <row r="33" spans="1:16" x14ac:dyDescent="0.3">
      <c r="A33" s="3" t="s">
        <v>2</v>
      </c>
      <c r="B33"/>
      <c r="C33"/>
      <c r="D33"/>
      <c r="E33"/>
      <c r="F33" s="1"/>
      <c r="G33">
        <f>F33/$F$35</f>
        <v>0</v>
      </c>
      <c r="H33" s="3"/>
      <c r="I33" s="3"/>
      <c r="J33" s="3" t="s">
        <v>2</v>
      </c>
      <c r="K33"/>
      <c r="L33"/>
      <c r="M33"/>
      <c r="N33"/>
      <c r="O33" s="1"/>
      <c r="P33">
        <f>O33/$O$17</f>
        <v>0</v>
      </c>
    </row>
    <row r="34" spans="1:16" x14ac:dyDescent="0.3">
      <c r="A34" s="3" t="s">
        <v>3</v>
      </c>
      <c r="B34"/>
      <c r="C34"/>
      <c r="D34"/>
      <c r="E34"/>
      <c r="F34" s="1">
        <v>44</v>
      </c>
      <c r="G34">
        <f>F34/$F$35</f>
        <v>0.44444444444444442</v>
      </c>
      <c r="H34" s="3"/>
      <c r="I34" s="3"/>
      <c r="J34" s="3" t="s">
        <v>3</v>
      </c>
      <c r="K34"/>
      <c r="L34"/>
      <c r="M34"/>
      <c r="N34"/>
      <c r="O34" s="1"/>
      <c r="P34">
        <f>O34/$O$17</f>
        <v>0</v>
      </c>
    </row>
    <row r="35" spans="1:16" x14ac:dyDescent="0.3">
      <c r="A35" s="4" t="s">
        <v>11</v>
      </c>
      <c r="B35">
        <f>SUM(B31:B34)</f>
        <v>0</v>
      </c>
      <c r="C35">
        <f>SUM(C31:C34)</f>
        <v>0</v>
      </c>
      <c r="D35">
        <f>SUM(D31:D34)</f>
        <v>0</v>
      </c>
      <c r="E35">
        <f>SUM(E31:E34)</f>
        <v>0</v>
      </c>
      <c r="F35" s="1">
        <f>SUM(F31:F34)</f>
        <v>99</v>
      </c>
      <c r="G35">
        <f>F35/$F$35</f>
        <v>1</v>
      </c>
      <c r="H35" s="3"/>
      <c r="I35" s="3"/>
      <c r="J35" s="4" t="s">
        <v>11</v>
      </c>
      <c r="K35">
        <f>SUM(K31:K34)</f>
        <v>0</v>
      </c>
      <c r="L35">
        <f>SUM(L31:L34)</f>
        <v>0</v>
      </c>
      <c r="M35">
        <f>SUM(M31:M34)</f>
        <v>0</v>
      </c>
      <c r="N35">
        <f>SUM(N31:N34)</f>
        <v>0</v>
      </c>
      <c r="O35" s="1">
        <f>SUM(O31:O34)</f>
        <v>0</v>
      </c>
      <c r="P35">
        <f>O35/$O$17</f>
        <v>0</v>
      </c>
    </row>
    <row r="36" spans="1:1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6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CEC-C0EC-4CB1-8B7A-8B360BF04C31}">
  <dimension ref="A1:G20"/>
  <sheetViews>
    <sheetView workbookViewId="0">
      <selection activeCell="A14" sqref="A14"/>
    </sheetView>
  </sheetViews>
  <sheetFormatPr defaultRowHeight="14.4" x14ac:dyDescent="0.3"/>
  <sheetData>
    <row r="1" spans="1:7" x14ac:dyDescent="0.3">
      <c r="A1" s="5" t="s">
        <v>4</v>
      </c>
      <c r="B1" s="3" t="s">
        <v>24</v>
      </c>
      <c r="C1" s="3" t="s">
        <v>16</v>
      </c>
      <c r="D1" s="3"/>
      <c r="E1" s="3"/>
      <c r="F1" s="3" t="s">
        <v>11</v>
      </c>
      <c r="G1" s="3" t="s">
        <v>12</v>
      </c>
    </row>
    <row r="2" spans="1:7" x14ac:dyDescent="0.3">
      <c r="A2" s="3"/>
      <c r="B2" s="3" t="s">
        <v>25</v>
      </c>
      <c r="C2" s="3" t="s">
        <v>26</v>
      </c>
      <c r="D2" s="3" t="s">
        <v>27</v>
      </c>
      <c r="E2" s="3" t="s">
        <v>28</v>
      </c>
      <c r="F2" s="3"/>
      <c r="G2" s="3"/>
    </row>
    <row r="3" spans="1:7" x14ac:dyDescent="0.3">
      <c r="A3" s="3" t="s">
        <v>0</v>
      </c>
      <c r="B3">
        <v>23</v>
      </c>
      <c r="C3">
        <v>16</v>
      </c>
      <c r="D3">
        <v>26</v>
      </c>
      <c r="E3">
        <v>24</v>
      </c>
      <c r="F3" s="1">
        <f>SUM(B3:E3)</f>
        <v>89</v>
      </c>
      <c r="G3">
        <f>F3/$F$7</f>
        <v>0.37872340425531914</v>
      </c>
    </row>
    <row r="4" spans="1:7" x14ac:dyDescent="0.3">
      <c r="A4" s="3" t="s">
        <v>1</v>
      </c>
      <c r="B4">
        <v>21</v>
      </c>
      <c r="C4">
        <v>30</v>
      </c>
      <c r="D4">
        <v>40</v>
      </c>
      <c r="E4">
        <v>19</v>
      </c>
      <c r="F4" s="1">
        <f>SUM(B4:E4)</f>
        <v>110</v>
      </c>
      <c r="G4">
        <f>F4/$F$7</f>
        <v>0.46808510638297873</v>
      </c>
    </row>
    <row r="5" spans="1:7" x14ac:dyDescent="0.3">
      <c r="A5" s="3" t="s">
        <v>2</v>
      </c>
      <c r="F5" s="1">
        <v>13</v>
      </c>
      <c r="G5">
        <f>F5/$F$7</f>
        <v>5.5319148936170209E-2</v>
      </c>
    </row>
    <row r="6" spans="1:7" x14ac:dyDescent="0.3">
      <c r="A6" s="3" t="s">
        <v>3</v>
      </c>
      <c r="F6" s="1">
        <v>23</v>
      </c>
      <c r="G6">
        <f>F6/$F$7</f>
        <v>9.7872340425531917E-2</v>
      </c>
    </row>
    <row r="7" spans="1:7" x14ac:dyDescent="0.3">
      <c r="A7" s="4" t="s">
        <v>11</v>
      </c>
      <c r="B7">
        <f>SUM(B3:B6)</f>
        <v>44</v>
      </c>
      <c r="C7">
        <f>SUM(C3:C6)</f>
        <v>46</v>
      </c>
      <c r="D7">
        <f>SUM(D3:D6)</f>
        <v>66</v>
      </c>
      <c r="E7">
        <f>SUM(E3:E6)</f>
        <v>43</v>
      </c>
      <c r="F7" s="1">
        <f>SUM(F3:F6)</f>
        <v>235</v>
      </c>
      <c r="G7">
        <f>F7/$F$7</f>
        <v>1</v>
      </c>
    </row>
    <row r="8" spans="1:7" x14ac:dyDescent="0.3">
      <c r="A8" s="3"/>
      <c r="B8" s="3"/>
      <c r="C8" s="3"/>
      <c r="D8" s="4"/>
      <c r="E8" s="4"/>
      <c r="F8" s="4"/>
      <c r="G8" s="4"/>
    </row>
    <row r="13" spans="1:7" x14ac:dyDescent="0.3">
      <c r="A13" t="s">
        <v>29</v>
      </c>
    </row>
    <row r="14" spans="1:7" x14ac:dyDescent="0.3">
      <c r="A14" s="5" t="s">
        <v>4</v>
      </c>
      <c r="B14" s="3" t="s">
        <v>5</v>
      </c>
      <c r="C14" s="9" t="s">
        <v>16</v>
      </c>
      <c r="D14" s="7"/>
      <c r="E14" s="7"/>
      <c r="F14" s="7"/>
      <c r="G14" s="7"/>
    </row>
    <row r="15" spans="1:7" x14ac:dyDescent="0.3">
      <c r="A15" s="4"/>
      <c r="B15" s="4" t="s">
        <v>6</v>
      </c>
      <c r="C15" s="7" t="s">
        <v>7</v>
      </c>
      <c r="D15" s="7" t="s">
        <v>8</v>
      </c>
      <c r="E15" s="7" t="s">
        <v>9</v>
      </c>
      <c r="F15" s="9" t="s">
        <v>11</v>
      </c>
      <c r="G15" s="9" t="s">
        <v>12</v>
      </c>
    </row>
    <row r="16" spans="1:7" x14ac:dyDescent="0.3">
      <c r="A16" s="3" t="s">
        <v>0</v>
      </c>
      <c r="B16" s="4">
        <v>7</v>
      </c>
      <c r="C16" s="7">
        <v>24</v>
      </c>
      <c r="D16" s="7">
        <v>27</v>
      </c>
      <c r="E16" s="7">
        <v>36</v>
      </c>
      <c r="F16" s="9">
        <f>SUM(B16:E16)</f>
        <v>94</v>
      </c>
      <c r="G16" s="9">
        <f>F16/$F$20</f>
        <v>0.36434108527131781</v>
      </c>
    </row>
    <row r="17" spans="1:7" x14ac:dyDescent="0.3">
      <c r="A17" s="3" t="s">
        <v>1</v>
      </c>
      <c r="B17" s="4">
        <v>25</v>
      </c>
      <c r="C17" s="7">
        <v>33</v>
      </c>
      <c r="D17" s="7">
        <v>27</v>
      </c>
      <c r="E17" s="7">
        <v>32</v>
      </c>
      <c r="F17" s="9">
        <f>SUM(B17:E17)</f>
        <v>117</v>
      </c>
      <c r="G17" s="9">
        <f>F17/$F$20</f>
        <v>0.45348837209302323</v>
      </c>
    </row>
    <row r="18" spans="1:7" x14ac:dyDescent="0.3">
      <c r="A18" s="3" t="s">
        <v>21</v>
      </c>
      <c r="B18" s="4">
        <v>5</v>
      </c>
      <c r="C18" s="7">
        <v>7</v>
      </c>
      <c r="D18" s="7">
        <v>6</v>
      </c>
      <c r="E18" s="7">
        <v>7</v>
      </c>
      <c r="F18" s="9">
        <f>SUM(B18:E18)</f>
        <v>25</v>
      </c>
      <c r="G18" s="9">
        <f>F18/$F$20</f>
        <v>9.6899224806201556E-2</v>
      </c>
    </row>
    <row r="19" spans="1:7" ht="27" x14ac:dyDescent="0.3">
      <c r="A19" s="3" t="s">
        <v>10</v>
      </c>
      <c r="B19" s="4">
        <v>2</v>
      </c>
      <c r="C19" s="7">
        <v>7</v>
      </c>
      <c r="D19" s="7">
        <v>9</v>
      </c>
      <c r="E19" s="7">
        <v>4</v>
      </c>
      <c r="F19" s="9">
        <f>SUM(B19:E19)</f>
        <v>22</v>
      </c>
      <c r="G19" s="9">
        <f>F19/$F$20</f>
        <v>8.5271317829457363E-2</v>
      </c>
    </row>
    <row r="20" spans="1:7" x14ac:dyDescent="0.3">
      <c r="A20" s="7" t="s">
        <v>11</v>
      </c>
      <c r="B20" s="7">
        <f>SUM(B16:B19)</f>
        <v>39</v>
      </c>
      <c r="C20" s="7">
        <f>SUM(C16:C19)</f>
        <v>71</v>
      </c>
      <c r="D20" s="7">
        <f>SUM(D16:D19)</f>
        <v>69</v>
      </c>
      <c r="E20" s="7">
        <f>SUM(E16:E19)</f>
        <v>79</v>
      </c>
      <c r="F20" s="9">
        <f>SUM(B20:E20)</f>
        <v>258</v>
      </c>
      <c r="G20" s="9">
        <f>F20/$F$20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2F46-9C1E-45EC-9A28-708F9C4A6FA9}">
  <dimension ref="B1:T24"/>
  <sheetViews>
    <sheetView topLeftCell="A4" workbookViewId="0">
      <selection activeCell="G7" sqref="G7:G10"/>
    </sheetView>
  </sheetViews>
  <sheetFormatPr defaultRowHeight="14.4" x14ac:dyDescent="0.3"/>
  <cols>
    <col min="1" max="16384" width="8.88671875" style="7"/>
  </cols>
  <sheetData>
    <row r="1" spans="2:20" x14ac:dyDescent="0.3">
      <c r="C1" s="6"/>
      <c r="K1" s="6"/>
    </row>
    <row r="2" spans="2:20" x14ac:dyDescent="0.3">
      <c r="C2" s="6"/>
      <c r="K2" s="6"/>
    </row>
    <row r="3" spans="2:20" x14ac:dyDescent="0.3">
      <c r="B3" s="6"/>
      <c r="C3" s="6"/>
      <c r="J3" s="6"/>
      <c r="K3" s="6"/>
    </row>
    <row r="4" spans="2:20" x14ac:dyDescent="0.3">
      <c r="B4" s="8"/>
      <c r="C4" s="6"/>
      <c r="J4" s="8"/>
      <c r="K4" s="6"/>
    </row>
    <row r="5" spans="2:20" x14ac:dyDescent="0.3">
      <c r="B5" s="5" t="s">
        <v>4</v>
      </c>
      <c r="C5" s="3" t="s">
        <v>5</v>
      </c>
      <c r="D5" s="9" t="s">
        <v>13</v>
      </c>
      <c r="J5" s="5" t="s">
        <v>4</v>
      </c>
      <c r="K5" s="3" t="s">
        <v>5</v>
      </c>
      <c r="L5" s="9" t="s">
        <v>14</v>
      </c>
    </row>
    <row r="6" spans="2:20" x14ac:dyDescent="0.3">
      <c r="B6" s="4"/>
      <c r="C6" s="4" t="s">
        <v>6</v>
      </c>
      <c r="D6" s="7" t="s">
        <v>7</v>
      </c>
      <c r="E6" s="7" t="s">
        <v>8</v>
      </c>
      <c r="F6" s="7" t="s">
        <v>9</v>
      </c>
      <c r="G6" s="9" t="s">
        <v>11</v>
      </c>
      <c r="H6" s="9" t="s">
        <v>12</v>
      </c>
      <c r="J6" s="4"/>
      <c r="K6" s="4" t="s">
        <v>6</v>
      </c>
      <c r="L6" s="7" t="s">
        <v>7</v>
      </c>
      <c r="M6" s="7" t="s">
        <v>8</v>
      </c>
      <c r="N6" s="7" t="s">
        <v>9</v>
      </c>
      <c r="O6" s="9" t="s">
        <v>11</v>
      </c>
      <c r="P6" s="9" t="s">
        <v>12</v>
      </c>
      <c r="R6" s="7" t="s">
        <v>0</v>
      </c>
      <c r="S6" s="7">
        <f>SUM(G7+O7+G20+O20)</f>
        <v>346</v>
      </c>
      <c r="T6" s="7">
        <f>S6/S$10</f>
        <v>0.39724454649827784</v>
      </c>
    </row>
    <row r="7" spans="2:20" x14ac:dyDescent="0.3">
      <c r="B7" s="3" t="s">
        <v>0</v>
      </c>
      <c r="C7" s="4"/>
      <c r="G7" s="9">
        <v>85</v>
      </c>
      <c r="H7" s="9" t="e">
        <f>G7/$G$11</f>
        <v>#DIV/0!</v>
      </c>
      <c r="J7" s="3" t="s">
        <v>0</v>
      </c>
      <c r="K7" s="4">
        <v>26</v>
      </c>
      <c r="L7" s="7">
        <v>36</v>
      </c>
      <c r="M7" s="7">
        <v>15</v>
      </c>
      <c r="N7" s="7">
        <v>5</v>
      </c>
      <c r="O7" s="9">
        <f>SUM(K7:N7)</f>
        <v>82</v>
      </c>
      <c r="P7" s="9" t="e">
        <f>O7/$G$11</f>
        <v>#DIV/0!</v>
      </c>
      <c r="R7" s="7" t="s">
        <v>1</v>
      </c>
      <c r="S7" s="7">
        <f>SUM(G8+O8+G21+O21)</f>
        <v>367</v>
      </c>
      <c r="T7" s="7">
        <f>S7/S$10</f>
        <v>0.4213547646383467</v>
      </c>
    </row>
    <row r="8" spans="2:20" x14ac:dyDescent="0.3">
      <c r="B8" s="3" t="s">
        <v>1</v>
      </c>
      <c r="C8" s="4"/>
      <c r="G8" s="9">
        <v>58</v>
      </c>
      <c r="H8" s="9" t="e">
        <f>G8/$G$11</f>
        <v>#DIV/0!</v>
      </c>
      <c r="J8" s="3" t="s">
        <v>1</v>
      </c>
      <c r="K8" s="4">
        <v>25</v>
      </c>
      <c r="L8" s="7">
        <v>20</v>
      </c>
      <c r="M8" s="7">
        <v>11</v>
      </c>
      <c r="N8" s="7">
        <v>17</v>
      </c>
      <c r="O8" s="9">
        <f>SUM(K8:N8)</f>
        <v>73</v>
      </c>
      <c r="P8" s="9" t="e">
        <f>O8/$G$11</f>
        <v>#DIV/0!</v>
      </c>
      <c r="R8" s="7" t="s">
        <v>21</v>
      </c>
      <c r="S8" s="7">
        <f>SUM(G9+O9+G22+O22)</f>
        <v>34</v>
      </c>
      <c r="T8" s="7">
        <f>S8/S$10</f>
        <v>3.9035591274397242E-2</v>
      </c>
    </row>
    <row r="9" spans="2:20" x14ac:dyDescent="0.3">
      <c r="B9" s="3" t="s">
        <v>21</v>
      </c>
      <c r="C9" s="4"/>
      <c r="G9" s="9">
        <f>SUM(C9:F9)</f>
        <v>0</v>
      </c>
      <c r="H9" s="9" t="e">
        <f>G9/$G$11</f>
        <v>#DIV/0!</v>
      </c>
      <c r="J9" s="3" t="s">
        <v>21</v>
      </c>
      <c r="K9" s="4">
        <v>1</v>
      </c>
      <c r="M9" s="7">
        <v>1</v>
      </c>
      <c r="O9" s="9">
        <f>SUM(K9:N9)</f>
        <v>2</v>
      </c>
      <c r="P9" s="9" t="e">
        <f>O9/$G$11</f>
        <v>#DIV/0!</v>
      </c>
      <c r="R9" s="7" t="s">
        <v>30</v>
      </c>
      <c r="S9" s="7">
        <f>SUM(G10+O10+G23+O23)</f>
        <v>124</v>
      </c>
      <c r="T9" s="7">
        <f>S9/S$10</f>
        <v>0.1423650975889782</v>
      </c>
    </row>
    <row r="10" spans="2:20" ht="27" x14ac:dyDescent="0.3">
      <c r="B10" s="3" t="s">
        <v>10</v>
      </c>
      <c r="C10" s="4"/>
      <c r="G10" s="9">
        <v>23</v>
      </c>
      <c r="H10" s="9" t="e">
        <f>G10/$G$11</f>
        <v>#DIV/0!</v>
      </c>
      <c r="J10" s="3" t="s">
        <v>10</v>
      </c>
      <c r="K10" s="4">
        <v>7</v>
      </c>
      <c r="L10" s="7">
        <v>12</v>
      </c>
      <c r="M10" s="7">
        <v>3</v>
      </c>
      <c r="N10" s="7">
        <v>15</v>
      </c>
      <c r="O10" s="9">
        <f>SUM(K10:N10)</f>
        <v>37</v>
      </c>
      <c r="P10" s="9" t="e">
        <f>O10/$G$11</f>
        <v>#DIV/0!</v>
      </c>
      <c r="R10" s="7" t="s">
        <v>11</v>
      </c>
      <c r="S10" s="7">
        <f>SUM(S6:S9)</f>
        <v>871</v>
      </c>
      <c r="T10" s="7">
        <f>S10/S$10</f>
        <v>1</v>
      </c>
    </row>
    <row r="11" spans="2:20" x14ac:dyDescent="0.3">
      <c r="B11" s="4" t="s">
        <v>11</v>
      </c>
      <c r="C11" s="4">
        <f>SUM(C7:C10)</f>
        <v>0</v>
      </c>
      <c r="D11" s="7">
        <f>SUM(D7:D10)</f>
        <v>0</v>
      </c>
      <c r="E11" s="7">
        <f>SUM(E7:E10)</f>
        <v>0</v>
      </c>
      <c r="F11" s="7">
        <f>SUM(F7:F10)</f>
        <v>0</v>
      </c>
      <c r="G11" s="9">
        <f>SUM(C11:F11)</f>
        <v>0</v>
      </c>
      <c r="H11" s="9" t="e">
        <f>G11/$G$11</f>
        <v>#DIV/0!</v>
      </c>
      <c r="J11" s="7" t="s">
        <v>11</v>
      </c>
      <c r="K11" s="7">
        <f>SUM(K7:K10)</f>
        <v>59</v>
      </c>
      <c r="L11" s="7">
        <f>SUM(L7:L10)</f>
        <v>68</v>
      </c>
      <c r="M11" s="7">
        <f>SUM(M7:M10)</f>
        <v>30</v>
      </c>
      <c r="N11" s="7">
        <f>SUM(N7:N10)</f>
        <v>37</v>
      </c>
      <c r="O11" s="9">
        <f>SUM(K11:N11)</f>
        <v>194</v>
      </c>
      <c r="P11" s="9" t="e">
        <f>O11/$G$11</f>
        <v>#DIV/0!</v>
      </c>
    </row>
    <row r="14" spans="2:20" x14ac:dyDescent="0.3">
      <c r="C14" s="6"/>
      <c r="K14" s="6"/>
    </row>
    <row r="15" spans="2:20" x14ac:dyDescent="0.3">
      <c r="B15" s="8"/>
      <c r="C15" s="6"/>
      <c r="J15" s="8"/>
      <c r="K15" s="6"/>
    </row>
    <row r="16" spans="2:20" x14ac:dyDescent="0.3">
      <c r="B16" s="8"/>
      <c r="C16" s="6"/>
      <c r="J16" s="8"/>
      <c r="K16" s="6"/>
    </row>
    <row r="17" spans="2:16" x14ac:dyDescent="0.3">
      <c r="B17" s="6"/>
      <c r="C17" s="6"/>
      <c r="J17" s="6"/>
      <c r="K17" s="6"/>
    </row>
    <row r="18" spans="2:16" x14ac:dyDescent="0.3">
      <c r="B18" s="5" t="s">
        <v>4</v>
      </c>
      <c r="C18" s="3" t="s">
        <v>5</v>
      </c>
      <c r="D18" s="9" t="s">
        <v>15</v>
      </c>
      <c r="J18" s="5" t="s">
        <v>4</v>
      </c>
      <c r="K18" s="3" t="s">
        <v>5</v>
      </c>
      <c r="L18" s="9" t="s">
        <v>16</v>
      </c>
    </row>
    <row r="19" spans="2:16" x14ac:dyDescent="0.3">
      <c r="B19" s="4"/>
      <c r="C19" s="4" t="s">
        <v>6</v>
      </c>
      <c r="D19" s="7" t="s">
        <v>7</v>
      </c>
      <c r="E19" s="7" t="s">
        <v>8</v>
      </c>
      <c r="F19" s="7" t="s">
        <v>9</v>
      </c>
      <c r="G19" s="9" t="s">
        <v>11</v>
      </c>
      <c r="H19" s="9" t="s">
        <v>12</v>
      </c>
      <c r="J19" s="4"/>
      <c r="K19" s="4" t="s">
        <v>6</v>
      </c>
      <c r="L19" s="7" t="s">
        <v>7</v>
      </c>
      <c r="M19" s="7" t="s">
        <v>8</v>
      </c>
      <c r="N19" s="7" t="s">
        <v>9</v>
      </c>
      <c r="O19" s="9" t="s">
        <v>11</v>
      </c>
      <c r="P19" s="9" t="s">
        <v>12</v>
      </c>
    </row>
    <row r="20" spans="2:16" x14ac:dyDescent="0.3">
      <c r="B20" s="3" t="s">
        <v>0</v>
      </c>
      <c r="C20" s="4">
        <v>27</v>
      </c>
      <c r="D20" s="7">
        <v>28</v>
      </c>
      <c r="E20" s="7">
        <v>25</v>
      </c>
      <c r="F20" s="7">
        <v>5</v>
      </c>
      <c r="G20" s="9">
        <f>SUM(C20:F20)</f>
        <v>85</v>
      </c>
      <c r="H20" s="9" t="e">
        <f>G20/$G$11</f>
        <v>#DIV/0!</v>
      </c>
      <c r="J20" s="3" t="s">
        <v>0</v>
      </c>
      <c r="K20" s="4">
        <v>7</v>
      </c>
      <c r="L20" s="7">
        <v>24</v>
      </c>
      <c r="M20" s="7">
        <v>27</v>
      </c>
      <c r="N20" s="7">
        <v>36</v>
      </c>
      <c r="O20" s="9">
        <f>SUM(K20:N20)</f>
        <v>94</v>
      </c>
      <c r="P20" s="9" t="e">
        <f>O20/$G$11</f>
        <v>#DIV/0!</v>
      </c>
    </row>
    <row r="21" spans="2:16" x14ac:dyDescent="0.3">
      <c r="B21" s="3" t="s">
        <v>1</v>
      </c>
      <c r="C21" s="4">
        <v>41</v>
      </c>
      <c r="D21" s="7">
        <v>53</v>
      </c>
      <c r="E21" s="7">
        <v>19</v>
      </c>
      <c r="F21" s="7">
        <v>6</v>
      </c>
      <c r="G21" s="9">
        <f>SUM(C21:F21)</f>
        <v>119</v>
      </c>
      <c r="H21" s="9" t="e">
        <f>G21/$G$11</f>
        <v>#DIV/0!</v>
      </c>
      <c r="J21" s="3" t="s">
        <v>1</v>
      </c>
      <c r="K21" s="4">
        <v>25</v>
      </c>
      <c r="L21" s="7">
        <v>33</v>
      </c>
      <c r="M21" s="7">
        <v>27</v>
      </c>
      <c r="N21" s="7">
        <v>32</v>
      </c>
      <c r="O21" s="9">
        <f>SUM(K21:N21)</f>
        <v>117</v>
      </c>
      <c r="P21" s="9" t="e">
        <f>O21/$G$11</f>
        <v>#DIV/0!</v>
      </c>
    </row>
    <row r="22" spans="2:16" x14ac:dyDescent="0.3">
      <c r="B22" s="3" t="s">
        <v>21</v>
      </c>
      <c r="C22" s="4">
        <v>1</v>
      </c>
      <c r="D22" s="7">
        <v>4</v>
      </c>
      <c r="E22" s="7">
        <v>1</v>
      </c>
      <c r="F22" s="7">
        <v>1</v>
      </c>
      <c r="G22" s="9">
        <f>SUM(C22:F22)</f>
        <v>7</v>
      </c>
      <c r="H22" s="9" t="e">
        <f>G22/$G$11</f>
        <v>#DIV/0!</v>
      </c>
      <c r="J22" s="3" t="s">
        <v>21</v>
      </c>
      <c r="K22" s="4">
        <v>5</v>
      </c>
      <c r="L22" s="7">
        <v>7</v>
      </c>
      <c r="M22" s="7">
        <v>6</v>
      </c>
      <c r="N22" s="7">
        <v>7</v>
      </c>
      <c r="O22" s="9">
        <f>SUM(K22:N22)</f>
        <v>25</v>
      </c>
      <c r="P22" s="9" t="e">
        <f>O22/$G$11</f>
        <v>#DIV/0!</v>
      </c>
    </row>
    <row r="23" spans="2:16" ht="27" x14ac:dyDescent="0.3">
      <c r="B23" s="3" t="s">
        <v>10</v>
      </c>
      <c r="C23" s="4">
        <v>12</v>
      </c>
      <c r="D23" s="7">
        <v>15</v>
      </c>
      <c r="E23" s="7">
        <v>5</v>
      </c>
      <c r="F23" s="7">
        <v>10</v>
      </c>
      <c r="G23" s="9">
        <f>SUM(C23:F23)</f>
        <v>42</v>
      </c>
      <c r="H23" s="9" t="e">
        <f>G23/$G$11</f>
        <v>#DIV/0!</v>
      </c>
      <c r="J23" s="3" t="s">
        <v>10</v>
      </c>
      <c r="K23" s="4">
        <v>2</v>
      </c>
      <c r="L23" s="7">
        <v>7</v>
      </c>
      <c r="M23" s="7">
        <v>9</v>
      </c>
      <c r="N23" s="7">
        <v>4</v>
      </c>
      <c r="O23" s="9">
        <f>SUM(K23:N23)</f>
        <v>22</v>
      </c>
      <c r="P23" s="9" t="e">
        <f>O23/$G$11</f>
        <v>#DIV/0!</v>
      </c>
    </row>
    <row r="24" spans="2:16" x14ac:dyDescent="0.3">
      <c r="B24" s="4" t="s">
        <v>11</v>
      </c>
      <c r="C24" s="4">
        <f>SUM(C20:C23)</f>
        <v>81</v>
      </c>
      <c r="D24" s="7">
        <f>SUM(D20:D23)</f>
        <v>100</v>
      </c>
      <c r="E24" s="7">
        <f>SUM(E20:E23)</f>
        <v>50</v>
      </c>
      <c r="F24" s="7">
        <f>SUM(F20:F23)</f>
        <v>22</v>
      </c>
      <c r="G24" s="9">
        <f>SUM(C24:F24)</f>
        <v>253</v>
      </c>
      <c r="H24" s="9" t="e">
        <f>G24/$G$11</f>
        <v>#DIV/0!</v>
      </c>
      <c r="J24" s="7" t="s">
        <v>11</v>
      </c>
      <c r="K24" s="7">
        <f>SUM(K20:K23)</f>
        <v>39</v>
      </c>
      <c r="L24" s="7">
        <f>SUM(L20:L23)</f>
        <v>71</v>
      </c>
      <c r="M24" s="7">
        <f>SUM(M20:M23)</f>
        <v>69</v>
      </c>
      <c r="N24" s="7">
        <f>SUM(N20:N23)</f>
        <v>79</v>
      </c>
      <c r="O24" s="9">
        <f>SUM(K24:N24)</f>
        <v>258</v>
      </c>
      <c r="P24" s="9" t="e">
        <f>O24/$G$11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F97D-4B61-4A64-A0AA-52F84A547F4D}">
  <dimension ref="A1:X39"/>
  <sheetViews>
    <sheetView tabSelected="1" workbookViewId="0">
      <selection activeCell="X6" activeCellId="2" sqref="X23 X16 X6"/>
    </sheetView>
  </sheetViews>
  <sheetFormatPr defaultRowHeight="14.4" x14ac:dyDescent="0.3"/>
  <cols>
    <col min="1" max="16384" width="8.88671875" style="2"/>
  </cols>
  <sheetData>
    <row r="1" spans="1:24" x14ac:dyDescent="0.3">
      <c r="A1" s="2" t="s">
        <v>31</v>
      </c>
      <c r="B1" s="2" t="s">
        <v>32</v>
      </c>
      <c r="C1" s="2" t="s">
        <v>0</v>
      </c>
      <c r="D1" s="2" t="s">
        <v>1</v>
      </c>
      <c r="E1" s="2" t="s">
        <v>21</v>
      </c>
      <c r="F1" s="2" t="s">
        <v>33</v>
      </c>
      <c r="G1" s="2" t="s">
        <v>11</v>
      </c>
      <c r="K1" s="2" t="s">
        <v>49</v>
      </c>
      <c r="L1" s="2" t="s">
        <v>50</v>
      </c>
      <c r="M1" s="2" t="s">
        <v>52</v>
      </c>
      <c r="R1" s="2" t="s">
        <v>31</v>
      </c>
      <c r="S1" s="2" t="s">
        <v>32</v>
      </c>
      <c r="T1" s="2" t="s">
        <v>0</v>
      </c>
      <c r="U1" s="2" t="s">
        <v>1</v>
      </c>
      <c r="V1" s="2" t="s">
        <v>21</v>
      </c>
      <c r="W1" s="2" t="s">
        <v>33</v>
      </c>
      <c r="X1" s="2" t="s">
        <v>11</v>
      </c>
    </row>
    <row r="2" spans="1:24" x14ac:dyDescent="0.3">
      <c r="A2" s="2" t="s">
        <v>22</v>
      </c>
      <c r="B2" s="2" t="s">
        <v>34</v>
      </c>
      <c r="C2" s="2">
        <v>22</v>
      </c>
      <c r="D2" s="2">
        <v>53</v>
      </c>
      <c r="E2" s="2">
        <v>2</v>
      </c>
      <c r="F2" s="2">
        <v>33</v>
      </c>
      <c r="G2" s="2">
        <f>SUM(C2:F2)</f>
        <v>110</v>
      </c>
      <c r="J2" s="7" t="s">
        <v>0</v>
      </c>
      <c r="K2" s="2">
        <v>0.39724454649827784</v>
      </c>
      <c r="L2" s="2">
        <v>0.30878859857482183</v>
      </c>
      <c r="M2" s="2">
        <v>0.35376532399299476</v>
      </c>
      <c r="R2" s="2" t="s">
        <v>22</v>
      </c>
      <c r="S2" s="2" t="s">
        <v>34</v>
      </c>
      <c r="T2" s="2">
        <v>22</v>
      </c>
      <c r="U2" s="2">
        <v>53</v>
      </c>
      <c r="V2" s="2">
        <v>2</v>
      </c>
      <c r="W2" s="2">
        <v>33</v>
      </c>
      <c r="X2" s="2">
        <f>SUM(T2:W2)</f>
        <v>110</v>
      </c>
    </row>
    <row r="3" spans="1:24" x14ac:dyDescent="0.3">
      <c r="A3" s="2" t="s">
        <v>22</v>
      </c>
      <c r="B3" s="2" t="s">
        <v>35</v>
      </c>
      <c r="C3" s="2">
        <v>66</v>
      </c>
      <c r="D3" s="2">
        <v>21</v>
      </c>
      <c r="E3" s="2">
        <v>3</v>
      </c>
      <c r="F3" s="2">
        <v>65</v>
      </c>
      <c r="G3" s="2">
        <f t="shared" ref="G3:G12" si="0">SUM(C3:F3)</f>
        <v>155</v>
      </c>
      <c r="J3" s="7" t="s">
        <v>1</v>
      </c>
      <c r="K3" s="2">
        <v>0.4213547646383467</v>
      </c>
      <c r="L3" s="2">
        <v>0.26722090261282661</v>
      </c>
      <c r="M3" s="2">
        <v>0.34559252772913018</v>
      </c>
      <c r="R3" s="2" t="s">
        <v>22</v>
      </c>
      <c r="S3" s="2" t="s">
        <v>35</v>
      </c>
      <c r="T3" s="2">
        <v>66</v>
      </c>
      <c r="U3" s="2">
        <v>21</v>
      </c>
      <c r="V3" s="2">
        <v>3</v>
      </c>
      <c r="W3" s="2">
        <v>65</v>
      </c>
      <c r="X3" s="2">
        <f t="shared" ref="X3:X5" si="1">SUM(T3:W3)</f>
        <v>155</v>
      </c>
    </row>
    <row r="4" spans="1:24" x14ac:dyDescent="0.3">
      <c r="A4" s="2" t="s">
        <v>22</v>
      </c>
      <c r="B4" s="2" t="s">
        <v>36</v>
      </c>
      <c r="C4" s="2">
        <v>31</v>
      </c>
      <c r="D4" s="2">
        <v>23</v>
      </c>
      <c r="E4" s="2">
        <v>0</v>
      </c>
      <c r="F4" s="2">
        <v>41</v>
      </c>
      <c r="G4" s="2">
        <f t="shared" si="0"/>
        <v>95</v>
      </c>
      <c r="J4" s="7" t="s">
        <v>21</v>
      </c>
      <c r="K4" s="2">
        <v>3.9035591274397242E-2</v>
      </c>
      <c r="L4" s="2">
        <v>1.4251781472684086E-2</v>
      </c>
      <c r="M4" s="2">
        <v>2.6853473438412143E-2</v>
      </c>
      <c r="R4" s="2" t="s">
        <v>22</v>
      </c>
      <c r="S4" s="2" t="s">
        <v>36</v>
      </c>
      <c r="T4" s="2">
        <v>31</v>
      </c>
      <c r="U4" s="2">
        <v>23</v>
      </c>
      <c r="V4" s="2">
        <v>0</v>
      </c>
      <c r="W4" s="2">
        <v>41</v>
      </c>
      <c r="X4" s="2">
        <f t="shared" si="1"/>
        <v>95</v>
      </c>
    </row>
    <row r="5" spans="1:24" x14ac:dyDescent="0.3">
      <c r="A5" s="2" t="s">
        <v>22</v>
      </c>
      <c r="B5" s="2" t="s">
        <v>37</v>
      </c>
      <c r="C5" s="2">
        <v>3</v>
      </c>
      <c r="D5" s="2">
        <v>20</v>
      </c>
      <c r="E5" s="2">
        <f>SUM(E1:E4)</f>
        <v>5</v>
      </c>
      <c r="F5" s="2">
        <v>16</v>
      </c>
      <c r="G5" s="2">
        <f t="shared" si="0"/>
        <v>44</v>
      </c>
      <c r="J5" s="7" t="s">
        <v>30</v>
      </c>
      <c r="K5" s="2">
        <v>0.1423650975889782</v>
      </c>
      <c r="L5" s="2">
        <v>0.40973871733966744</v>
      </c>
      <c r="M5" s="2">
        <v>0.27378867483946295</v>
      </c>
      <c r="R5" s="2" t="s">
        <v>22</v>
      </c>
      <c r="S5" s="2" t="s">
        <v>37</v>
      </c>
      <c r="T5" s="2">
        <v>3</v>
      </c>
      <c r="U5" s="2">
        <v>20</v>
      </c>
      <c r="V5" s="2">
        <f>SUM(V1:V4)</f>
        <v>5</v>
      </c>
      <c r="W5" s="2">
        <v>16</v>
      </c>
      <c r="X5" s="2">
        <f t="shared" si="1"/>
        <v>44</v>
      </c>
    </row>
    <row r="6" spans="1:24" x14ac:dyDescent="0.3">
      <c r="A6" s="2" t="s">
        <v>24</v>
      </c>
      <c r="B6" s="2" t="s">
        <v>38</v>
      </c>
      <c r="C6" s="2">
        <v>94</v>
      </c>
      <c r="D6" s="2">
        <v>117</v>
      </c>
      <c r="E6" s="2">
        <v>25</v>
      </c>
      <c r="F6" s="2">
        <v>22</v>
      </c>
      <c r="G6" s="2">
        <f t="shared" si="0"/>
        <v>258</v>
      </c>
      <c r="I6" s="7"/>
      <c r="K6" s="7"/>
      <c r="S6" s="2" t="s">
        <v>53</v>
      </c>
      <c r="T6" s="2">
        <f>SUM(T2:T5)</f>
        <v>122</v>
      </c>
      <c r="U6" s="2">
        <f t="shared" ref="U6:X6" si="2">SUM(U2:U5)</f>
        <v>117</v>
      </c>
      <c r="V6" s="2">
        <f t="shared" si="2"/>
        <v>10</v>
      </c>
      <c r="W6" s="2">
        <f t="shared" si="2"/>
        <v>155</v>
      </c>
      <c r="X6" s="2">
        <f t="shared" si="2"/>
        <v>404</v>
      </c>
    </row>
    <row r="7" spans="1:24" x14ac:dyDescent="0.3">
      <c r="A7" s="2" t="s">
        <v>24</v>
      </c>
      <c r="B7" s="2" t="s">
        <v>39</v>
      </c>
      <c r="C7" s="2">
        <v>85</v>
      </c>
      <c r="D7" s="2">
        <v>119</v>
      </c>
      <c r="E7" s="2">
        <v>7</v>
      </c>
      <c r="F7" s="2">
        <v>42</v>
      </c>
      <c r="G7" s="2">
        <f t="shared" si="0"/>
        <v>253</v>
      </c>
      <c r="S7" s="2" t="s">
        <v>12</v>
      </c>
      <c r="T7" s="2">
        <f>T6/$X6</f>
        <v>0.30198019801980197</v>
      </c>
      <c r="U7" s="2">
        <f t="shared" ref="U7:W7" si="3">U6/$X6</f>
        <v>0.28960396039603958</v>
      </c>
      <c r="V7" s="2">
        <f t="shared" si="3"/>
        <v>2.4752475247524754E-2</v>
      </c>
      <c r="W7" s="2">
        <f t="shared" si="3"/>
        <v>0.38366336633663367</v>
      </c>
    </row>
    <row r="8" spans="1:24" x14ac:dyDescent="0.3">
      <c r="A8" s="2" t="s">
        <v>24</v>
      </c>
      <c r="B8" s="2" t="s">
        <v>40</v>
      </c>
      <c r="C8" s="2">
        <v>85</v>
      </c>
      <c r="D8" s="2">
        <v>58</v>
      </c>
      <c r="E8" s="2">
        <v>0</v>
      </c>
      <c r="F8" s="2">
        <v>23</v>
      </c>
      <c r="G8" s="2">
        <f t="shared" si="0"/>
        <v>166</v>
      </c>
    </row>
    <row r="9" spans="1:24" x14ac:dyDescent="0.3">
      <c r="A9" s="2" t="s">
        <v>24</v>
      </c>
      <c r="B9" s="2" t="s">
        <v>41</v>
      </c>
      <c r="C9" s="2">
        <v>82</v>
      </c>
      <c r="D9" s="2">
        <v>73</v>
      </c>
      <c r="E9" s="2">
        <v>2</v>
      </c>
      <c r="F9" s="2">
        <v>37</v>
      </c>
      <c r="G9" s="2">
        <f t="shared" si="0"/>
        <v>194</v>
      </c>
    </row>
    <row r="10" spans="1:24" x14ac:dyDescent="0.3">
      <c r="A10" s="2" t="s">
        <v>44</v>
      </c>
      <c r="B10" s="2" t="s">
        <v>34</v>
      </c>
      <c r="C10" s="2">
        <v>57</v>
      </c>
      <c r="D10" s="2">
        <v>32</v>
      </c>
      <c r="E10" s="2">
        <v>1</v>
      </c>
      <c r="F10" s="2">
        <v>54</v>
      </c>
      <c r="G10" s="2">
        <f t="shared" si="0"/>
        <v>144</v>
      </c>
    </row>
    <row r="11" spans="1:24" x14ac:dyDescent="0.3">
      <c r="A11" s="2" t="s">
        <v>44</v>
      </c>
      <c r="B11" s="2" t="s">
        <v>47</v>
      </c>
      <c r="C11" s="2">
        <v>63</v>
      </c>
      <c r="D11" s="2">
        <v>39</v>
      </c>
      <c r="E11" s="2">
        <v>1</v>
      </c>
      <c r="F11" s="2">
        <v>92</v>
      </c>
      <c r="G11" s="2">
        <f t="shared" si="0"/>
        <v>195</v>
      </c>
    </row>
    <row r="12" spans="1:24" x14ac:dyDescent="0.3">
      <c r="A12" s="2" t="s">
        <v>44</v>
      </c>
      <c r="B12" s="2" t="s">
        <v>48</v>
      </c>
      <c r="C12" s="2">
        <v>18</v>
      </c>
      <c r="D12" s="2">
        <v>37</v>
      </c>
      <c r="F12" s="2">
        <v>44</v>
      </c>
      <c r="G12" s="2">
        <f t="shared" si="0"/>
        <v>99</v>
      </c>
      <c r="R12" s="2" t="s">
        <v>24</v>
      </c>
      <c r="S12" s="2" t="s">
        <v>38</v>
      </c>
      <c r="T12" s="2">
        <v>94</v>
      </c>
      <c r="U12" s="2">
        <v>117</v>
      </c>
      <c r="V12" s="2">
        <v>25</v>
      </c>
      <c r="W12" s="2">
        <v>22</v>
      </c>
      <c r="X12" s="2">
        <f t="shared" ref="X12:X15" si="4">SUM(T12:W12)</f>
        <v>258</v>
      </c>
    </row>
    <row r="13" spans="1:24" x14ac:dyDescent="0.3">
      <c r="A13" s="2" t="s">
        <v>44</v>
      </c>
      <c r="R13" s="2" t="s">
        <v>24</v>
      </c>
      <c r="S13" s="2" t="s">
        <v>39</v>
      </c>
      <c r="T13" s="2">
        <v>85</v>
      </c>
      <c r="U13" s="2">
        <v>119</v>
      </c>
      <c r="V13" s="2">
        <v>7</v>
      </c>
      <c r="W13" s="2">
        <v>42</v>
      </c>
      <c r="X13" s="2">
        <f t="shared" si="4"/>
        <v>253</v>
      </c>
    </row>
    <row r="14" spans="1:24" x14ac:dyDescent="0.3">
      <c r="R14" s="2" t="s">
        <v>24</v>
      </c>
      <c r="S14" s="2" t="s">
        <v>40</v>
      </c>
      <c r="T14" s="2">
        <v>85</v>
      </c>
      <c r="U14" s="2">
        <v>58</v>
      </c>
      <c r="V14" s="2">
        <v>0</v>
      </c>
      <c r="W14" s="2">
        <v>23</v>
      </c>
      <c r="X14" s="2">
        <f t="shared" si="4"/>
        <v>166</v>
      </c>
    </row>
    <row r="15" spans="1:24" x14ac:dyDescent="0.3">
      <c r="R15" s="2" t="s">
        <v>24</v>
      </c>
      <c r="S15" s="2" t="s">
        <v>41</v>
      </c>
      <c r="T15" s="2">
        <v>82</v>
      </c>
      <c r="U15" s="2">
        <v>73</v>
      </c>
      <c r="V15" s="2">
        <v>2</v>
      </c>
      <c r="W15" s="2">
        <v>37</v>
      </c>
      <c r="X15" s="2">
        <f t="shared" si="4"/>
        <v>194</v>
      </c>
    </row>
    <row r="16" spans="1:24" x14ac:dyDescent="0.3">
      <c r="S16" s="2" t="s">
        <v>53</v>
      </c>
      <c r="T16" s="2">
        <f>SUM(T12:T15)</f>
        <v>346</v>
      </c>
      <c r="U16" s="2">
        <f t="shared" ref="U16" si="5">SUM(U12:U15)</f>
        <v>367</v>
      </c>
      <c r="V16" s="2">
        <f t="shared" ref="V16" si="6">SUM(V12:V15)</f>
        <v>34</v>
      </c>
      <c r="W16" s="2">
        <f t="shared" ref="W16" si="7">SUM(W12:W15)</f>
        <v>124</v>
      </c>
      <c r="X16" s="2">
        <f t="shared" ref="X16" si="8">SUM(X12:X15)</f>
        <v>871</v>
      </c>
    </row>
    <row r="17" spans="1:24" x14ac:dyDescent="0.3">
      <c r="S17" s="2" t="s">
        <v>12</v>
      </c>
      <c r="T17" s="2">
        <f>T16/$X16</f>
        <v>0.39724454649827784</v>
      </c>
      <c r="U17" s="2">
        <f t="shared" ref="U17" si="9">U16/$X16</f>
        <v>0.4213547646383467</v>
      </c>
      <c r="V17" s="2">
        <f t="shared" ref="V17" si="10">V16/$X16</f>
        <v>3.9035591274397242E-2</v>
      </c>
      <c r="W17" s="2">
        <f t="shared" ref="W17" si="11">W16/$X16</f>
        <v>0.1423650975889782</v>
      </c>
    </row>
    <row r="18" spans="1:24" x14ac:dyDescent="0.3">
      <c r="B18" s="2" t="s">
        <v>42</v>
      </c>
      <c r="C18" s="2">
        <f>SUM(C2:C16)</f>
        <v>606</v>
      </c>
      <c r="D18" s="2">
        <f>SUM(D2:D16)</f>
        <v>592</v>
      </c>
      <c r="E18" s="2">
        <f>SUM(E2:E16)</f>
        <v>46</v>
      </c>
      <c r="F18" s="2">
        <f>SUM(F2:F16)</f>
        <v>469</v>
      </c>
      <c r="G18" s="10">
        <f>SUM(G2:G16)</f>
        <v>1713</v>
      </c>
    </row>
    <row r="20" spans="1:24" x14ac:dyDescent="0.3">
      <c r="B20" s="2" t="s">
        <v>43</v>
      </c>
      <c r="C20" s="2">
        <f>C18/$G18</f>
        <v>0.35376532399299476</v>
      </c>
      <c r="D20" s="2">
        <f>D18/$G18</f>
        <v>0.34559252772913018</v>
      </c>
      <c r="E20" s="2">
        <f>E18/$G18</f>
        <v>2.6853473438412143E-2</v>
      </c>
      <c r="F20" s="2">
        <f>F18/$G18</f>
        <v>0.27378867483946295</v>
      </c>
      <c r="G20" s="2">
        <f>G18/$G18</f>
        <v>1</v>
      </c>
      <c r="R20" s="2" t="s">
        <v>44</v>
      </c>
      <c r="S20" s="2" t="s">
        <v>34</v>
      </c>
      <c r="T20" s="2">
        <v>57</v>
      </c>
      <c r="U20" s="2">
        <v>32</v>
      </c>
      <c r="V20" s="2">
        <v>1</v>
      </c>
      <c r="W20" s="2">
        <v>54</v>
      </c>
      <c r="X20" s="2">
        <f t="shared" ref="X20:X22" si="12">SUM(T20:W20)</f>
        <v>144</v>
      </c>
    </row>
    <row r="21" spans="1:24" x14ac:dyDescent="0.3">
      <c r="R21" s="2" t="s">
        <v>44</v>
      </c>
      <c r="S21" s="2" t="s">
        <v>47</v>
      </c>
      <c r="T21" s="2">
        <v>63</v>
      </c>
      <c r="U21" s="2">
        <v>39</v>
      </c>
      <c r="V21" s="2">
        <v>1</v>
      </c>
      <c r="W21" s="2">
        <v>92</v>
      </c>
      <c r="X21" s="2">
        <f t="shared" si="12"/>
        <v>195</v>
      </c>
    </row>
    <row r="22" spans="1:24" x14ac:dyDescent="0.3">
      <c r="R22" s="2" t="s">
        <v>44</v>
      </c>
      <c r="S22" s="2" t="s">
        <v>48</v>
      </c>
      <c r="T22" s="2">
        <v>18</v>
      </c>
      <c r="U22" s="2">
        <v>37</v>
      </c>
      <c r="W22" s="2">
        <v>44</v>
      </c>
      <c r="X22" s="2">
        <f t="shared" si="12"/>
        <v>99</v>
      </c>
    </row>
    <row r="23" spans="1:24" x14ac:dyDescent="0.3">
      <c r="S23" s="2" t="s">
        <v>53</v>
      </c>
      <c r="T23" s="2">
        <f>SUM(T19:T22)</f>
        <v>138</v>
      </c>
      <c r="U23" s="2">
        <f t="shared" ref="U23" si="13">SUM(U19:U22)</f>
        <v>108</v>
      </c>
      <c r="V23" s="2">
        <f t="shared" ref="V23" si="14">SUM(V19:V22)</f>
        <v>2</v>
      </c>
      <c r="W23" s="2">
        <f t="shared" ref="W23" si="15">SUM(W19:W22)</f>
        <v>190</v>
      </c>
      <c r="X23" s="2">
        <f t="shared" ref="X23" si="16">SUM(X19:X22)</f>
        <v>438</v>
      </c>
    </row>
    <row r="24" spans="1:24" x14ac:dyDescent="0.3">
      <c r="A24" s="2" t="s">
        <v>51</v>
      </c>
      <c r="J24" s="2" t="s">
        <v>50</v>
      </c>
      <c r="S24" s="2" t="s">
        <v>12</v>
      </c>
      <c r="T24" s="2">
        <f>T23/$X23</f>
        <v>0.31506849315068491</v>
      </c>
      <c r="U24" s="2">
        <f t="shared" ref="U24" si="17">U23/$X23</f>
        <v>0.24657534246575341</v>
      </c>
      <c r="V24" s="2">
        <f t="shared" ref="V24" si="18">V23/$X23</f>
        <v>4.5662100456621002E-3</v>
      </c>
      <c r="W24" s="2">
        <f t="shared" ref="W24" si="19">W23/$X23</f>
        <v>0.43378995433789952</v>
      </c>
    </row>
    <row r="25" spans="1:24" x14ac:dyDescent="0.3">
      <c r="A25" s="2" t="s">
        <v>24</v>
      </c>
      <c r="B25" s="2" t="s">
        <v>38</v>
      </c>
      <c r="C25" s="2">
        <v>94</v>
      </c>
      <c r="D25" s="2">
        <v>117</v>
      </c>
      <c r="E25" s="2">
        <v>25</v>
      </c>
      <c r="F25" s="2">
        <v>22</v>
      </c>
      <c r="G25" s="2">
        <v>258</v>
      </c>
      <c r="J25" s="2" t="s">
        <v>22</v>
      </c>
      <c r="K25" s="2" t="s">
        <v>34</v>
      </c>
      <c r="L25" s="2">
        <v>22</v>
      </c>
      <c r="M25" s="2">
        <v>53</v>
      </c>
      <c r="N25" s="2">
        <v>2</v>
      </c>
      <c r="O25" s="2">
        <v>33</v>
      </c>
      <c r="P25" s="2">
        <v>110</v>
      </c>
    </row>
    <row r="26" spans="1:24" x14ac:dyDescent="0.3">
      <c r="A26" s="2" t="s">
        <v>24</v>
      </c>
      <c r="B26" s="2" t="s">
        <v>39</v>
      </c>
      <c r="C26" s="2">
        <v>85</v>
      </c>
      <c r="D26" s="2">
        <v>119</v>
      </c>
      <c r="E26" s="2">
        <v>7</v>
      </c>
      <c r="F26" s="2">
        <v>42</v>
      </c>
      <c r="G26" s="2">
        <v>253</v>
      </c>
      <c r="J26" s="2" t="s">
        <v>22</v>
      </c>
      <c r="K26" s="2" t="s">
        <v>35</v>
      </c>
      <c r="L26" s="2">
        <v>66</v>
      </c>
      <c r="M26" s="2">
        <v>21</v>
      </c>
      <c r="N26" s="2">
        <v>3</v>
      </c>
      <c r="O26" s="2">
        <v>65</v>
      </c>
      <c r="P26" s="2">
        <v>155</v>
      </c>
    </row>
    <row r="27" spans="1:24" x14ac:dyDescent="0.3">
      <c r="A27" s="2" t="s">
        <v>24</v>
      </c>
      <c r="B27" s="2" t="s">
        <v>40</v>
      </c>
      <c r="C27" s="2">
        <v>85</v>
      </c>
      <c r="D27" s="2">
        <v>58</v>
      </c>
      <c r="E27" s="2">
        <v>0</v>
      </c>
      <c r="F27" s="2">
        <v>23</v>
      </c>
      <c r="G27" s="2">
        <v>166</v>
      </c>
      <c r="J27" s="2" t="s">
        <v>22</v>
      </c>
      <c r="K27" s="2" t="s">
        <v>36</v>
      </c>
      <c r="L27" s="2">
        <v>31</v>
      </c>
      <c r="M27" s="2">
        <v>23</v>
      </c>
      <c r="N27" s="2">
        <v>0</v>
      </c>
      <c r="O27" s="2">
        <v>41</v>
      </c>
      <c r="P27" s="2">
        <v>95</v>
      </c>
    </row>
    <row r="28" spans="1:24" x14ac:dyDescent="0.3">
      <c r="A28" s="2" t="s">
        <v>24</v>
      </c>
      <c r="B28" s="2" t="s">
        <v>41</v>
      </c>
      <c r="C28" s="2">
        <v>82</v>
      </c>
      <c r="D28" s="2">
        <v>73</v>
      </c>
      <c r="E28" s="2">
        <v>2</v>
      </c>
      <c r="F28" s="2">
        <v>37</v>
      </c>
      <c r="G28" s="2">
        <v>194</v>
      </c>
      <c r="J28" s="2" t="s">
        <v>22</v>
      </c>
      <c r="K28" s="2" t="s">
        <v>37</v>
      </c>
      <c r="L28" s="2">
        <v>3</v>
      </c>
      <c r="M28" s="2">
        <v>20</v>
      </c>
      <c r="N28" s="2">
        <v>5</v>
      </c>
      <c r="O28" s="2">
        <v>16</v>
      </c>
      <c r="P28" s="2">
        <v>44</v>
      </c>
      <c r="S28" s="2" t="s">
        <v>54</v>
      </c>
      <c r="T28" s="2">
        <f>AVERAGE(T7,T17,T24)</f>
        <v>0.33809774588958824</v>
      </c>
      <c r="U28" s="2">
        <f t="shared" ref="U28:W28" si="20">AVERAGE(U7,U17,U24)</f>
        <v>0.31917802250004657</v>
      </c>
      <c r="V28" s="2">
        <f t="shared" si="20"/>
        <v>2.2784758855861367E-2</v>
      </c>
      <c r="W28" s="2">
        <f t="shared" si="20"/>
        <v>0.3199394727545038</v>
      </c>
    </row>
    <row r="29" spans="1:24" x14ac:dyDescent="0.3">
      <c r="J29" s="2" t="s">
        <v>44</v>
      </c>
      <c r="K29" s="2" t="s">
        <v>34</v>
      </c>
      <c r="L29" s="2">
        <v>57</v>
      </c>
      <c r="M29" s="2">
        <v>32</v>
      </c>
      <c r="N29" s="2">
        <v>1</v>
      </c>
      <c r="O29" s="2">
        <v>54</v>
      </c>
      <c r="P29" s="2">
        <v>144</v>
      </c>
      <c r="S29" s="2" t="s">
        <v>55</v>
      </c>
      <c r="T29" s="2">
        <f>STDEV(T7,T17,T24)</f>
        <v>5.1638976403888107E-2</v>
      </c>
      <c r="U29" s="2">
        <f t="shared" ref="U29:W29" si="21">STDEV(U7,U17,U24)</f>
        <v>9.1065528416328381E-2</v>
      </c>
      <c r="V29" s="2">
        <f t="shared" si="21"/>
        <v>1.7318732384949118E-2</v>
      </c>
      <c r="W29" s="2">
        <f t="shared" si="21"/>
        <v>0.1558129094225901</v>
      </c>
    </row>
    <row r="30" spans="1:24" x14ac:dyDescent="0.3">
      <c r="J30" s="2" t="s">
        <v>44</v>
      </c>
      <c r="K30" s="2" t="s">
        <v>47</v>
      </c>
      <c r="L30" s="2">
        <v>63</v>
      </c>
      <c r="M30" s="2">
        <v>39</v>
      </c>
      <c r="N30" s="2">
        <v>1</v>
      </c>
      <c r="O30" s="2">
        <v>92</v>
      </c>
      <c r="P30" s="2">
        <v>195</v>
      </c>
      <c r="S30" s="2" t="s">
        <v>56</v>
      </c>
      <c r="T30" s="2">
        <f>MEDIAN(T7,T17,T24)</f>
        <v>0.31506849315068491</v>
      </c>
      <c r="U30" s="2">
        <f t="shared" ref="U30:W30" si="22">MEDIAN(U7,U17,U24)</f>
        <v>0.28960396039603958</v>
      </c>
      <c r="V30" s="2">
        <f t="shared" si="22"/>
        <v>2.4752475247524754E-2</v>
      </c>
      <c r="W30" s="2">
        <f t="shared" si="22"/>
        <v>0.38366336633663367</v>
      </c>
    </row>
    <row r="31" spans="1:24" x14ac:dyDescent="0.3">
      <c r="J31" s="2" t="s">
        <v>44</v>
      </c>
      <c r="K31" s="2" t="s">
        <v>48</v>
      </c>
      <c r="L31" s="2">
        <v>18</v>
      </c>
      <c r="M31" s="2">
        <v>37</v>
      </c>
      <c r="O31" s="2">
        <v>44</v>
      </c>
      <c r="P31" s="2">
        <v>99</v>
      </c>
      <c r="S31" s="2" t="s">
        <v>57</v>
      </c>
      <c r="T31" s="2">
        <f>T29/SQRT(3)</f>
        <v>2.9813776927461535E-2</v>
      </c>
      <c r="U31" s="2">
        <f t="shared" ref="U31:W31" si="23">U29/SQRT(3)</f>
        <v>5.2576707345062708E-2</v>
      </c>
      <c r="V31" s="2">
        <f t="shared" si="23"/>
        <v>9.9989748044734626E-3</v>
      </c>
      <c r="W31" s="2">
        <f t="shared" si="23"/>
        <v>8.9958625198351183E-2</v>
      </c>
    </row>
    <row r="37" spans="2:17" x14ac:dyDescent="0.3">
      <c r="B37" s="2" t="s">
        <v>42</v>
      </c>
      <c r="C37" s="10">
        <f>SUM(C25:C35)</f>
        <v>346</v>
      </c>
      <c r="D37" s="10">
        <f>SUM(D25:D35)</f>
        <v>367</v>
      </c>
      <c r="E37" s="10">
        <f>SUM(E25:E35)</f>
        <v>34</v>
      </c>
      <c r="F37" s="10">
        <f>SUM(F25:F35)</f>
        <v>124</v>
      </c>
      <c r="G37" s="10">
        <f>SUM(G25:G35)</f>
        <v>871</v>
      </c>
      <c r="K37" s="2" t="s">
        <v>42</v>
      </c>
      <c r="L37" s="10">
        <f>SUM(L25:L35)</f>
        <v>260</v>
      </c>
      <c r="M37" s="10">
        <f>SUM(M25:M35)</f>
        <v>225</v>
      </c>
      <c r="N37" s="10">
        <f>SUM(N25:N35)</f>
        <v>12</v>
      </c>
      <c r="O37" s="10">
        <f>SUM(O25:O35)</f>
        <v>345</v>
      </c>
      <c r="P37" s="10">
        <f>SUM(P25:P35)</f>
        <v>842</v>
      </c>
      <c r="Q37" s="10"/>
    </row>
    <row r="39" spans="2:17" x14ac:dyDescent="0.3">
      <c r="B39" s="2" t="s">
        <v>43</v>
      </c>
      <c r="C39" s="2">
        <f>C37/$G37</f>
        <v>0.39724454649827784</v>
      </c>
      <c r="D39" s="2">
        <f>D37/$G37</f>
        <v>0.4213547646383467</v>
      </c>
      <c r="E39" s="2">
        <f>E37/$G37</f>
        <v>3.9035591274397242E-2</v>
      </c>
      <c r="F39" s="2">
        <f>F37/$G37</f>
        <v>0.1423650975889782</v>
      </c>
      <c r="G39" s="2">
        <f>G37/$G37</f>
        <v>1</v>
      </c>
      <c r="K39" s="2" t="s">
        <v>43</v>
      </c>
      <c r="L39" s="2">
        <f>L37/$P37</f>
        <v>0.30878859857482183</v>
      </c>
      <c r="M39" s="2">
        <f>M37/$P37</f>
        <v>0.26722090261282661</v>
      </c>
      <c r="N39" s="2">
        <f>N37/$P37</f>
        <v>1.4251781472684086E-2</v>
      </c>
      <c r="O39" s="2">
        <f>O37/$P37</f>
        <v>0.40973871733966744</v>
      </c>
      <c r="P39" s="2">
        <f>P37/$P37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Coronal Collection</vt:lpstr>
      <vt:lpstr>Training set</vt:lpstr>
      <vt:lpstr>Saggital Collection</vt:lpstr>
      <vt:lpstr>Summary</vt:lpstr>
      <vt:lpstr>Chart1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Spix</dc:creator>
  <cp:lastModifiedBy>Teresa Spix</cp:lastModifiedBy>
  <dcterms:created xsi:type="dcterms:W3CDTF">2021-01-18T13:32:10Z</dcterms:created>
  <dcterms:modified xsi:type="dcterms:W3CDTF">2021-02-02T15:30:44Z</dcterms:modified>
</cp:coreProperties>
</file>