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>
  <fileVersion appName="xl" lastEdited="5" lowestEdited="5" rupBuild="9302"/>
  <workbookPr defaultThemeVersion="124226"/>
  <bookViews>
    <workbookView xWindow="-120" yWindow="-120" windowWidth="20736" windowHeight="11040" activeTab="1"/>
  </bookViews>
  <sheets>
    <sheet name="PERCIBIDO" sheetId="1" r:id="rId1"/>
    <sheet name="CALCULO DEUDA" sheetId="2" r:id="rId2"/>
  </sheets>
  <calcPr calcId="191029"/>
  <extLs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D38" i="2" l="1"/>
  <c r="B35" i="2"/>
  <c r="B8" i="2"/>
  <c r="E13" i="2" l="1"/>
  <c r="F13" i="2" s="1"/>
  <c r="G13" i="2" s="1"/>
  <c r="E14" i="2"/>
  <c r="F14" i="2" s="1"/>
  <c r="G14" i="2" s="1"/>
  <c r="E21" i="2"/>
  <c r="F21" i="2" s="1"/>
  <c r="G21" i="2" s="1"/>
  <c r="D8" i="2"/>
  <c r="E8" i="2" s="1"/>
  <c r="F8" i="2" s="1"/>
  <c r="D9" i="2"/>
  <c r="E9" i="2" s="1"/>
  <c r="F9" i="2" s="1"/>
  <c r="G9" i="2" s="1"/>
  <c r="D10" i="2"/>
  <c r="E10" i="2" s="1"/>
  <c r="F10" i="2" s="1"/>
  <c r="G10" i="2" s="1"/>
  <c r="D11" i="2"/>
  <c r="E11" i="2" s="1"/>
  <c r="F11" i="2" s="1"/>
  <c r="G11" i="2" s="1"/>
  <c r="D12" i="2"/>
  <c r="E12" i="2" s="1"/>
  <c r="F12" i="2" s="1"/>
  <c r="G12" i="2" s="1"/>
  <c r="D13" i="2"/>
  <c r="D14" i="2"/>
  <c r="D15" i="2"/>
  <c r="E15" i="2" s="1"/>
  <c r="F15" i="2" s="1"/>
  <c r="G15" i="2" s="1"/>
  <c r="D16" i="2"/>
  <c r="E16" i="2" s="1"/>
  <c r="F16" i="2" s="1"/>
  <c r="G16" i="2" s="1"/>
  <c r="D17" i="2"/>
  <c r="E17" i="2" s="1"/>
  <c r="F17" i="2" s="1"/>
  <c r="G17" i="2" s="1"/>
  <c r="D18" i="2"/>
  <c r="E18" i="2" s="1"/>
  <c r="F18" i="2" s="1"/>
  <c r="G18" i="2" s="1"/>
  <c r="D19" i="2"/>
  <c r="E19" i="2" s="1"/>
  <c r="F19" i="2" s="1"/>
  <c r="G19" i="2" s="1"/>
  <c r="D20" i="2"/>
  <c r="E20" i="2" s="1"/>
  <c r="F20" i="2" s="1"/>
  <c r="G20" i="2" s="1"/>
  <c r="D21" i="2"/>
  <c r="G8" i="2" l="1"/>
  <c r="D32" i="2"/>
  <c r="E32" i="2" s="1"/>
  <c r="F32" i="2" s="1"/>
  <c r="G32" i="2" s="1"/>
  <c r="D33" i="2"/>
  <c r="E33" i="2" s="1"/>
  <c r="F33" i="2" s="1"/>
  <c r="G33" i="2" s="1"/>
  <c r="D22" i="2"/>
  <c r="E22" i="2" s="1"/>
  <c r="F22" i="2" s="1"/>
  <c r="G22" i="2" s="1"/>
  <c r="D23" i="2"/>
  <c r="E23" i="2" s="1"/>
  <c r="F23" i="2" s="1"/>
  <c r="G23" i="2" s="1"/>
  <c r="D24" i="2"/>
  <c r="E24" i="2" s="1"/>
  <c r="F24" i="2" s="1"/>
  <c r="G24" i="2" l="1"/>
  <c r="D34" i="2"/>
  <c r="E34" i="2" s="1"/>
  <c r="D31" i="2"/>
  <c r="E31" i="2" s="1"/>
  <c r="D30" i="2"/>
  <c r="E30" i="2" s="1"/>
  <c r="D29" i="2"/>
  <c r="E29" i="2" s="1"/>
  <c r="D28" i="2"/>
  <c r="E28" i="2" s="1"/>
  <c r="D27" i="2"/>
  <c r="E27" i="2" s="1"/>
  <c r="D26" i="2"/>
  <c r="E26" i="2" s="1"/>
  <c r="D25" i="2"/>
  <c r="E25" i="2" s="1"/>
  <c r="F29" i="2" l="1"/>
  <c r="G29" i="2" s="1"/>
  <c r="F34" i="2"/>
  <c r="G34" i="2" s="1"/>
  <c r="F31" i="2"/>
  <c r="G31" i="2" s="1"/>
  <c r="F30" i="2"/>
  <c r="G30" i="2" s="1"/>
  <c r="F28" i="2"/>
  <c r="G28" i="2" s="1"/>
  <c r="F27" i="2"/>
  <c r="G27" i="2" s="1"/>
  <c r="F26" i="2"/>
  <c r="G26" i="2" s="1"/>
  <c r="F25" i="2"/>
  <c r="F35" i="2" s="1"/>
  <c r="G25" i="2" l="1"/>
  <c r="G35" i="2" s="1"/>
  <c r="D40" i="2"/>
  <c r="D41" i="2" l="1"/>
  <c r="D43" i="2" s="1"/>
</calcChain>
</file>

<file path=xl/sharedStrings.xml><?xml version="1.0" encoding="utf-8"?>
<sst xmlns="http://schemas.openxmlformats.org/spreadsheetml/2006/main" count="134" uniqueCount="37">
  <si>
    <t>Normal</t>
  </si>
  <si>
    <t>Especial</t>
  </si>
  <si>
    <t>SAC</t>
  </si>
  <si>
    <t>Total</t>
  </si>
  <si>
    <t>CAJA DE JUBILACIONES, PENSIONES Y RETIROS DE LA PROVINCIA DE CORDOBA</t>
  </si>
  <si>
    <t>DETERMINACION DE DEUDA</t>
  </si>
  <si>
    <t>Corte</t>
  </si>
  <si>
    <t>Coef. a fecha de corte</t>
  </si>
  <si>
    <t>Período</t>
  </si>
  <si>
    <t>Capital</t>
  </si>
  <si>
    <t>Coef. Inicio del mes</t>
  </si>
  <si>
    <t>Coef. Cierre del mes</t>
  </si>
  <si>
    <t>Factor T.Pas</t>
  </si>
  <si>
    <t>Int T.Pasiva</t>
  </si>
  <si>
    <t>SUB TOTAL</t>
  </si>
  <si>
    <t>CAPITAL</t>
  </si>
  <si>
    <t>a</t>
  </si>
  <si>
    <t>INTERESES</t>
  </si>
  <si>
    <t>b</t>
  </si>
  <si>
    <t>TOTAL A RECUPERAR</t>
  </si>
  <si>
    <t>IMPORTE RECUPERADO VIA BANCO</t>
  </si>
  <si>
    <t>IMPORTE NETO CONVENIO DE PAGO</t>
  </si>
  <si>
    <t>La presente planilla se confeccionó desde que cada suma es debida, adicionándole la tasa pasiva que publica el BCRA.</t>
  </si>
  <si>
    <t xml:space="preserve">Pensión Derivada                   </t>
  </si>
  <si>
    <t>P5302299900</t>
  </si>
  <si>
    <t xml:space="preserve">ADICIONAL EXTRAORDINARIO NO REMUNERATIVO     </t>
  </si>
  <si>
    <t xml:space="preserve">BASICO                                       </t>
  </si>
  <si>
    <t xml:space="preserve">RETROACTIVIDAD                               </t>
  </si>
  <si>
    <t xml:space="preserve">ANTICIPO RETROACTIVO                         </t>
  </si>
  <si>
    <t xml:space="preserve">S.A.C.                                       </t>
  </si>
  <si>
    <t xml:space="preserve">DEV. GANANCIAS AÑO ANTERIOR                  </t>
  </si>
  <si>
    <t>c</t>
  </si>
  <si>
    <t>AUDITORIA Y ESTUDIOS, 03 de  Julio  2019.-</t>
  </si>
  <si>
    <t>d = a+c-</t>
  </si>
  <si>
    <t>e= a+c</t>
  </si>
  <si>
    <t>NOMBRE Y APELLIDO: CACERES RAMONA BLANCA RENE</t>
  </si>
  <si>
    <r>
      <t xml:space="preserve">Certificamos que la presente planilla asciende a la suma de pesos: </t>
    </r>
    <r>
      <rPr>
        <b/>
        <sz val="10"/>
        <rFont val="Arial"/>
        <family val="2"/>
      </rPr>
      <t>DOSCIENTOS TREINTA Y NUEVE MIL NOVECIENTOS TREINTA Y OCHO CON   69/100.-----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</si>
</sst>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mc:Ignorable="x14ac">
  <numFmts count="5">
    <numFmt numFmtId="164" formatCode="0.0000"/>
    <numFmt numFmtId="165" formatCode="#,##0.0000"/>
    <numFmt numFmtId="166" formatCode="0.00000000"/>
    <numFmt numFmtId="167" formatCode="&quot;$&quot;\ #,##0.00"/>
    <numFmt numFmtId="168" formatCode="#,##0.00;[Red]#,##0.00"/>
  </numFmts>
  <fonts count="7" x14ac:knownFonts="1">
    <font>
      <sz val="10"/>
      <name val="Arial"/>
    </font>
    <font>
      <sz val="10"/>
      <name val="Arial"/>
      <family val="2"/>
    </font>
    <font>
      <sz val="11"/>
      <color theme="1"/>
      <name val="Calibri"/>
      <family val="2"/>
      <scheme val="minor"/>
    </font>
    <font>
      <b/>
      <sz val="10"/>
      <name val="Arial"/>
      <family val="2"/>
    </font>
    <font>
      <b/>
      <sz val="10"/>
      <color rgb="FFFF0000"/>
      <name val="Arial"/>
      <family val="2"/>
    </font>
    <font>
      <sz val="10"/>
      <name val="Arial"/>
      <family val="2"/>
    </font>
    <font>
      <sz val="9"/>
      <name val="Arial"/>
      <family val="2"/>
    </font>
  </fonts>
  <fills count="5">
    <fill>
      <patternFill patternType="none"/>
    </fill>
    <fill>
      <patternFill patternType="gray125"/>
    </fill>
    <fill>
      <patternFill patternType="solid">
        <fgColor rgb="FFFFFF99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theme="0"/>
        <bgColor indexed="64"/>
      </patternFill>
    </fill>
  </fills>
  <borders count="4">
    <border>
      <left/>
      <right/>
      <top/>
      <bottom/>
      <diagonal/>
    </border>
    <border>
      <left style="thin">
        <color indexed="64"/>
      </left>
      <right/>
      <top style="thin">
        <color indexed="64"/>
      </top>
      <bottom style="thin">
        <color indexed="64"/>
      </bottom>
      <diagonal/>
    </border>
    <border>
      <left/>
      <right style="thin">
        <color indexed="64"/>
      </right>
      <top style="thin">
        <color indexed="64"/>
      </top>
      <bottom style="thin">
        <color indexed="64"/>
      </bottom>
      <diagonal/>
    </border>
    <border>
      <left style="thin">
        <color indexed="64"/>
      </left>
      <right style="thin">
        <color indexed="64"/>
      </right>
      <top style="thin">
        <color indexed="64"/>
      </top>
      <bottom style="thin">
        <color indexed="64"/>
      </bottom>
      <diagonal/>
    </border>
  </borders>
  <cellStyleXfs count="2">
    <xf numFmtId="0" fontId="0" fillId="0" borderId="0" applyNumberFormat="0" applyFont="0" applyFill="0" applyBorder="0" applyAlignment="0" applyProtection="0">
      <alignment vertical="top"/>
    </xf>
    <xf numFmtId="9" fontId="2" fillId="0" borderId="0" applyFont="0" applyFill="0" applyBorder="0" applyAlignment="0" applyProtection="0"/>
  </cellStyleXfs>
  <cellXfs count="69">
    <xf numFmtId="0" fontId="1" fillId="0" borderId="0" xfId="0" applyNumberFormat="1" applyFont="1" applyFill="1" applyBorder="1" applyAlignment="1" applyProtection="1">
      <alignment vertical="top"/>
    </xf>
    <xf numFmtId="0" fontId="3" fillId="0" borderId="0" xfId="0" applyFont="1" applyAlignment="1">
      <alignment horizontal="left"/>
    </xf>
    <xf numFmtId="4" fontId="0" fillId="0" borderId="0" xfId="0" applyNumberFormat="1" applyAlignment="1">
      <alignment horizontal="center"/>
    </xf>
    <xf numFmtId="164" fontId="0" fillId="0" borderId="0" xfId="0" applyNumberFormat="1" applyAlignment="1">
      <alignment horizontal="center"/>
    </xf>
    <xf numFmtId="4" fontId="4" fillId="0" borderId="0" xfId="0" applyNumberFormat="1" applyFont="1" applyAlignment="1"/>
    <xf numFmtId="0" fontId="0" fillId="0" borderId="0" xfId="0" applyAlignment="1"/>
    <xf numFmtId="0" fontId="0" fillId="0" borderId="0" xfId="0" applyAlignment="1">
      <alignment horizontal="center"/>
    </xf>
    <xf numFmtId="3" fontId="3" fillId="2" borderId="3" xfId="0" applyNumberFormat="1" applyFont="1" applyFill="1" applyBorder="1" applyAlignment="1">
      <alignment horizontal="center"/>
    </xf>
    <xf numFmtId="14" fontId="3" fillId="2" borderId="3" xfId="0" quotePrefix="1" applyNumberFormat="1" applyFont="1" applyFill="1" applyBorder="1" applyAlignment="1">
      <alignment horizontal="right"/>
    </xf>
    <xf numFmtId="3" fontId="3" fillId="2" borderId="3" xfId="0" applyNumberFormat="1" applyFont="1" applyFill="1" applyBorder="1" applyAlignment="1">
      <alignment horizontal="center" wrapText="1"/>
    </xf>
    <xf numFmtId="165" fontId="3" fillId="2" borderId="3" xfId="0" applyNumberFormat="1" applyFont="1" applyFill="1" applyBorder="1" applyAlignment="1">
      <alignment horizontal="right"/>
    </xf>
    <xf numFmtId="0" fontId="0" fillId="0" borderId="0" xfId="0" applyAlignment="1">
      <alignment horizontal="left"/>
    </xf>
    <xf numFmtId="4" fontId="5" fillId="0" borderId="0" xfId="0" applyNumberFormat="1" applyFont="1" applyAlignment="1">
      <alignment horizontal="center"/>
    </xf>
    <xf numFmtId="0" fontId="3" fillId="2" borderId="3" xfId="0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/>
    </xf>
    <xf numFmtId="164" fontId="3" fillId="2" borderId="3" xfId="0" applyNumberFormat="1" applyFont="1" applyFill="1" applyBorder="1" applyAlignment="1">
      <alignment horizontal="center" wrapText="1"/>
    </xf>
    <xf numFmtId="166" fontId="3" fillId="2" borderId="3" xfId="0" applyNumberFormat="1" applyFont="1" applyFill="1" applyBorder="1" applyAlignment="1">
      <alignment horizontal="center"/>
    </xf>
    <xf numFmtId="4" fontId="3" fillId="2" borderId="3" xfId="0" applyNumberFormat="1" applyFont="1" applyFill="1" applyBorder="1" applyAlignment="1">
      <alignment horizontal="center" wrapText="1"/>
    </xf>
    <xf numFmtId="0" fontId="5" fillId="0" borderId="0" xfId="0" applyFont="1" applyAlignment="1"/>
    <xf numFmtId="0" fontId="6" fillId="0" borderId="0" xfId="0" applyFont="1" applyAlignment="1"/>
    <xf numFmtId="17" fontId="5" fillId="0" borderId="3" xfId="0" applyNumberFormat="1" applyFont="1" applyBorder="1" applyAlignment="1">
      <alignment horizontal="left"/>
    </xf>
    <xf numFmtId="165" fontId="5" fillId="0" borderId="1" xfId="0" applyNumberFormat="1" applyFont="1" applyBorder="1" applyAlignment="1">
      <alignment horizontal="right"/>
    </xf>
    <xf numFmtId="166" fontId="5" fillId="0" borderId="3" xfId="0" applyNumberFormat="1" applyFont="1" applyBorder="1" applyAlignment="1">
      <alignment horizontal="center"/>
    </xf>
    <xf numFmtId="167" fontId="5" fillId="0" borderId="3" xfId="0" applyNumberFormat="1" applyFont="1" applyBorder="1" applyAlignment="1"/>
    <xf numFmtId="4" fontId="6" fillId="0" borderId="0" xfId="0" applyNumberFormat="1" applyFont="1" applyAlignment="1"/>
    <xf numFmtId="4" fontId="3" fillId="3" borderId="3" xfId="0" applyNumberFormat="1" applyFont="1" applyFill="1" applyBorder="1" applyAlignment="1">
      <alignment horizontal="left"/>
    </xf>
    <xf numFmtId="167" fontId="3" fillId="3" borderId="3" xfId="0" applyNumberFormat="1" applyFont="1" applyFill="1" applyBorder="1" applyAlignment="1">
      <alignment horizontal="right"/>
    </xf>
    <xf numFmtId="164" fontId="5" fillId="0" borderId="0" xfId="0" applyNumberFormat="1" applyFont="1" applyBorder="1" applyAlignment="1">
      <alignment horizontal="center"/>
    </xf>
    <xf numFmtId="0" fontId="5" fillId="0" borderId="0" xfId="0" applyFont="1" applyBorder="1" applyAlignment="1">
      <alignment horizontal="left"/>
    </xf>
    <xf numFmtId="4" fontId="3" fillId="0" borderId="0" xfId="0" applyNumberFormat="1" applyFont="1" applyBorder="1" applyAlignment="1">
      <alignment horizontal="center"/>
    </xf>
    <xf numFmtId="4" fontId="3" fillId="0" borderId="0" xfId="0" applyNumberFormat="1" applyFont="1" applyBorder="1" applyAlignment="1">
      <alignment horizontal="left"/>
    </xf>
    <xf numFmtId="4" fontId="3" fillId="0" borderId="0" xfId="0" applyNumberFormat="1" applyFont="1" applyBorder="1" applyAlignment="1"/>
    <xf numFmtId="4" fontId="3" fillId="0" borderId="3" xfId="0" applyNumberFormat="1" applyFont="1" applyBorder="1" applyAlignment="1">
      <alignment horizontal="right"/>
    </xf>
    <xf numFmtId="4" fontId="5" fillId="0" borderId="0" xfId="0" applyNumberFormat="1" applyFont="1" applyBorder="1" applyAlignment="1">
      <alignment horizontal="left"/>
    </xf>
    <xf numFmtId="0" fontId="3" fillId="0" borderId="0" xfId="0" applyFont="1" applyBorder="1" applyAlignment="1"/>
    <xf numFmtId="4" fontId="3" fillId="3" borderId="3" xfId="0" applyNumberFormat="1" applyFont="1" applyFill="1" applyBorder="1" applyAlignment="1">
      <alignment horizontal="right"/>
    </xf>
    <xf numFmtId="4" fontId="3" fillId="0" borderId="0" xfId="0" applyNumberFormat="1" applyFont="1" applyAlignment="1">
      <alignment horizontal="left"/>
    </xf>
    <xf numFmtId="0" fontId="5" fillId="0" borderId="0" xfId="0" applyFont="1" applyAlignment="1">
      <alignment horizontal="left"/>
    </xf>
    <xf numFmtId="164" fontId="5" fillId="0" borderId="0" xfId="0" applyNumberFormat="1" applyFont="1" applyAlignment="1">
      <alignment horizontal="center"/>
    </xf>
    <xf numFmtId="167" fontId="5" fillId="0" borderId="0" xfId="0" applyNumberFormat="1" applyFont="1" applyAlignment="1">
      <alignment horizontal="right"/>
    </xf>
    <xf numFmtId="4" fontId="3" fillId="0" borderId="0" xfId="0" applyNumberFormat="1" applyFont="1" applyAlignment="1">
      <alignment horizontal="center"/>
    </xf>
    <xf numFmtId="0" fontId="5" fillId="0" borderId="0" xfId="0" applyFont="1" applyAlignment="1">
      <alignment horizontal="center"/>
    </xf>
    <xf numFmtId="4" fontId="5" fillId="0" borderId="0" xfId="0" applyNumberFormat="1" applyFont="1" applyAlignment="1"/>
    <xf numFmtId="9" fontId="5" fillId="0" borderId="0" xfId="1" applyFont="1"/>
    <xf numFmtId="9" fontId="3" fillId="0" borderId="0" xfId="1" applyFont="1" applyAlignment="1">
      <alignment horizontal="left"/>
    </xf>
    <xf numFmtId="9" fontId="3" fillId="0" borderId="0" xfId="1" applyFont="1" applyAlignment="1">
      <alignment horizontal="center"/>
    </xf>
    <xf numFmtId="0" fontId="3" fillId="0" borderId="0" xfId="0" applyFont="1" applyAlignment="1">
      <alignment horizontal="center"/>
    </xf>
    <xf numFmtId="0" fontId="3" fillId="0" borderId="0" xfId="0" applyFont="1" applyAlignment="1"/>
    <xf numFmtId="164" fontId="0" fillId="0" borderId="0" xfId="0" applyNumberFormat="1" applyFill="1" applyAlignment="1">
      <alignment horizontal="center"/>
    </xf>
    <xf numFmtId="0" fontId="3" fillId="0" borderId="0" xfId="0" applyFont="1" applyFill="1" applyBorder="1" applyAlignment="1">
      <alignment horizontal="left"/>
    </xf>
    <xf numFmtId="4" fontId="0" fillId="0" borderId="0" xfId="0" applyNumberFormat="1" applyFill="1" applyBorder="1" applyAlignment="1">
      <alignment horizontal="center"/>
    </xf>
    <xf numFmtId="17" fontId="5" fillId="4" borderId="3" xfId="0" applyNumberFormat="1" applyFont="1" applyFill="1" applyBorder="1" applyAlignment="1">
      <alignment horizontal="left"/>
    </xf>
    <xf numFmtId="0" fontId="3" fillId="4" borderId="3" xfId="0" applyFont="1" applyFill="1" applyBorder="1" applyAlignment="1">
      <alignment horizontal="left"/>
    </xf>
    <xf numFmtId="17" fontId="3" fillId="0" borderId="3" xfId="0" applyNumberFormat="1" applyFont="1" applyBorder="1" applyAlignment="1">
      <alignment horizontal="left"/>
    </xf>
    <xf numFmtId="4" fontId="5" fillId="4" borderId="2" xfId="0" applyNumberFormat="1" applyFont="1" applyFill="1" applyBorder="1" applyAlignment="1">
      <alignment horizontal="center"/>
    </xf>
    <xf numFmtId="168" fontId="5" fillId="0" borderId="2" xfId="0" applyNumberFormat="1" applyFont="1" applyFill="1" applyBorder="1" applyAlignment="1" applyProtection="1">
      <alignment horizontal="center" vertical="top"/>
    </xf>
    <xf numFmtId="165" fontId="5" fillId="0" borderId="1" xfId="0" applyNumberFormat="1" applyFont="1" applyBorder="1" applyAlignment="1"/>
    <xf numFmtId="4" fontId="3" fillId="0" borderId="2" xfId="0" applyNumberFormat="1" applyFont="1" applyFill="1" applyBorder="1" applyAlignment="1">
      <alignment horizontal="center"/>
    </xf>
    <xf numFmtId="0" fontId="5" fillId="0" borderId="0" xfId="0" applyFont="1" applyFill="1" applyAlignment="1"/>
    <xf numFmtId="0" fontId="6" fillId="0" borderId="0" xfId="0" applyFont="1" applyFill="1" applyAlignment="1"/>
    <xf numFmtId="0" fontId="0" fillId="0" borderId="0" xfId="0" applyFill="1" applyAlignment="1"/>
    <xf numFmtId="17" fontId="1" fillId="0" borderId="3" xfId="0" applyNumberFormat="1" applyFont="1" applyFill="1" applyBorder="1" applyAlignment="1">
      <alignment horizontal="left"/>
    </xf>
    <xf numFmtId="0" fontId="1" fillId="0" borderId="3" xfId="0" applyFont="1" applyFill="1" applyBorder="1" applyAlignment="1">
      <alignment horizontal="left"/>
    </xf>
    <xf numFmtId="165" fontId="5" fillId="4" borderId="1" xfId="0" applyNumberFormat="1" applyFont="1" applyFill="1" applyBorder="1" applyAlignment="1">
      <alignment wrapText="1"/>
    </xf>
    <xf numFmtId="165" fontId="1" fillId="4" borderId="1" xfId="0" applyNumberFormat="1" applyFont="1" applyFill="1" applyBorder="1" applyAlignment="1">
      <alignment wrapText="1"/>
    </xf>
    <xf numFmtId="0" fontId="1" fillId="0" borderId="0" xfId="0" applyFont="1" applyAlignment="1">
      <alignment horizontal="justify" vertical="justify" wrapText="1"/>
    </xf>
    <xf numFmtId="0" fontId="5" fillId="0" borderId="0" xfId="0" applyFont="1" applyAlignment="1">
      <alignment horizontal="justify" vertical="justify" wrapText="1"/>
    </xf>
    <xf numFmtId="0" fontId="3" fillId="0" borderId="3" xfId="0" applyFont="1" applyBorder="1" applyAlignment="1">
      <alignment horizontal="center"/>
    </xf>
    <xf numFmtId="0" fontId="3" fillId="3" borderId="3" xfId="0" applyFont="1" applyFill="1" applyBorder="1" applyAlignment="1">
      <alignment horizontal="center"/>
    </xf>
  </cellXfs>
  <cellStyles count="2">
    <cellStyle name="Normal" xfId="0" builtinId="0"/>
    <cellStyle name="Porcentaje" xfId="1" builtinId="5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Tema de Offic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K26"/>
  <sheetViews>
    <sheetView workbookViewId="0">
      <selection activeCell="P26" sqref="P26"/>
    </sheetView>
  </sheetViews>
  <sheetFormatPr baseColWidth="10" defaultRowHeight="13.2" x14ac:dyDescent="0.25"/>
  <cols>
    <col min="8" max="8" width="12.33203125" bestFit="1" customWidth="1"/>
    <col min="10" max="10" width="49.6640625" bestFit="1" customWidth="1"/>
  </cols>
  <sheetData>
    <row r="1" spans="1:11" x14ac:dyDescent="0.25">
      <c r="A1" s="5">
        <v>201903</v>
      </c>
      <c r="B1" s="5">
        <v>807143</v>
      </c>
      <c r="C1" s="5">
        <v>201903</v>
      </c>
      <c r="D1" s="5" t="s">
        <v>0</v>
      </c>
      <c r="E1" s="5">
        <v>80420</v>
      </c>
      <c r="F1" s="5">
        <v>86364</v>
      </c>
      <c r="G1" s="5" t="s">
        <v>23</v>
      </c>
      <c r="H1" s="5" t="s">
        <v>24</v>
      </c>
      <c r="I1" s="5">
        <v>9263</v>
      </c>
      <c r="J1" s="5" t="s">
        <v>25</v>
      </c>
      <c r="K1" s="5">
        <v>799.5</v>
      </c>
    </row>
    <row r="2" spans="1:11" x14ac:dyDescent="0.25">
      <c r="A2" s="5">
        <v>201903</v>
      </c>
      <c r="B2" s="5">
        <v>807143</v>
      </c>
      <c r="C2" s="5">
        <v>201903</v>
      </c>
      <c r="D2" s="5" t="s">
        <v>0</v>
      </c>
      <c r="E2" s="5">
        <v>80420</v>
      </c>
      <c r="F2" s="5">
        <v>86364</v>
      </c>
      <c r="G2" s="5" t="s">
        <v>23</v>
      </c>
      <c r="H2" s="5" t="s">
        <v>24</v>
      </c>
      <c r="I2" s="5">
        <v>9002</v>
      </c>
      <c r="J2" s="5" t="s">
        <v>26</v>
      </c>
      <c r="K2" s="5">
        <v>25608.15</v>
      </c>
    </row>
    <row r="3" spans="1:11" x14ac:dyDescent="0.25">
      <c r="A3" s="5">
        <v>201903</v>
      </c>
      <c r="B3" s="5">
        <v>807143</v>
      </c>
      <c r="C3" s="5">
        <v>201903</v>
      </c>
      <c r="D3" s="5" t="s">
        <v>0</v>
      </c>
      <c r="E3" s="5">
        <v>80420</v>
      </c>
      <c r="F3" s="5">
        <v>86364</v>
      </c>
      <c r="G3" s="5" t="s">
        <v>23</v>
      </c>
      <c r="H3" s="5" t="s">
        <v>24</v>
      </c>
      <c r="I3" s="5">
        <v>1026</v>
      </c>
      <c r="J3" s="5" t="s">
        <v>27</v>
      </c>
      <c r="K3" s="5">
        <v>1185.33</v>
      </c>
    </row>
    <row r="4" spans="1:11" x14ac:dyDescent="0.25">
      <c r="A4" s="5">
        <v>201903</v>
      </c>
      <c r="B4" s="5">
        <v>202963</v>
      </c>
      <c r="C4" s="5">
        <v>201903</v>
      </c>
      <c r="D4" s="5" t="s">
        <v>1</v>
      </c>
      <c r="E4" s="5">
        <v>80420</v>
      </c>
      <c r="F4" s="5">
        <v>86364</v>
      </c>
      <c r="G4" s="5" t="s">
        <v>23</v>
      </c>
      <c r="H4" s="5" t="s">
        <v>24</v>
      </c>
      <c r="I4" s="5">
        <v>9263</v>
      </c>
      <c r="J4" s="5" t="s">
        <v>25</v>
      </c>
      <c r="K4" s="5">
        <v>615</v>
      </c>
    </row>
    <row r="5" spans="1:11" x14ac:dyDescent="0.25">
      <c r="A5" s="5">
        <v>201903</v>
      </c>
      <c r="B5" s="5">
        <v>202963</v>
      </c>
      <c r="C5" s="5">
        <v>201903</v>
      </c>
      <c r="D5" s="5" t="s">
        <v>1</v>
      </c>
      <c r="E5" s="5">
        <v>80420</v>
      </c>
      <c r="F5" s="5">
        <v>86364</v>
      </c>
      <c r="G5" s="5" t="s">
        <v>23</v>
      </c>
      <c r="H5" s="5" t="s">
        <v>24</v>
      </c>
      <c r="I5" s="5">
        <v>1003</v>
      </c>
      <c r="J5" s="5" t="s">
        <v>28</v>
      </c>
      <c r="K5" s="5">
        <v>1007.53</v>
      </c>
    </row>
    <row r="6" spans="1:11" x14ac:dyDescent="0.25">
      <c r="A6" s="5">
        <v>201902</v>
      </c>
      <c r="B6" s="5">
        <v>458594</v>
      </c>
      <c r="C6" s="5">
        <v>201902</v>
      </c>
      <c r="D6" s="5" t="s">
        <v>0</v>
      </c>
      <c r="E6" s="5">
        <v>80420</v>
      </c>
      <c r="F6" s="5">
        <v>86364</v>
      </c>
      <c r="G6" s="5" t="s">
        <v>23</v>
      </c>
      <c r="H6" s="5" t="s">
        <v>24</v>
      </c>
      <c r="I6" s="5">
        <v>9002</v>
      </c>
      <c r="J6" s="5" t="s">
        <v>26</v>
      </c>
      <c r="K6" s="5">
        <v>23706.65</v>
      </c>
    </row>
    <row r="7" spans="1:11" x14ac:dyDescent="0.25">
      <c r="A7" s="5">
        <v>201901</v>
      </c>
      <c r="B7" s="5">
        <v>1286129</v>
      </c>
      <c r="C7" s="5">
        <v>201901</v>
      </c>
      <c r="D7" s="5" t="s">
        <v>0</v>
      </c>
      <c r="E7" s="5">
        <v>80420</v>
      </c>
      <c r="F7" s="5">
        <v>86364</v>
      </c>
      <c r="G7" s="5" t="s">
        <v>23</v>
      </c>
      <c r="H7" s="5" t="s">
        <v>24</v>
      </c>
      <c r="I7" s="5">
        <v>9002</v>
      </c>
      <c r="J7" s="5" t="s">
        <v>26</v>
      </c>
      <c r="K7" s="5">
        <v>23706.65</v>
      </c>
    </row>
    <row r="8" spans="1:11" x14ac:dyDescent="0.25">
      <c r="A8" s="5">
        <v>201812</v>
      </c>
      <c r="B8" s="5">
        <v>462357</v>
      </c>
      <c r="C8" s="5">
        <v>201812</v>
      </c>
      <c r="D8" s="5" t="s">
        <v>2</v>
      </c>
      <c r="E8" s="5">
        <v>80420</v>
      </c>
      <c r="F8" s="5">
        <v>86364</v>
      </c>
      <c r="G8" s="5" t="s">
        <v>23</v>
      </c>
      <c r="H8" s="5" t="s">
        <v>24</v>
      </c>
      <c r="I8" s="5">
        <v>1002</v>
      </c>
      <c r="J8" s="5" t="s">
        <v>29</v>
      </c>
      <c r="K8" s="5">
        <v>11853.33</v>
      </c>
    </row>
    <row r="9" spans="1:11" x14ac:dyDescent="0.25">
      <c r="A9" s="5">
        <v>201812</v>
      </c>
      <c r="B9" s="5">
        <v>1481034</v>
      </c>
      <c r="C9" s="5">
        <v>201812</v>
      </c>
      <c r="D9" s="5" t="s">
        <v>0</v>
      </c>
      <c r="E9" s="5">
        <v>80420</v>
      </c>
      <c r="F9" s="5">
        <v>86364</v>
      </c>
      <c r="G9" s="5" t="s">
        <v>23</v>
      </c>
      <c r="H9" s="5" t="s">
        <v>24</v>
      </c>
      <c r="I9" s="5">
        <v>9002</v>
      </c>
      <c r="J9" s="5" t="s">
        <v>26</v>
      </c>
      <c r="K9" s="5">
        <v>23706.65</v>
      </c>
    </row>
    <row r="10" spans="1:11" x14ac:dyDescent="0.25">
      <c r="A10" s="5">
        <v>201811</v>
      </c>
      <c r="B10" s="5">
        <v>1499041</v>
      </c>
      <c r="C10" s="5">
        <v>201811</v>
      </c>
      <c r="D10" s="5" t="s">
        <v>0</v>
      </c>
      <c r="E10" s="5">
        <v>80420</v>
      </c>
      <c r="F10" s="5">
        <v>86364</v>
      </c>
      <c r="G10" s="5" t="s">
        <v>23</v>
      </c>
      <c r="H10" s="5" t="s">
        <v>24</v>
      </c>
      <c r="I10" s="5">
        <v>9002</v>
      </c>
      <c r="J10" s="5" t="s">
        <v>26</v>
      </c>
      <c r="K10" s="5">
        <v>23706.65</v>
      </c>
    </row>
    <row r="11" spans="1:11" x14ac:dyDescent="0.25">
      <c r="A11" s="5">
        <v>201810</v>
      </c>
      <c r="B11" s="5">
        <v>1190943</v>
      </c>
      <c r="C11" s="5">
        <v>201810</v>
      </c>
      <c r="D11" s="5" t="s">
        <v>0</v>
      </c>
      <c r="E11" s="5">
        <v>80420</v>
      </c>
      <c r="F11" s="5">
        <v>86364</v>
      </c>
      <c r="G11" s="5" t="s">
        <v>23</v>
      </c>
      <c r="H11" s="5" t="s">
        <v>24</v>
      </c>
      <c r="I11" s="5">
        <v>9002</v>
      </c>
      <c r="J11" s="5" t="s">
        <v>26</v>
      </c>
      <c r="K11" s="5">
        <v>23009.47</v>
      </c>
    </row>
    <row r="12" spans="1:11" x14ac:dyDescent="0.25">
      <c r="A12" s="5">
        <v>201810</v>
      </c>
      <c r="B12" s="5">
        <v>1190943</v>
      </c>
      <c r="C12" s="5">
        <v>201810</v>
      </c>
      <c r="D12" s="5" t="s">
        <v>0</v>
      </c>
      <c r="E12" s="5">
        <v>80420</v>
      </c>
      <c r="F12" s="5">
        <v>86364</v>
      </c>
      <c r="G12" s="5" t="s">
        <v>23</v>
      </c>
      <c r="H12" s="5" t="s">
        <v>24</v>
      </c>
      <c r="I12" s="5">
        <v>1026</v>
      </c>
      <c r="J12" s="5" t="s">
        <v>27</v>
      </c>
      <c r="K12" s="5">
        <v>1244.1300000000001</v>
      </c>
    </row>
    <row r="13" spans="1:11" x14ac:dyDescent="0.25">
      <c r="A13" s="5">
        <v>201810</v>
      </c>
      <c r="B13" s="5">
        <v>367639</v>
      </c>
      <c r="C13" s="5">
        <v>201810</v>
      </c>
      <c r="D13" s="5" t="s">
        <v>1</v>
      </c>
      <c r="E13" s="5">
        <v>80420</v>
      </c>
      <c r="F13" s="5">
        <v>86364</v>
      </c>
      <c r="G13" s="5" t="s">
        <v>23</v>
      </c>
      <c r="H13" s="5" t="s">
        <v>24</v>
      </c>
      <c r="I13" s="5">
        <v>1003</v>
      </c>
      <c r="J13" s="5" t="s">
        <v>28</v>
      </c>
      <c r="K13" s="5">
        <v>1057.51</v>
      </c>
    </row>
    <row r="14" spans="1:11" x14ac:dyDescent="0.25">
      <c r="A14" s="5">
        <v>201809</v>
      </c>
      <c r="B14" s="5">
        <v>466834</v>
      </c>
      <c r="C14" s="5">
        <v>201809</v>
      </c>
      <c r="D14" s="5" t="s">
        <v>0</v>
      </c>
      <c r="E14" s="5">
        <v>80420</v>
      </c>
      <c r="F14" s="5">
        <v>86364</v>
      </c>
      <c r="G14" s="5" t="s">
        <v>23</v>
      </c>
      <c r="H14" s="5" t="s">
        <v>24</v>
      </c>
      <c r="I14" s="5">
        <v>9002</v>
      </c>
      <c r="J14" s="5" t="s">
        <v>26</v>
      </c>
      <c r="K14" s="5">
        <v>21593.09</v>
      </c>
    </row>
    <row r="15" spans="1:11" x14ac:dyDescent="0.25">
      <c r="A15" s="5">
        <v>201808</v>
      </c>
      <c r="B15" s="5">
        <v>1186697</v>
      </c>
      <c r="C15" s="5">
        <v>201808</v>
      </c>
      <c r="D15" s="5" t="s">
        <v>0</v>
      </c>
      <c r="E15" s="5">
        <v>80420</v>
      </c>
      <c r="F15" s="5">
        <v>86364</v>
      </c>
      <c r="G15" s="5" t="s">
        <v>23</v>
      </c>
      <c r="H15" s="5" t="s">
        <v>24</v>
      </c>
      <c r="I15" s="5">
        <v>9002</v>
      </c>
      <c r="J15" s="5" t="s">
        <v>26</v>
      </c>
      <c r="K15" s="5">
        <v>20895.25</v>
      </c>
    </row>
    <row r="16" spans="1:11" x14ac:dyDescent="0.25">
      <c r="A16" s="5">
        <v>201808</v>
      </c>
      <c r="B16" s="5">
        <v>1186697</v>
      </c>
      <c r="C16" s="5">
        <v>201808</v>
      </c>
      <c r="D16" s="5" t="s">
        <v>0</v>
      </c>
      <c r="E16" s="5">
        <v>80420</v>
      </c>
      <c r="F16" s="5">
        <v>86364</v>
      </c>
      <c r="G16" s="5" t="s">
        <v>23</v>
      </c>
      <c r="H16" s="5" t="s">
        <v>24</v>
      </c>
      <c r="I16" s="5">
        <v>1026</v>
      </c>
      <c r="J16" s="5" t="s">
        <v>27</v>
      </c>
      <c r="K16" s="5">
        <v>710.21</v>
      </c>
    </row>
    <row r="17" spans="1:11" x14ac:dyDescent="0.25">
      <c r="A17" s="5">
        <v>201808</v>
      </c>
      <c r="B17" s="5">
        <v>369217</v>
      </c>
      <c r="C17" s="5">
        <v>201808</v>
      </c>
      <c r="D17" s="5" t="s">
        <v>1</v>
      </c>
      <c r="E17" s="5">
        <v>80420</v>
      </c>
      <c r="F17" s="5">
        <v>86364</v>
      </c>
      <c r="G17" s="5" t="s">
        <v>23</v>
      </c>
      <c r="H17" s="5" t="s">
        <v>24</v>
      </c>
      <c r="I17" s="5">
        <v>1003</v>
      </c>
      <c r="J17" s="5" t="s">
        <v>28</v>
      </c>
      <c r="K17" s="5">
        <v>603.67999999999995</v>
      </c>
    </row>
    <row r="18" spans="1:11" x14ac:dyDescent="0.25">
      <c r="A18" s="5">
        <v>201807</v>
      </c>
      <c r="B18" s="5">
        <v>1534327</v>
      </c>
      <c r="C18" s="5">
        <v>201807</v>
      </c>
      <c r="D18" s="5" t="s">
        <v>0</v>
      </c>
      <c r="E18" s="5">
        <v>80420</v>
      </c>
      <c r="F18" s="5">
        <v>86364</v>
      </c>
      <c r="G18" s="5" t="s">
        <v>23</v>
      </c>
      <c r="H18" s="5" t="s">
        <v>24</v>
      </c>
      <c r="I18" s="5">
        <v>9002</v>
      </c>
      <c r="J18" s="5" t="s">
        <v>26</v>
      </c>
      <c r="K18" s="5">
        <v>20185.04</v>
      </c>
    </row>
    <row r="19" spans="1:11" x14ac:dyDescent="0.25">
      <c r="A19" s="5">
        <v>201807</v>
      </c>
      <c r="B19" s="5">
        <v>1534327</v>
      </c>
      <c r="C19" s="5">
        <v>201807</v>
      </c>
      <c r="D19" s="5" t="s">
        <v>0</v>
      </c>
      <c r="E19" s="5">
        <v>80420</v>
      </c>
      <c r="F19" s="5">
        <v>86364</v>
      </c>
      <c r="G19" s="5" t="s">
        <v>23</v>
      </c>
      <c r="H19" s="5" t="s">
        <v>24</v>
      </c>
      <c r="I19" s="5">
        <v>1026</v>
      </c>
      <c r="J19" s="5" t="s">
        <v>27</v>
      </c>
      <c r="K19" s="5">
        <v>729.44</v>
      </c>
    </row>
    <row r="20" spans="1:11" x14ac:dyDescent="0.25">
      <c r="A20" s="5">
        <v>201807</v>
      </c>
      <c r="B20" s="5">
        <v>369625</v>
      </c>
      <c r="C20" s="5">
        <v>201807</v>
      </c>
      <c r="D20" s="5" t="s">
        <v>1</v>
      </c>
      <c r="E20" s="5">
        <v>80420</v>
      </c>
      <c r="F20" s="5">
        <v>86364</v>
      </c>
      <c r="G20" s="5" t="s">
        <v>23</v>
      </c>
      <c r="H20" s="5" t="s">
        <v>24</v>
      </c>
      <c r="I20" s="5">
        <v>1003</v>
      </c>
      <c r="J20" s="5" t="s">
        <v>28</v>
      </c>
      <c r="K20" s="5">
        <v>620.02</v>
      </c>
    </row>
    <row r="21" spans="1:11" x14ac:dyDescent="0.25">
      <c r="A21" s="5">
        <v>201806</v>
      </c>
      <c r="B21" s="5">
        <v>3148152</v>
      </c>
      <c r="C21" s="5">
        <v>201806</v>
      </c>
      <c r="D21" s="5" t="s">
        <v>0</v>
      </c>
      <c r="E21" s="5">
        <v>80420</v>
      </c>
      <c r="F21" s="5">
        <v>86364</v>
      </c>
      <c r="G21" s="5" t="s">
        <v>23</v>
      </c>
      <c r="H21" s="5" t="s">
        <v>24</v>
      </c>
      <c r="I21" s="5">
        <v>9002</v>
      </c>
      <c r="J21" s="5" t="s">
        <v>26</v>
      </c>
      <c r="K21" s="5">
        <v>19698.740000000002</v>
      </c>
    </row>
    <row r="22" spans="1:11" x14ac:dyDescent="0.25">
      <c r="A22" s="5">
        <v>201806</v>
      </c>
      <c r="B22" s="5">
        <v>3148152</v>
      </c>
      <c r="C22" s="5">
        <v>201806</v>
      </c>
      <c r="D22" s="5" t="s">
        <v>0</v>
      </c>
      <c r="E22" s="5">
        <v>80420</v>
      </c>
      <c r="F22" s="5">
        <v>86364</v>
      </c>
      <c r="G22" s="5" t="s">
        <v>23</v>
      </c>
      <c r="H22" s="5" t="s">
        <v>24</v>
      </c>
      <c r="I22" s="5">
        <v>1026</v>
      </c>
      <c r="J22" s="5" t="s">
        <v>27</v>
      </c>
      <c r="K22" s="5">
        <v>396.8</v>
      </c>
    </row>
    <row r="23" spans="1:11" x14ac:dyDescent="0.25">
      <c r="A23" s="5">
        <v>201806</v>
      </c>
      <c r="B23" s="5">
        <v>577917</v>
      </c>
      <c r="C23" s="5">
        <v>201806</v>
      </c>
      <c r="D23" s="5" t="s">
        <v>2</v>
      </c>
      <c r="E23" s="5">
        <v>80420</v>
      </c>
      <c r="F23" s="5">
        <v>86364</v>
      </c>
      <c r="G23" s="5" t="s">
        <v>23</v>
      </c>
      <c r="H23" s="5" t="s">
        <v>24</v>
      </c>
      <c r="I23" s="5">
        <v>1002</v>
      </c>
      <c r="J23" s="5" t="s">
        <v>29</v>
      </c>
      <c r="K23" s="5">
        <v>9849.3700000000008</v>
      </c>
    </row>
    <row r="24" spans="1:11" x14ac:dyDescent="0.25">
      <c r="A24" s="5">
        <v>201805</v>
      </c>
      <c r="B24" s="5">
        <v>528770</v>
      </c>
      <c r="C24" s="5">
        <v>201805</v>
      </c>
      <c r="D24" s="5" t="s">
        <v>0</v>
      </c>
      <c r="E24" s="5">
        <v>80420</v>
      </c>
      <c r="F24" s="5">
        <v>86364</v>
      </c>
      <c r="G24" s="5" t="s">
        <v>23</v>
      </c>
      <c r="H24" s="5" t="s">
        <v>24</v>
      </c>
      <c r="I24" s="5">
        <v>9002</v>
      </c>
      <c r="J24" s="5" t="s">
        <v>26</v>
      </c>
      <c r="K24" s="5">
        <v>19170.3</v>
      </c>
    </row>
    <row r="25" spans="1:11" x14ac:dyDescent="0.25">
      <c r="A25" s="5">
        <v>201805</v>
      </c>
      <c r="B25" s="5">
        <v>528770</v>
      </c>
      <c r="C25" s="5">
        <v>201805</v>
      </c>
      <c r="D25" s="5" t="s">
        <v>0</v>
      </c>
      <c r="E25" s="5">
        <v>80420</v>
      </c>
      <c r="F25" s="5">
        <v>86364</v>
      </c>
      <c r="G25" s="5" t="s">
        <v>23</v>
      </c>
      <c r="H25" s="5" t="s">
        <v>24</v>
      </c>
      <c r="I25" s="5">
        <v>6411</v>
      </c>
      <c r="J25" s="5" t="s">
        <v>30</v>
      </c>
      <c r="K25" s="5">
        <v>61.87</v>
      </c>
    </row>
    <row r="26" spans="1:11" x14ac:dyDescent="0.25">
      <c r="A26" s="5">
        <v>201805</v>
      </c>
      <c r="B26" s="5">
        <v>528770</v>
      </c>
      <c r="C26" s="5">
        <v>201805</v>
      </c>
      <c r="D26" s="5" t="s">
        <v>0</v>
      </c>
      <c r="E26" s="5">
        <v>80420</v>
      </c>
      <c r="F26" s="5">
        <v>86364</v>
      </c>
      <c r="G26" s="5" t="s">
        <v>23</v>
      </c>
      <c r="H26" s="5" t="s">
        <v>24</v>
      </c>
      <c r="I26" s="5">
        <v>1026</v>
      </c>
      <c r="J26" s="5" t="s">
        <v>27</v>
      </c>
      <c r="K26" s="5">
        <v>343.25</v>
      </c>
    </row>
  </sheetData>
  <pageMargins left="0.75" right="0.75" top="1" bottom="1" header="0.5" footer="0.5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I49"/>
  <sheetViews>
    <sheetView tabSelected="1" workbookViewId="0">
      <selection activeCell="F8" sqref="F8"/>
    </sheetView>
  </sheetViews>
  <sheetFormatPr baseColWidth="10" defaultRowHeight="13.2" x14ac:dyDescent="0.25"/>
  <cols>
    <col min="2" max="2" width="15.5546875" customWidth="1"/>
    <col min="3" max="3" width="14.6640625" bestFit="1" customWidth="1"/>
    <col min="4" max="4" width="13.88671875" customWidth="1"/>
    <col min="5" max="5" width="14.109375" customWidth="1"/>
    <col min="6" max="6" width="15" customWidth="1"/>
    <col min="7" max="7" width="18.88671875" customWidth="1"/>
  </cols>
  <sheetData>
    <row r="1" spans="1:9" s="5" customFormat="1" x14ac:dyDescent="0.25">
      <c r="A1" s="1" t="s">
        <v>4</v>
      </c>
      <c r="B1" s="2"/>
      <c r="C1" s="3"/>
      <c r="D1" s="3"/>
      <c r="E1" s="2"/>
      <c r="F1" s="4"/>
      <c r="G1" s="4"/>
    </row>
    <row r="2" spans="1:9" s="5" customFormat="1" x14ac:dyDescent="0.25">
      <c r="A2" s="1" t="s">
        <v>5</v>
      </c>
      <c r="B2" s="2"/>
      <c r="C2" s="3"/>
      <c r="D2" s="3"/>
      <c r="E2" s="2"/>
      <c r="F2" s="6"/>
    </row>
    <row r="3" spans="1:9" s="5" customFormat="1" x14ac:dyDescent="0.25">
      <c r="A3" s="1"/>
      <c r="B3" s="2"/>
      <c r="C3" s="3"/>
      <c r="D3" s="3"/>
      <c r="E3" s="2"/>
      <c r="F3" s="7" t="s">
        <v>6</v>
      </c>
      <c r="G3" s="8">
        <v>43646</v>
      </c>
      <c r="H3" s="4"/>
    </row>
    <row r="4" spans="1:9" s="5" customFormat="1" ht="26.4" x14ac:dyDescent="0.25">
      <c r="A4" s="49" t="s">
        <v>35</v>
      </c>
      <c r="B4" s="50"/>
      <c r="C4" s="48"/>
      <c r="D4" s="48"/>
      <c r="E4" s="2"/>
      <c r="F4" s="9" t="s">
        <v>7</v>
      </c>
      <c r="G4" s="10">
        <v>1896.5793000000001</v>
      </c>
      <c r="H4" s="4"/>
    </row>
    <row r="5" spans="1:9" s="5" customFormat="1" x14ac:dyDescent="0.25">
      <c r="A5" s="11"/>
      <c r="B5" s="12"/>
      <c r="C5" s="3"/>
      <c r="D5" s="3"/>
      <c r="E5" s="2"/>
      <c r="F5" s="6"/>
      <c r="G5" s="6"/>
    </row>
    <row r="6" spans="1:9" s="5" customFormat="1" x14ac:dyDescent="0.25">
      <c r="A6" s="11"/>
      <c r="B6" s="12"/>
      <c r="C6" s="3"/>
      <c r="D6" s="3"/>
      <c r="E6" s="2"/>
      <c r="F6" s="6"/>
      <c r="G6" s="6"/>
    </row>
    <row r="7" spans="1:9" s="5" customFormat="1" ht="26.4" x14ac:dyDescent="0.25">
      <c r="A7" s="13" t="s">
        <v>8</v>
      </c>
      <c r="B7" s="14" t="s">
        <v>9</v>
      </c>
      <c r="C7" s="15" t="s">
        <v>10</v>
      </c>
      <c r="D7" s="15" t="s">
        <v>11</v>
      </c>
      <c r="E7" s="16" t="s">
        <v>12</v>
      </c>
      <c r="F7" s="17" t="s">
        <v>13</v>
      </c>
      <c r="G7" s="13" t="s">
        <v>3</v>
      </c>
      <c r="H7" s="18"/>
      <c r="I7" s="19"/>
    </row>
    <row r="8" spans="1:9" s="60" customFormat="1" x14ac:dyDescent="0.25">
      <c r="A8" s="61">
        <v>42856</v>
      </c>
      <c r="B8" s="57">
        <f>4750+633.34</f>
        <v>5383.34</v>
      </c>
      <c r="C8" s="63">
        <v>1130.2725</v>
      </c>
      <c r="D8" s="21">
        <f t="shared" ref="D8:D21" si="0">+$G$4</f>
        <v>1896.5793000000001</v>
      </c>
      <c r="E8" s="22">
        <f t="shared" ref="E8:E21" si="1">+((D8+100)/(C8+100))-1</f>
        <v>0.62287566372490644</v>
      </c>
      <c r="F8" s="23">
        <f t="shared" ref="F8:F21" si="2">+B8*E8</f>
        <v>3353.1514755568378</v>
      </c>
      <c r="G8" s="23">
        <f t="shared" ref="G8:G21" si="3">+B8+F8</f>
        <v>8736.4914755568389</v>
      </c>
      <c r="H8" s="58"/>
      <c r="I8" s="59"/>
    </row>
    <row r="9" spans="1:9" s="60" customFormat="1" x14ac:dyDescent="0.25">
      <c r="A9" s="61">
        <v>42887</v>
      </c>
      <c r="B9" s="57">
        <v>4750</v>
      </c>
      <c r="C9" s="63">
        <v>1143.2226000000001</v>
      </c>
      <c r="D9" s="21">
        <f t="shared" si="0"/>
        <v>1896.5793000000001</v>
      </c>
      <c r="E9" s="22">
        <f t="shared" si="1"/>
        <v>0.60597088566440149</v>
      </c>
      <c r="F9" s="23">
        <f t="shared" si="2"/>
        <v>2878.3617069059069</v>
      </c>
      <c r="G9" s="23">
        <f t="shared" si="3"/>
        <v>7628.3617069059073</v>
      </c>
      <c r="H9" s="58"/>
      <c r="I9" s="59"/>
    </row>
    <row r="10" spans="1:9" s="60" customFormat="1" x14ac:dyDescent="0.25">
      <c r="A10" s="62" t="s">
        <v>2</v>
      </c>
      <c r="B10" s="57">
        <v>844.4</v>
      </c>
      <c r="C10" s="63">
        <v>1143.2226000000001</v>
      </c>
      <c r="D10" s="21">
        <f t="shared" si="0"/>
        <v>1896.5793000000001</v>
      </c>
      <c r="E10" s="22">
        <f t="shared" si="1"/>
        <v>0.60597088566440149</v>
      </c>
      <c r="F10" s="23">
        <f t="shared" si="2"/>
        <v>511.6818158550206</v>
      </c>
      <c r="G10" s="23">
        <f t="shared" si="3"/>
        <v>1356.0818158550205</v>
      </c>
      <c r="H10" s="58"/>
      <c r="I10" s="59"/>
    </row>
    <row r="11" spans="1:9" s="60" customFormat="1" x14ac:dyDescent="0.25">
      <c r="A11" s="61">
        <v>42917</v>
      </c>
      <c r="B11" s="57">
        <v>6650.16</v>
      </c>
      <c r="C11" s="63">
        <v>1156.1659</v>
      </c>
      <c r="D11" s="21">
        <f t="shared" si="0"/>
        <v>1896.5793000000001</v>
      </c>
      <c r="E11" s="22">
        <f t="shared" si="1"/>
        <v>0.58942326009645707</v>
      </c>
      <c r="F11" s="23">
        <f t="shared" si="2"/>
        <v>3919.758987363055</v>
      </c>
      <c r="G11" s="23">
        <f t="shared" si="3"/>
        <v>10569.918987363055</v>
      </c>
      <c r="H11" s="58"/>
      <c r="I11" s="59"/>
    </row>
    <row r="12" spans="1:9" s="60" customFormat="1" x14ac:dyDescent="0.25">
      <c r="A12" s="61">
        <v>42948</v>
      </c>
      <c r="B12" s="57">
        <v>6639.59</v>
      </c>
      <c r="C12" s="63">
        <v>1170.2998</v>
      </c>
      <c r="D12" s="21">
        <f t="shared" si="0"/>
        <v>1896.5793000000001</v>
      </c>
      <c r="E12" s="22">
        <f t="shared" si="1"/>
        <v>0.57173865570946325</v>
      </c>
      <c r="F12" s="23">
        <f t="shared" si="2"/>
        <v>3796.1102610619951</v>
      </c>
      <c r="G12" s="23">
        <f t="shared" si="3"/>
        <v>10435.700261061995</v>
      </c>
      <c r="H12" s="58"/>
      <c r="I12" s="59"/>
    </row>
    <row r="13" spans="1:9" s="60" customFormat="1" x14ac:dyDescent="0.25">
      <c r="A13" s="61">
        <v>42979</v>
      </c>
      <c r="B13" s="57">
        <v>6650.69</v>
      </c>
      <c r="C13" s="63">
        <v>1184.1370999999999</v>
      </c>
      <c r="D13" s="21">
        <f t="shared" si="0"/>
        <v>1896.5793000000001</v>
      </c>
      <c r="E13" s="22">
        <f t="shared" si="1"/>
        <v>0.55480228707666823</v>
      </c>
      <c r="F13" s="23">
        <f t="shared" si="2"/>
        <v>3689.8180226379263</v>
      </c>
      <c r="G13" s="23">
        <f t="shared" si="3"/>
        <v>10340.508022637925</v>
      </c>
      <c r="H13" s="58"/>
      <c r="I13" s="59"/>
    </row>
    <row r="14" spans="1:9" s="60" customFormat="1" x14ac:dyDescent="0.25">
      <c r="A14" s="61">
        <v>43009</v>
      </c>
      <c r="B14" s="57">
        <v>6639.69</v>
      </c>
      <c r="C14" s="63">
        <v>1199.1594</v>
      </c>
      <c r="D14" s="21">
        <f t="shared" si="0"/>
        <v>1896.5793000000001</v>
      </c>
      <c r="E14" s="22">
        <f t="shared" si="1"/>
        <v>0.53682396478830863</v>
      </c>
      <c r="F14" s="23">
        <f t="shared" si="2"/>
        <v>3564.3447107652846</v>
      </c>
      <c r="G14" s="23">
        <f t="shared" si="3"/>
        <v>10204.034710765285</v>
      </c>
      <c r="H14" s="58"/>
      <c r="I14" s="59"/>
    </row>
    <row r="15" spans="1:9" s="60" customFormat="1" x14ac:dyDescent="0.25">
      <c r="A15" s="61">
        <v>43040</v>
      </c>
      <c r="B15" s="57">
        <v>6639.7</v>
      </c>
      <c r="C15" s="63">
        <v>1215.0951</v>
      </c>
      <c r="D15" s="21">
        <f t="shared" si="0"/>
        <v>1896.5793000000001</v>
      </c>
      <c r="E15" s="22">
        <f t="shared" si="1"/>
        <v>0.5182014593469324</v>
      </c>
      <c r="F15" s="23">
        <f t="shared" si="2"/>
        <v>3440.7022296258269</v>
      </c>
      <c r="G15" s="23">
        <f t="shared" si="3"/>
        <v>10080.402229625826</v>
      </c>
      <c r="H15" s="58"/>
      <c r="I15" s="59"/>
    </row>
    <row r="16" spans="1:9" s="60" customFormat="1" x14ac:dyDescent="0.25">
      <c r="A16" s="61">
        <v>43070</v>
      </c>
      <c r="B16" s="57">
        <v>6640.69</v>
      </c>
      <c r="C16" s="64">
        <v>1231.9652000000001</v>
      </c>
      <c r="D16" s="21">
        <f t="shared" si="0"/>
        <v>1896.5793000000001</v>
      </c>
      <c r="E16" s="22">
        <f t="shared" si="1"/>
        <v>0.49897257075485157</v>
      </c>
      <c r="F16" s="23">
        <f t="shared" si="2"/>
        <v>3313.5221608860352</v>
      </c>
      <c r="G16" s="23">
        <f t="shared" si="3"/>
        <v>9954.2121608860343</v>
      </c>
      <c r="H16" s="58"/>
      <c r="I16" s="59"/>
    </row>
    <row r="17" spans="1:9" s="60" customFormat="1" x14ac:dyDescent="0.25">
      <c r="A17" s="61" t="s">
        <v>2</v>
      </c>
      <c r="B17" s="57">
        <v>3324.75</v>
      </c>
      <c r="C17" s="64">
        <v>1231.9652000000001</v>
      </c>
      <c r="D17" s="21">
        <f t="shared" si="0"/>
        <v>1896.5793000000001</v>
      </c>
      <c r="E17" s="22">
        <f t="shared" si="1"/>
        <v>0.49897257075485157</v>
      </c>
      <c r="F17" s="23">
        <f t="shared" si="2"/>
        <v>1658.9590546171928</v>
      </c>
      <c r="G17" s="23">
        <f t="shared" si="3"/>
        <v>4983.709054617193</v>
      </c>
      <c r="H17" s="58"/>
      <c r="I17" s="59"/>
    </row>
    <row r="18" spans="1:9" s="60" customFormat="1" x14ac:dyDescent="0.25">
      <c r="A18" s="61">
        <v>43101</v>
      </c>
      <c r="B18" s="57">
        <v>6640.29</v>
      </c>
      <c r="C18" s="63">
        <v>1320.7248</v>
      </c>
      <c r="D18" s="21">
        <f t="shared" si="0"/>
        <v>1896.5793000000001</v>
      </c>
      <c r="E18" s="22">
        <f t="shared" si="1"/>
        <v>0.40532445129415651</v>
      </c>
      <c r="F18" s="23">
        <f t="shared" si="2"/>
        <v>2691.4719006840746</v>
      </c>
      <c r="G18" s="23">
        <f t="shared" si="3"/>
        <v>9331.7619006840741</v>
      </c>
      <c r="H18" s="58"/>
      <c r="I18" s="59"/>
    </row>
    <row r="19" spans="1:9" s="60" customFormat="1" x14ac:dyDescent="0.25">
      <c r="A19" s="61">
        <v>43132</v>
      </c>
      <c r="B19" s="57">
        <v>6639.1</v>
      </c>
      <c r="C19" s="63">
        <v>1320.7248</v>
      </c>
      <c r="D19" s="21">
        <f t="shared" si="0"/>
        <v>1896.5793000000001</v>
      </c>
      <c r="E19" s="22">
        <f t="shared" si="1"/>
        <v>0.40532445129415651</v>
      </c>
      <c r="F19" s="23">
        <f t="shared" si="2"/>
        <v>2690.9895645870347</v>
      </c>
      <c r="G19" s="23">
        <f t="shared" si="3"/>
        <v>9330.0895645870351</v>
      </c>
      <c r="H19" s="58"/>
      <c r="I19" s="59"/>
    </row>
    <row r="20" spans="1:9" s="60" customFormat="1" x14ac:dyDescent="0.25">
      <c r="A20" s="61">
        <v>43160</v>
      </c>
      <c r="B20" s="57">
        <v>6640.76</v>
      </c>
      <c r="C20" s="63">
        <v>1320.7248</v>
      </c>
      <c r="D20" s="21">
        <f t="shared" si="0"/>
        <v>1896.5793000000001</v>
      </c>
      <c r="E20" s="22">
        <f t="shared" si="1"/>
        <v>0.40532445129415651</v>
      </c>
      <c r="F20" s="23">
        <f t="shared" si="2"/>
        <v>2691.662403176183</v>
      </c>
      <c r="G20" s="23">
        <f t="shared" si="3"/>
        <v>9332.4224031761842</v>
      </c>
      <c r="H20" s="58"/>
      <c r="I20" s="59"/>
    </row>
    <row r="21" spans="1:9" s="60" customFormat="1" x14ac:dyDescent="0.25">
      <c r="A21" s="61">
        <v>43191</v>
      </c>
      <c r="B21" s="57">
        <v>6623.52</v>
      </c>
      <c r="C21" s="63">
        <v>1320.7248</v>
      </c>
      <c r="D21" s="21">
        <f t="shared" si="0"/>
        <v>1896.5793000000001</v>
      </c>
      <c r="E21" s="22">
        <f t="shared" si="1"/>
        <v>0.40532445129415651</v>
      </c>
      <c r="F21" s="23">
        <f t="shared" si="2"/>
        <v>2684.6746096358715</v>
      </c>
      <c r="G21" s="23">
        <f t="shared" si="3"/>
        <v>9308.1946096358715</v>
      </c>
      <c r="H21" s="58"/>
      <c r="I21" s="59"/>
    </row>
    <row r="22" spans="1:9" s="5" customFormat="1" x14ac:dyDescent="0.25">
      <c r="A22" s="51">
        <v>43221</v>
      </c>
      <c r="B22" s="54">
        <v>6624.31</v>
      </c>
      <c r="C22" s="63">
        <v>1320.7248</v>
      </c>
      <c r="D22" s="21">
        <f t="shared" ref="D22:D24" si="4">+$G$4</f>
        <v>1896.5793000000001</v>
      </c>
      <c r="E22" s="22">
        <f t="shared" ref="E22:E24" si="5">+((D22+100)/(C22+100))-1</f>
        <v>0.40532445129415651</v>
      </c>
      <c r="F22" s="23">
        <f t="shared" ref="F22:F24" si="6">+B22*E22</f>
        <v>2684.9948159523942</v>
      </c>
      <c r="G22" s="23">
        <f t="shared" ref="G22:G24" si="7">+B22+F22</f>
        <v>9309.3048159523951</v>
      </c>
      <c r="H22" s="18"/>
      <c r="I22" s="19"/>
    </row>
    <row r="23" spans="1:9" s="5" customFormat="1" x14ac:dyDescent="0.25">
      <c r="A23" s="51">
        <v>43252</v>
      </c>
      <c r="B23" s="54">
        <v>6623.38</v>
      </c>
      <c r="C23" s="63">
        <v>1343.1122</v>
      </c>
      <c r="D23" s="21">
        <f t="shared" si="4"/>
        <v>1896.5793000000001</v>
      </c>
      <c r="E23" s="22">
        <f t="shared" si="5"/>
        <v>0.38352326312534823</v>
      </c>
      <c r="F23" s="23">
        <f t="shared" si="6"/>
        <v>2540.2203105191688</v>
      </c>
      <c r="G23" s="23">
        <f t="shared" si="7"/>
        <v>9163.6003105191685</v>
      </c>
      <c r="H23" s="18"/>
      <c r="I23" s="19"/>
    </row>
    <row r="24" spans="1:9" s="5" customFormat="1" x14ac:dyDescent="0.25">
      <c r="A24" s="52" t="s">
        <v>2</v>
      </c>
      <c r="B24" s="54">
        <v>3324.77</v>
      </c>
      <c r="C24" s="63">
        <v>1343.1122</v>
      </c>
      <c r="D24" s="21">
        <f t="shared" si="4"/>
        <v>1896.5793000000001</v>
      </c>
      <c r="E24" s="22">
        <f t="shared" si="5"/>
        <v>0.38352326312534823</v>
      </c>
      <c r="F24" s="23">
        <f t="shared" si="6"/>
        <v>1275.126639541264</v>
      </c>
      <c r="G24" s="23">
        <f t="shared" si="7"/>
        <v>4599.8966395412644</v>
      </c>
      <c r="H24" s="18"/>
      <c r="I24" s="19"/>
    </row>
    <row r="25" spans="1:9" s="5" customFormat="1" x14ac:dyDescent="0.25">
      <c r="A25" s="20">
        <v>43282</v>
      </c>
      <c r="B25" s="55">
        <v>6623.99</v>
      </c>
      <c r="C25" s="56">
        <v>1371.6741999999999</v>
      </c>
      <c r="D25" s="21">
        <f t="shared" ref="D25:D34" si="8">+$G$4</f>
        <v>1896.5793000000001</v>
      </c>
      <c r="E25" s="22">
        <f t="shared" ref="E25:E34" si="9">+((D25+100)/(C25+100))-1</f>
        <v>0.35667208136148632</v>
      </c>
      <c r="F25" s="23">
        <f t="shared" ref="F25:F34" si="10">+B25*E25</f>
        <v>2362.5923002176714</v>
      </c>
      <c r="G25" s="23">
        <f t="shared" ref="G25:G34" si="11">+B25+F25</f>
        <v>8986.5823002176712</v>
      </c>
      <c r="H25" s="18"/>
      <c r="I25" s="24"/>
    </row>
    <row r="26" spans="1:9" s="5" customFormat="1" x14ac:dyDescent="0.25">
      <c r="A26" s="20">
        <v>43313</v>
      </c>
      <c r="B26" s="55">
        <v>6624.1</v>
      </c>
      <c r="C26" s="56">
        <v>1401.7367999999999</v>
      </c>
      <c r="D26" s="21">
        <f t="shared" si="8"/>
        <v>1896.5793000000001</v>
      </c>
      <c r="E26" s="22">
        <f t="shared" si="9"/>
        <v>0.32951346733994957</v>
      </c>
      <c r="F26" s="23">
        <f t="shared" si="10"/>
        <v>2182.7301590065599</v>
      </c>
      <c r="G26" s="23">
        <f t="shared" si="11"/>
        <v>8806.8301590065603</v>
      </c>
      <c r="H26" s="18"/>
      <c r="I26" s="24"/>
    </row>
    <row r="27" spans="1:9" s="5" customFormat="1" x14ac:dyDescent="0.25">
      <c r="A27" s="20">
        <v>43344</v>
      </c>
      <c r="B27" s="55">
        <v>6623.96</v>
      </c>
      <c r="C27" s="56">
        <v>1436.9630999999999</v>
      </c>
      <c r="D27" s="21">
        <f t="shared" si="8"/>
        <v>1896.5793000000001</v>
      </c>
      <c r="E27" s="22">
        <f t="shared" si="9"/>
        <v>0.29904179221999549</v>
      </c>
      <c r="F27" s="23">
        <f t="shared" si="10"/>
        <v>1980.8408699935615</v>
      </c>
      <c r="G27" s="23">
        <f t="shared" si="11"/>
        <v>8604.8008699935617</v>
      </c>
      <c r="H27" s="18"/>
      <c r="I27" s="24"/>
    </row>
    <row r="28" spans="1:9" s="5" customFormat="1" x14ac:dyDescent="0.25">
      <c r="A28" s="20">
        <v>43374</v>
      </c>
      <c r="B28" s="55">
        <v>6624.24</v>
      </c>
      <c r="C28" s="56">
        <v>1484.7529999999999</v>
      </c>
      <c r="D28" s="21">
        <f t="shared" si="8"/>
        <v>1896.5793000000001</v>
      </c>
      <c r="E28" s="22">
        <f t="shared" si="9"/>
        <v>0.25986781536302517</v>
      </c>
      <c r="F28" s="23">
        <f t="shared" si="10"/>
        <v>1721.4267772403657</v>
      </c>
      <c r="G28" s="23">
        <f t="shared" si="11"/>
        <v>8345.6667772403653</v>
      </c>
      <c r="H28" s="18"/>
      <c r="I28" s="24"/>
    </row>
    <row r="29" spans="1:9" s="5" customFormat="1" x14ac:dyDescent="0.25">
      <c r="A29" s="20">
        <v>43405</v>
      </c>
      <c r="B29" s="55">
        <v>9474.2000000000007</v>
      </c>
      <c r="C29" s="56">
        <v>1538.6497999999999</v>
      </c>
      <c r="D29" s="21">
        <f t="shared" si="8"/>
        <v>1896.5793000000001</v>
      </c>
      <c r="E29" s="22">
        <f t="shared" si="9"/>
        <v>0.21842952655289749</v>
      </c>
      <c r="F29" s="23">
        <f t="shared" si="10"/>
        <v>2069.4450204674617</v>
      </c>
      <c r="G29" s="23">
        <f t="shared" si="11"/>
        <v>11543.645020467462</v>
      </c>
      <c r="H29" s="18"/>
      <c r="I29" s="24"/>
    </row>
    <row r="30" spans="1:9" s="5" customFormat="1" x14ac:dyDescent="0.25">
      <c r="A30" s="20">
        <v>43435</v>
      </c>
      <c r="B30" s="55">
        <v>9474.2000000000007</v>
      </c>
      <c r="C30" s="56">
        <v>1583.2121</v>
      </c>
      <c r="D30" s="21">
        <f t="shared" si="8"/>
        <v>1896.5793000000001</v>
      </c>
      <c r="E30" s="22">
        <f t="shared" si="9"/>
        <v>0.1861721407539787</v>
      </c>
      <c r="F30" s="23">
        <f t="shared" si="10"/>
        <v>1763.8320959313451</v>
      </c>
      <c r="G30" s="23">
        <f t="shared" si="11"/>
        <v>11238.032095931347</v>
      </c>
      <c r="H30" s="18"/>
      <c r="I30" s="24"/>
    </row>
    <row r="31" spans="1:9" s="5" customFormat="1" x14ac:dyDescent="0.25">
      <c r="A31" s="53" t="s">
        <v>2</v>
      </c>
      <c r="B31" s="55">
        <v>4749.46</v>
      </c>
      <c r="C31" s="56">
        <v>1583.2121</v>
      </c>
      <c r="D31" s="21">
        <f t="shared" si="8"/>
        <v>1896.5793000000001</v>
      </c>
      <c r="E31" s="22">
        <f t="shared" si="9"/>
        <v>0.1861721407539787</v>
      </c>
      <c r="F31" s="23">
        <f t="shared" si="10"/>
        <v>884.21713562539173</v>
      </c>
      <c r="G31" s="23">
        <f t="shared" si="11"/>
        <v>5633.6771356253921</v>
      </c>
      <c r="H31" s="18"/>
      <c r="I31" s="24"/>
    </row>
    <row r="32" spans="1:9" s="5" customFormat="1" x14ac:dyDescent="0.25">
      <c r="A32" s="20">
        <v>43466</v>
      </c>
      <c r="B32" s="55">
        <v>9499.77</v>
      </c>
      <c r="C32" s="56">
        <v>1632.9285</v>
      </c>
      <c r="D32" s="21">
        <f t="shared" si="8"/>
        <v>1896.5793000000001</v>
      </c>
      <c r="E32" s="22">
        <f t="shared" si="9"/>
        <v>0.15214176464868578</v>
      </c>
      <c r="F32" s="23">
        <f t="shared" si="10"/>
        <v>1445.3117715566459</v>
      </c>
      <c r="G32" s="23">
        <f t="shared" si="11"/>
        <v>10945.081771556646</v>
      </c>
      <c r="H32" s="18"/>
      <c r="I32" s="24"/>
    </row>
    <row r="33" spans="1:9" s="5" customFormat="1" x14ac:dyDescent="0.25">
      <c r="A33" s="20">
        <v>43497</v>
      </c>
      <c r="B33" s="55">
        <v>9500.11</v>
      </c>
      <c r="C33" s="56">
        <v>1671.9534000000001</v>
      </c>
      <c r="D33" s="21">
        <f t="shared" si="8"/>
        <v>1896.5793000000001</v>
      </c>
      <c r="E33" s="22">
        <f t="shared" si="9"/>
        <v>0.12676738564343726</v>
      </c>
      <c r="F33" s="23">
        <f t="shared" si="10"/>
        <v>1204.3041080250748</v>
      </c>
      <c r="G33" s="23">
        <f t="shared" si="11"/>
        <v>10704.414108025076</v>
      </c>
      <c r="H33" s="18"/>
      <c r="I33" s="24"/>
    </row>
    <row r="34" spans="1:9" s="5" customFormat="1" x14ac:dyDescent="0.25">
      <c r="A34" s="20">
        <v>43525</v>
      </c>
      <c r="B34" s="55">
        <v>9500.2099999999991</v>
      </c>
      <c r="C34" s="21">
        <v>1717.1515999999999</v>
      </c>
      <c r="D34" s="21">
        <f t="shared" si="8"/>
        <v>1896.5793000000001</v>
      </c>
      <c r="E34" s="22">
        <f t="shared" si="9"/>
        <v>9.8741183729524895E-2</v>
      </c>
      <c r="F34" s="23">
        <f t="shared" si="10"/>
        <v>938.0619810790696</v>
      </c>
      <c r="G34" s="23">
        <f t="shared" si="11"/>
        <v>10438.27198107907</v>
      </c>
      <c r="H34" s="18"/>
      <c r="I34" s="24"/>
    </row>
    <row r="35" spans="1:9" s="5" customFormat="1" x14ac:dyDescent="0.25">
      <c r="A35" s="25" t="s">
        <v>14</v>
      </c>
      <c r="B35" s="26">
        <f>SUM(B8:B34)</f>
        <v>175973.38000000003</v>
      </c>
      <c r="C35" s="27"/>
      <c r="D35" s="27"/>
      <c r="E35" s="27"/>
      <c r="F35" s="26">
        <f>+SUM(F8:F34)</f>
        <v>63938.3128885142</v>
      </c>
      <c r="G35" s="26">
        <f>+SUM(G8:G34)</f>
        <v>239911.69288851423</v>
      </c>
      <c r="H35" s="18"/>
      <c r="I35" s="19"/>
    </row>
    <row r="36" spans="1:9" s="5" customFormat="1" x14ac:dyDescent="0.25">
      <c r="A36" s="28"/>
      <c r="B36" s="29"/>
      <c r="C36" s="27"/>
      <c r="D36" s="27"/>
      <c r="E36" s="30"/>
      <c r="F36" s="31"/>
      <c r="G36" s="31"/>
      <c r="H36" s="18"/>
      <c r="I36" s="19"/>
    </row>
    <row r="37" spans="1:9" s="5" customFormat="1" x14ac:dyDescent="0.25">
      <c r="A37" s="28"/>
      <c r="B37" s="29"/>
      <c r="C37" s="27"/>
      <c r="D37" s="27"/>
      <c r="E37" s="30"/>
      <c r="F37" s="31"/>
      <c r="G37" s="31"/>
      <c r="H37" s="31"/>
      <c r="I37" s="19"/>
    </row>
    <row r="38" spans="1:9" s="5" customFormat="1" x14ac:dyDescent="0.25">
      <c r="A38" s="67" t="s">
        <v>15</v>
      </c>
      <c r="B38" s="67"/>
      <c r="C38" s="67"/>
      <c r="D38" s="32">
        <f>SUM(B8:B34)</f>
        <v>175973.38000000003</v>
      </c>
      <c r="E38" s="33" t="s">
        <v>16</v>
      </c>
      <c r="F38" s="31"/>
      <c r="G38" s="31"/>
      <c r="H38" s="31"/>
      <c r="I38" s="19"/>
    </row>
    <row r="39" spans="1:9" s="5" customFormat="1" x14ac:dyDescent="0.25">
      <c r="A39" s="67"/>
      <c r="B39" s="67"/>
      <c r="C39" s="67"/>
      <c r="D39" s="32"/>
      <c r="E39" s="30" t="s">
        <v>18</v>
      </c>
      <c r="F39" s="31"/>
      <c r="G39" s="31"/>
      <c r="H39" s="31"/>
      <c r="I39" s="19"/>
    </row>
    <row r="40" spans="1:9" s="5" customFormat="1" x14ac:dyDescent="0.25">
      <c r="A40" s="67" t="s">
        <v>17</v>
      </c>
      <c r="B40" s="67"/>
      <c r="C40" s="67"/>
      <c r="D40" s="32">
        <f>+F35</f>
        <v>63938.3128885142</v>
      </c>
      <c r="E40" s="34" t="s">
        <v>31</v>
      </c>
      <c r="F40" s="31"/>
      <c r="G40" s="31"/>
      <c r="H40" s="31"/>
      <c r="I40" s="19"/>
    </row>
    <row r="41" spans="1:9" s="5" customFormat="1" x14ac:dyDescent="0.25">
      <c r="A41" s="68" t="s">
        <v>19</v>
      </c>
      <c r="B41" s="68"/>
      <c r="C41" s="68"/>
      <c r="D41" s="35">
        <f>G35-D39</f>
        <v>239911.69288851423</v>
      </c>
      <c r="E41" s="36" t="s">
        <v>33</v>
      </c>
      <c r="F41" s="31"/>
      <c r="G41" s="31"/>
      <c r="H41" s="31"/>
      <c r="I41" s="19"/>
    </row>
    <row r="42" spans="1:9" s="5" customFormat="1" x14ac:dyDescent="0.25">
      <c r="A42" s="37" t="s">
        <v>20</v>
      </c>
      <c r="B42" s="12"/>
      <c r="C42" s="38"/>
      <c r="D42" s="39"/>
      <c r="E42" s="40"/>
      <c r="F42" s="31"/>
      <c r="G42" s="31"/>
      <c r="H42" s="31"/>
      <c r="I42" s="19"/>
    </row>
    <row r="43" spans="1:9" s="5" customFormat="1" x14ac:dyDescent="0.25">
      <c r="A43" s="68" t="s">
        <v>21</v>
      </c>
      <c r="B43" s="68"/>
      <c r="C43" s="68"/>
      <c r="D43" s="35">
        <f>+D41-D42</f>
        <v>239911.69288851423</v>
      </c>
      <c r="E43" s="36" t="s">
        <v>34</v>
      </c>
      <c r="F43" s="41"/>
      <c r="G43" s="42"/>
      <c r="H43" s="18"/>
      <c r="I43" s="19"/>
    </row>
    <row r="44" spans="1:9" s="5" customFormat="1" x14ac:dyDescent="0.25">
      <c r="A44" s="37"/>
      <c r="B44" s="12"/>
      <c r="C44" s="38"/>
      <c r="D44" s="38"/>
      <c r="E44" s="12"/>
      <c r="F44" s="41"/>
      <c r="G44" s="43"/>
      <c r="H44" s="18"/>
      <c r="I44" s="19"/>
    </row>
    <row r="45" spans="1:9" s="5" customFormat="1" x14ac:dyDescent="0.25">
      <c r="A45" s="37" t="s">
        <v>22</v>
      </c>
      <c r="B45" s="12"/>
      <c r="C45" s="38"/>
      <c r="D45" s="38"/>
      <c r="E45" s="12"/>
      <c r="F45" s="41"/>
      <c r="G45" s="42"/>
      <c r="H45" s="18"/>
      <c r="I45" s="19"/>
    </row>
    <row r="46" spans="1:9" s="5" customFormat="1" x14ac:dyDescent="0.25">
      <c r="A46" s="65" t="s">
        <v>36</v>
      </c>
      <c r="B46" s="66"/>
      <c r="C46" s="66"/>
      <c r="D46" s="66"/>
      <c r="E46" s="66"/>
      <c r="F46" s="66"/>
      <c r="G46" s="66"/>
      <c r="H46" s="18"/>
      <c r="I46" s="19"/>
    </row>
    <row r="47" spans="1:9" s="5" customFormat="1" x14ac:dyDescent="0.25">
      <c r="A47" s="66"/>
      <c r="B47" s="66"/>
      <c r="C47" s="66"/>
      <c r="D47" s="66"/>
      <c r="E47" s="66"/>
      <c r="F47" s="66"/>
      <c r="G47" s="66"/>
      <c r="H47" s="18"/>
      <c r="I47" s="19"/>
    </row>
    <row r="48" spans="1:9" s="5" customFormat="1" x14ac:dyDescent="0.25">
      <c r="A48" s="37"/>
      <c r="B48" s="12"/>
      <c r="C48" s="38"/>
      <c r="D48" s="38"/>
      <c r="E48" s="12"/>
      <c r="F48" s="41"/>
      <c r="H48" s="18"/>
      <c r="I48" s="19"/>
    </row>
    <row r="49" spans="1:9" s="5" customFormat="1" x14ac:dyDescent="0.25">
      <c r="A49" s="44" t="s">
        <v>32</v>
      </c>
      <c r="B49" s="45"/>
      <c r="C49" s="45"/>
      <c r="D49" s="45"/>
      <c r="E49" s="40"/>
      <c r="F49" s="46"/>
      <c r="G49" s="47"/>
      <c r="H49" s="47"/>
      <c r="I49" s="47"/>
    </row>
  </sheetData>
  <mergeCells count="6">
    <mergeCell ref="A46:G47"/>
    <mergeCell ref="A38:C38"/>
    <mergeCell ref="A39:C39"/>
    <mergeCell ref="A40:C40"/>
    <mergeCell ref="A41:C41"/>
    <mergeCell ref="A43:C43"/>
  </mergeCells>
  <pageMargins left="0.70866141732283472" right="0.70866141732283472" top="0.74803149606299213" bottom="0.94488188976377963" header="0.31496062992125984" footer="0.31496062992125984"/>
  <pageSetup paperSize="9" orientation="landscape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Hojas de cálculo</vt:lpstr>
      </vt:variant>
      <vt:variant>
        <vt:i4>2</vt:i4>
      </vt:variant>
    </vt:vector>
  </HeadingPairs>
  <TitlesOfParts>
    <vt:vector size="2" baseType="lpstr">
      <vt:lpstr>PERCIBIDO</vt:lpstr>
      <vt:lpstr>CALCULO DEUDA</vt:lpstr>
    </vt:vector>
  </TitlesOfParts>
  <LinksUpToDate>false</LinksUpToDate>
  <SharedDoc>false</SharedDoc>
  <HyperlinksChanged>false</HyperlinksChanged>
  <AppVersion>14.0300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title>Listado de Recibos de una persona</dc:title>
  <dc:creator>23274242744</dc:creator>
  <cp:lastModifiedBy>Usuario de Windows</cp:lastModifiedBy>
  <cp:lastPrinted>2019-07-03T16:17:49Z</cp:lastPrinted>
  <dcterms:created xsi:type="dcterms:W3CDTF">2019-06-25T11:54:10Z</dcterms:created>
  <dcterms:modified xsi:type="dcterms:W3CDTF">2023-03-17T17:51:59Z</dcterms:modified>
</cp:coreProperties>
</file>