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19416" windowHeight="10296" firstSheet="2" activeTab="2"/>
  </bookViews>
  <sheets>
    <sheet name="Hoja1" sheetId="3" state="hidden" r:id="rId1"/>
    <sheet name="F bruto" sheetId="10" state="hidden" r:id="rId2"/>
    <sheet name="Propuesta Formula" sheetId="11" r:id="rId3"/>
    <sheet name="SMVM" sheetId="12" state="hidden" r:id="rId4"/>
    <sheet name="SMVM PISO" sheetId="13" state="hidden" r:id="rId5"/>
    <sheet name="Oficio-Vicentini A Omar" sheetId="5" state="hidden" r:id="rId6"/>
    <sheet name="embargo porcentual" sheetId="1" r:id="rId7"/>
    <sheet name="embargo suma fija" sheetId="2" r:id="rId8"/>
    <sheet name="REGISTRAR OFICIO" sheetId="6" r:id="rId9"/>
    <sheet name="BANDEJA DE OFICIOS" sheetId="4" r:id="rId10"/>
    <sheet name="Vicentini A Omar (2)" sheetId="9" state="hidden" r:id="rId11"/>
    <sheet name="embargo porcentual (2)" sheetId="8" state="hidden" r:id="rId12"/>
    <sheet name="Registrar Cálculo Oficio (2)" sheetId="7" state="hidden" r:id="rId13"/>
  </sheets>
  <calcPr calcId="144525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6" i="11" l="1"/>
  <c r="L56" i="11"/>
  <c r="A19" i="11"/>
  <c r="E49" i="11"/>
  <c r="H54" i="11"/>
  <c r="H49" i="11"/>
  <c r="H47" i="11"/>
  <c r="H40" i="11"/>
  <c r="AC5" i="11"/>
  <c r="E47" i="11" s="1"/>
  <c r="AC4" i="11"/>
  <c r="AC3" i="11"/>
  <c r="AC2" i="11"/>
  <c r="E61" i="11" s="1"/>
  <c r="L49" i="11" l="1"/>
  <c r="E54" i="11"/>
  <c r="L54" i="11" s="1"/>
  <c r="L58" i="11" s="1"/>
  <c r="L47" i="11"/>
  <c r="N40" i="11"/>
  <c r="AC6" i="11" s="1"/>
  <c r="H61" i="11"/>
  <c r="L61" i="11" s="1"/>
  <c r="J41" i="13" l="1"/>
  <c r="H41" i="13" s="1"/>
  <c r="N34" i="13"/>
  <c r="H34" i="13"/>
  <c r="L41" i="13" s="1"/>
  <c r="J24" i="13"/>
  <c r="H38" i="12"/>
  <c r="I50" i="12" s="1"/>
  <c r="J38" i="12"/>
  <c r="J21" i="12"/>
  <c r="N31" i="12"/>
  <c r="H31" i="12"/>
  <c r="L38" i="12" s="1"/>
  <c r="P40" i="11"/>
  <c r="J38" i="10"/>
  <c r="N31" i="10"/>
  <c r="H31" i="10"/>
  <c r="L38" i="10" s="1"/>
  <c r="BK6" i="11" l="1"/>
  <c r="I53" i="13"/>
  <c r="J47" i="13"/>
  <c r="H47" i="13" s="1"/>
  <c r="J44" i="12"/>
  <c r="H44" i="12" s="1"/>
  <c r="H38" i="10"/>
  <c r="J44" i="10" s="1"/>
  <c r="H44" i="10" s="1"/>
  <c r="I50" i="10" s="1"/>
  <c r="N38" i="9"/>
  <c r="J46" i="9" s="1"/>
  <c r="H38" i="9"/>
  <c r="L46" i="9" s="1"/>
  <c r="N35" i="5"/>
  <c r="J42" i="5" s="1"/>
  <c r="H35" i="5"/>
  <c r="L42" i="5" s="1"/>
  <c r="H42" i="5" l="1"/>
  <c r="J48" i="5" s="1"/>
  <c r="H48" i="5" s="1"/>
  <c r="H46" i="9"/>
  <c r="J52" i="9" s="1"/>
  <c r="H52" i="9" s="1"/>
  <c r="L51" i="11" l="1"/>
  <c r="K65" i="11" s="1"/>
  <c r="I72" i="11" l="1"/>
</calcChain>
</file>

<file path=xl/comments1.xml><?xml version="1.0" encoding="utf-8"?>
<comments xmlns="http://schemas.openxmlformats.org/spreadsheetml/2006/main">
  <authors>
    <author>Usuario de Windows</author>
  </authors>
  <commentList>
    <comment ref="E19" authorId="0">
      <text>
        <r>
          <rPr>
            <sz val="8"/>
            <color indexed="81"/>
            <rFont val="Tahoma"/>
            <family val="2"/>
          </rPr>
          <t>Cambiar básico si es necesario</t>
        </r>
      </text>
    </comment>
  </commentList>
</comments>
</file>

<file path=xl/sharedStrings.xml><?xml version="1.0" encoding="utf-8"?>
<sst xmlns="http://schemas.openxmlformats.org/spreadsheetml/2006/main" count="1111" uniqueCount="305">
  <si>
    <t>se toma el menor de ambos</t>
  </si>
  <si>
    <t>con el ME</t>
  </si>
  <si>
    <t>El IET se compara</t>
  </si>
  <si>
    <t>obteniendo el importe embargable teoríco IET</t>
  </si>
  <si>
    <t>(porcentaje de embargo)</t>
  </si>
  <si>
    <t xml:space="preserve">Sobre ese valor, se aplica el PE </t>
  </si>
  <si>
    <t>la MNE</t>
  </si>
  <si>
    <t>BE neta (restan)</t>
  </si>
  <si>
    <t>no aplican desc</t>
  </si>
  <si>
    <t>opcional: menos desc de ley</t>
  </si>
  <si>
    <t xml:space="preserve">Para ello se toma la BE y se le resta </t>
  </si>
  <si>
    <t>BE bruta</t>
  </si>
  <si>
    <t xml:space="preserve">haber </t>
  </si>
  <si>
    <t>El valor tope que puede tener el embargo</t>
  </si>
  <si>
    <t>opción II</t>
  </si>
  <si>
    <t>opción I</t>
  </si>
  <si>
    <t>Paremetría observada</t>
  </si>
  <si>
    <t>ME</t>
  </si>
  <si>
    <t>Máximo embargable</t>
  </si>
  <si>
    <t>analizados</t>
  </si>
  <si>
    <t>del embargo a depositar</t>
  </si>
  <si>
    <t>salario mínimo provincial activo</t>
  </si>
  <si>
    <t xml:space="preserve">los casos </t>
  </si>
  <si>
    <t>no forma parte del importe</t>
  </si>
  <si>
    <t>salario mínimo provincial jubilatorio</t>
  </si>
  <si>
    <t xml:space="preserve">vistas en </t>
  </si>
  <si>
    <t>a la BE, ya que esa suma</t>
  </si>
  <si>
    <t>haber anses jubilatorio</t>
  </si>
  <si>
    <t>otras no</t>
  </si>
  <si>
    <t>Es el importe que debe restarse</t>
  </si>
  <si>
    <t>si</t>
  </si>
  <si>
    <t>smvm</t>
  </si>
  <si>
    <t>MNE</t>
  </si>
  <si>
    <t>multiplo del valor total (x2)</t>
  </si>
  <si>
    <t>VALOR TOTAL</t>
  </si>
  <si>
    <t>%</t>
  </si>
  <si>
    <t>VARIABLES</t>
  </si>
  <si>
    <t>Mínimo no embargable</t>
  </si>
  <si>
    <t>CRITERIOS DE USO DE LA VARIABLE</t>
  </si>
  <si>
    <t>RECUPERO POR FALLECIMIENTO</t>
  </si>
  <si>
    <t>RECUPERO COBRO INDEBIDO</t>
  </si>
  <si>
    <t>RECUPERO COMPLEMENTO PREVISIONAL SOLIDARIO</t>
  </si>
  <si>
    <t>BENEFICIOS PAGADOS A RECUPERAR</t>
  </si>
  <si>
    <t>DEUDAS POR INCOMPATIBILIDAD (%)</t>
  </si>
  <si>
    <t>AP.A CAJ.P/ART.65-L.8024</t>
  </si>
  <si>
    <t>APORTE ART.58 LEY 10694</t>
  </si>
  <si>
    <t>RESTA (agrupador 20)</t>
  </si>
  <si>
    <t>RECUPERO SALARIO FAMILIAR</t>
  </si>
  <si>
    <t>RECUPERO ADICIONAL NO REMUNERATIVO</t>
  </si>
  <si>
    <t>SALARIO FAMILIAR</t>
  </si>
  <si>
    <t>son los que entran a la liquidación con agrupador 20</t>
  </si>
  <si>
    <t>RETROACTIVO SALARIO FAMILIAR</t>
  </si>
  <si>
    <t>SUMA</t>
  </si>
  <si>
    <t>____&gt;</t>
  </si>
  <si>
    <t>DEV.IMP.A LAS GANANCIAS</t>
  </si>
  <si>
    <t>ASIGNACION FAMILIAR POR NACIMIENTO</t>
  </si>
  <si>
    <t>IMP. A LAS GAN. (AFIP)</t>
  </si>
  <si>
    <t>ASIGNACION FAMILIAR PRENATAL</t>
  </si>
  <si>
    <t>son los que entran a la liquidación con agrupador 15</t>
  </si>
  <si>
    <t>AYUDA ESCOLAR</t>
  </si>
  <si>
    <t>FONDO DE SUBSIDIO POR FALLECIMIENTO</t>
  </si>
  <si>
    <t>COMPLEMENTO PREVISIONAL SOLIDARIO</t>
  </si>
  <si>
    <t>son los que  entrán en la liquidación con agrupador 3</t>
  </si>
  <si>
    <t>SUPLEMENTO ESPECIAL DECRETO 1374/16</t>
  </si>
  <si>
    <t>SEGURO DE VIDA ADICIONAL ESPECIAL</t>
  </si>
  <si>
    <t>RETROACTIVIDAD</t>
  </si>
  <si>
    <t>SEGURO DE VIDA ADICIONAL SIMPLE</t>
  </si>
  <si>
    <t>RETROACTIVIDAD CAMBIO TOPE</t>
  </si>
  <si>
    <t>SEGURO DE VIDA OBLIGATORIO</t>
  </si>
  <si>
    <t>Medida Cautelar - Art 58 Ley 10694</t>
  </si>
  <si>
    <t>SEG.DE VIDA OBLI.(RETRO.)</t>
  </si>
  <si>
    <t>ADICIONAL EXTRAORDINARIO ADELANTO MOVILIDAD</t>
  </si>
  <si>
    <t>son los que  entrán en la liquidación con agrupador 2</t>
  </si>
  <si>
    <t>RETRO COMPLEMENTO PREVISIONAL SOLIDARIO</t>
  </si>
  <si>
    <t>O.S.B.A</t>
  </si>
  <si>
    <t>RETRO SUPLEMENTO ESPECIAL DECRETO 1374/16</t>
  </si>
  <si>
    <t>OSLF</t>
  </si>
  <si>
    <t>RETRO ADICIONAL EXTRAORDINARIO</t>
  </si>
  <si>
    <t>Mutual Médica de Río Cuarto</t>
  </si>
  <si>
    <t>RETROACTIVO EXPEDIENTE</t>
  </si>
  <si>
    <t>OSDE RIO IV</t>
  </si>
  <si>
    <t>ADICIONAL EXTRAORDINARIO NO REMUNERATIVO</t>
  </si>
  <si>
    <t>el % del embargo</t>
  </si>
  <si>
    <t>APROSS</t>
  </si>
  <si>
    <t>la que se aplicará</t>
  </si>
  <si>
    <t>Obra Social Jerarquicos Salud</t>
  </si>
  <si>
    <t>RETRO ADICIONAL EXTRAORDINARIO NO REMUNERATIV</t>
  </si>
  <si>
    <t xml:space="preserve">Constituye la base sobre </t>
  </si>
  <si>
    <t>CONVENIO APSE - OSDE</t>
  </si>
  <si>
    <t>Compensacion FONID</t>
  </si>
  <si>
    <t>caso base</t>
  </si>
  <si>
    <t>BE</t>
  </si>
  <si>
    <t>son los que  entrán en la liquidación con agrupador 1</t>
  </si>
  <si>
    <t>son los que  entrán en la liquidación con agrupador cero</t>
  </si>
  <si>
    <t>Base Embargable</t>
  </si>
  <si>
    <t>Opcional - RESTA: Restos de códigos de pagos</t>
  </si>
  <si>
    <t>Opcional - SUMA: Restos de códigos de pagos</t>
  </si>
  <si>
    <t>Básico</t>
  </si>
  <si>
    <t>BE NETA</t>
  </si>
  <si>
    <t>BE BRUTA</t>
  </si>
  <si>
    <t>MIN: (BE neta - MNE) * PE = IET ; ME</t>
  </si>
  <si>
    <t>CRITERIO AMPLIO ACORDE CASOS REVISADOS</t>
  </si>
  <si>
    <t>Parametrías comunes en los embargos analizados:</t>
  </si>
  <si>
    <t xml:space="preserve">la que se restará </t>
  </si>
  <si>
    <t>el importe ordenado a descontar</t>
  </si>
  <si>
    <t>IOAD</t>
  </si>
  <si>
    <t xml:space="preserve">Sobre ese valor, se resta el </t>
  </si>
  <si>
    <t>MIN: (IET ; ME)</t>
  </si>
  <si>
    <t>Embargo Porcentual</t>
  </si>
  <si>
    <t>BEN: Base embargable neta</t>
  </si>
  <si>
    <t>BEB: Base embargable bruta</t>
  </si>
  <si>
    <t>BE: Base embargable</t>
  </si>
  <si>
    <t>MIN:</t>
  </si>
  <si>
    <t>ME: Máx embargable</t>
  </si>
  <si>
    <t>MNE: Mín no embargable</t>
  </si>
  <si>
    <t>PE: Porcentaje embargo</t>
  </si>
  <si>
    <t>IET: Importe embargable teórico</t>
  </si>
  <si>
    <t>MIN: IET ; ME donde </t>
  </si>
  <si>
    <t>IET= (BE neta - MNE) * PE</t>
  </si>
  <si>
    <t>(BE neta - MNE) * PE = IET</t>
  </si>
  <si>
    <t>IET&lt;ME=IET;ME</t>
  </si>
  <si>
    <t>Referencias fórmula</t>
  </si>
  <si>
    <t>MIN: (BE neta)  - MNE * PE = IET ; ME (máx embargable)</t>
  </si>
  <si>
    <t>IET</t>
  </si>
  <si>
    <t>=</t>
  </si>
  <si>
    <t>BE neta</t>
  </si>
  <si>
    <t>-</t>
  </si>
  <si>
    <t>*</t>
  </si>
  <si>
    <t>PE</t>
  </si>
  <si>
    <t>&lt;</t>
  </si>
  <si>
    <t>se toma el menor valor</t>
  </si>
  <si>
    <t>Bandeja de Oficios Judiciles</t>
  </si>
  <si>
    <t>N° Expediente</t>
  </si>
  <si>
    <t>Autos Caratulados</t>
  </si>
  <si>
    <t>Fecha Expediente</t>
  </si>
  <si>
    <t>% Embargo *</t>
  </si>
  <si>
    <t xml:space="preserve"> * previo  descuentos obligatorios de ley</t>
  </si>
  <si>
    <t>Banco</t>
  </si>
  <si>
    <t>N° Cuenta</t>
  </si>
  <si>
    <t>N° CBU</t>
  </si>
  <si>
    <t>Total Oficios (  )</t>
  </si>
  <si>
    <t>Acciones</t>
  </si>
  <si>
    <t>365 RECUPERO SALARIO FAMILIAR</t>
  </si>
  <si>
    <t>367 SALARIO FAMILIAR</t>
  </si>
  <si>
    <t>368 RETROACTIVO SALARIO FAMILIAR</t>
  </si>
  <si>
    <t>372 ASIGNACION FAMILIAR POR NACIMIENTO</t>
  </si>
  <si>
    <t>373 ASIGNACION FAMILIAR PRENATAL</t>
  </si>
  <si>
    <t>375 AYUDA ESCOLAR</t>
  </si>
  <si>
    <t>1007 COMPLEMENTO PREVISIONAL SOLIDARIO</t>
  </si>
  <si>
    <t>1016 SUPLEMENTO ESPECIAL DECRETO 1374/16</t>
  </si>
  <si>
    <t>1026 RETROACTIVIDAD</t>
  </si>
  <si>
    <t>1028 RETROACTIVIDAD CAMBIO TOPE</t>
  </si>
  <si>
    <t>1034 Medida Cautelar - Art 58 Ley 10694</t>
  </si>
  <si>
    <t>1035 ADICIONAL EXTRAORDINARIO ADELANTO MOVILIDAD</t>
  </si>
  <si>
    <t>6007 RETRO COMPLEMENTO PREVISIONAL SOLIDARIO</t>
  </si>
  <si>
    <t>6008 RETRO SUPLEMENTO ESPECIAL DECRETO 1374/16</t>
  </si>
  <si>
    <t>6036 RETRO ADICIONAL EXTRAORDINARIO</t>
  </si>
  <si>
    <t>6040 RETROACTIVO EXPEDIENTE</t>
  </si>
  <si>
    <t>9260 ADICIONAL EXTRAORDINARIO NO REMUNERATIVO</t>
  </si>
  <si>
    <t>9263 ADICIONAL EXTRAORDINARIO NO REMUNERATIVO</t>
  </si>
  <si>
    <t>9264 RETRO ADICIONAL EXTRAORDINARIO NO REMUNERATIV</t>
  </si>
  <si>
    <t>9269 Compensacion FONID</t>
  </si>
  <si>
    <t>Suma</t>
  </si>
  <si>
    <t>1540 CONVENIO APSE - OSDE</t>
  </si>
  <si>
    <t>1530 Obra Social Jerarquicos Salud</t>
  </si>
  <si>
    <t>1470 APROSS</t>
  </si>
  <si>
    <t>1560 OSDE RIO IV</t>
  </si>
  <si>
    <t>1590 Mutual Médica de Río Cuarto</t>
  </si>
  <si>
    <t>1610 OSLF</t>
  </si>
  <si>
    <t>1190 O.S.B.A</t>
  </si>
  <si>
    <t>1320 SEG.DE VIDA OBLI.(RETRO.)</t>
  </si>
  <si>
    <t>1318 SEGURO DE VIDA OBLIGATORIO</t>
  </si>
  <si>
    <t>1317 SEGURO DE VIDA ADICIONAL SIMPLE</t>
  </si>
  <si>
    <t>1316 SEGURO DE VIDA ADICIONAL ESPECIAL</t>
  </si>
  <si>
    <t>1420 FONDO DE SUBSIDIO POR FALLECIMIENTO</t>
  </si>
  <si>
    <t>3000 IMP. A LAS GAN. (AFIP)</t>
  </si>
  <si>
    <t>6410 DEV.IMP.A LAS GANANCIAS</t>
  </si>
  <si>
    <t>9265 RECUPERO ADICIONAL NO REMUNERATIVO</t>
  </si>
  <si>
    <t>1254 APORTE ART.58 LEY 10694</t>
  </si>
  <si>
    <t>1251 AP.A CAJ.P/ART.65-L.8024</t>
  </si>
  <si>
    <t>2751 DEUDAS POR INCOMPATIBILIDAD (%)</t>
  </si>
  <si>
    <t>2731 BENEFICIOS PAGADOS A RECUPERAR</t>
  </si>
  <si>
    <t>1912 RECUPERO COMPLEMENTO PREVISIONAL SOLIDARIO</t>
  </si>
  <si>
    <t>1556 RECUPERO COBRO INDEBIDO</t>
  </si>
  <si>
    <t>2721 RECUPERO POR FALLECIMIENTO</t>
  </si>
  <si>
    <t>Parámetro</t>
  </si>
  <si>
    <t>Salario Mínimo Vital y Móvil</t>
  </si>
  <si>
    <t>Salario Mínimo Jubilatorio ANSES</t>
  </si>
  <si>
    <t>Salario Mínimo Jubilatorio Provincial</t>
  </si>
  <si>
    <t>Recordar Imp Gan suma</t>
  </si>
  <si>
    <t xml:space="preserve"> (*) Todas las  Listas son de selección múltiple</t>
  </si>
  <si>
    <t>Parámetro Sistema</t>
  </si>
  <si>
    <t>Básico Demandado</t>
  </si>
  <si>
    <t>cod agrup 1</t>
  </si>
  <si>
    <t>cod agrupador 2</t>
  </si>
  <si>
    <t>cod agrupador 3</t>
  </si>
  <si>
    <t>cod agrupador 15</t>
  </si>
  <si>
    <t>cod agrupador 20</t>
  </si>
  <si>
    <t>Seleccionar datos para Cálculo Embargo</t>
  </si>
  <si>
    <t>Menor Valor</t>
  </si>
  <si>
    <t xml:space="preserve">Código </t>
  </si>
  <si>
    <t xml:space="preserve"> Embargo Alimentario</t>
  </si>
  <si>
    <t>Descuento</t>
  </si>
  <si>
    <t>Fórmula Embargo</t>
  </si>
  <si>
    <t>no menos de smvm</t>
  </si>
  <si>
    <t>piso salario mvm</t>
  </si>
  <si>
    <t>SMVM</t>
  </si>
  <si>
    <t>cód</t>
  </si>
  <si>
    <t>Asig Fliar</t>
  </si>
  <si>
    <t>adic Ext Mov</t>
  </si>
  <si>
    <t>Haber bruto sujeto a remuneración (con aportes)</t>
  </si>
  <si>
    <t>Liq normal</t>
  </si>
  <si>
    <t>Haber neto</t>
  </si>
  <si>
    <t>Haber Bruto</t>
  </si>
  <si>
    <t>BE BRUTA (haber bruto)</t>
  </si>
  <si>
    <t>BE NETA (Haber neto)</t>
  </si>
  <si>
    <t>Máximo Embargable</t>
  </si>
  <si>
    <t>Piso (mínimo)</t>
  </si>
  <si>
    <t>Tope (máximo)</t>
  </si>
  <si>
    <t>Variables a seleccionar x el usuario</t>
  </si>
  <si>
    <t>Porcentaje</t>
  </si>
  <si>
    <t>Haber y/o SAC (configuración transacción/Beneficiario)</t>
  </si>
  <si>
    <t>Haber Neto - OS (1)</t>
  </si>
  <si>
    <t>Haber Neto - Seguros (2)</t>
  </si>
  <si>
    <t>Haber Neto - FSF (3)</t>
  </si>
  <si>
    <t>Haber Neto - Ganancias (15)</t>
  </si>
  <si>
    <t>Haber Neto - Descuentos Caja (20)</t>
  </si>
  <si>
    <t>Haber Bruto - (0)</t>
  </si>
  <si>
    <t>Importe</t>
  </si>
  <si>
    <t>Registrar Oficio Judicial</t>
  </si>
  <si>
    <t>Tipo Oficio Judicial</t>
  </si>
  <si>
    <t>Oficio Judicial Físico</t>
  </si>
  <si>
    <t>Oficio Judicial Digital</t>
  </si>
  <si>
    <t>&lt;Seleccionar&gt;</t>
  </si>
  <si>
    <t>Embargo Ejecutirvo</t>
  </si>
  <si>
    <t>Embargo Alimenticio</t>
  </si>
  <si>
    <t>Nombre y Apellido Pasivo Demandado</t>
  </si>
  <si>
    <t>DNI Pasivo Demandado</t>
  </si>
  <si>
    <t>Oficio Cancelación</t>
  </si>
  <si>
    <t>Juzgado actuante</t>
  </si>
  <si>
    <t>Oficio cambio Cuenta Depósito</t>
  </si>
  <si>
    <t>Origen Oficio Judicial</t>
  </si>
  <si>
    <t>Sucursal Bancaria</t>
  </si>
  <si>
    <t>N° Cta - Caja de Ahorro</t>
  </si>
  <si>
    <t>Nombre y Apellido Beneficiario/a</t>
  </si>
  <si>
    <t>DNI Beneficiario/a</t>
  </si>
  <si>
    <t>Comentarios/Observaciones</t>
  </si>
  <si>
    <t>Domicilio Juzgado</t>
  </si>
  <si>
    <t>Monto a embargar</t>
  </si>
  <si>
    <t xml:space="preserve"> N° Exp</t>
  </si>
  <si>
    <t>Nombre Pasivo Demandado</t>
  </si>
  <si>
    <t>% Embargo</t>
  </si>
  <si>
    <t>Importe Embargo</t>
  </si>
  <si>
    <t>Tipo oficio judicial</t>
  </si>
  <si>
    <t xml:space="preserve">CUIL </t>
  </si>
  <si>
    <t>CUIL</t>
  </si>
  <si>
    <t>ORIGEN EXPTE</t>
  </si>
  <si>
    <t>Fecha Exp</t>
  </si>
  <si>
    <t xml:space="preserve">CUIL Pasivo </t>
  </si>
  <si>
    <t>Mínimo</t>
  </si>
  <si>
    <t>Máximo</t>
  </si>
  <si>
    <t>PACHECO, MARIA FABIANA C/ VICENTINI, ALBERTO OMAR</t>
  </si>
  <si>
    <t>Obra Social</t>
  </si>
  <si>
    <t>Imp Ganancias</t>
  </si>
  <si>
    <t>BE BRUTA (haber bruto) (+)</t>
  </si>
  <si>
    <t>BE NETA (Haber neto) (-)</t>
  </si>
  <si>
    <t>Subtotal</t>
  </si>
  <si>
    <t>(BE neta</t>
  </si>
  <si>
    <t>MNE)</t>
  </si>
  <si>
    <t>MNE Mínimo</t>
  </si>
  <si>
    <t>ME Máximo</t>
  </si>
  <si>
    <t>Monto</t>
  </si>
  <si>
    <t>Fórmula a Aplicar</t>
  </si>
  <si>
    <t>% aplicado haber remunerativo bruto.</t>
  </si>
  <si>
    <t>Básico Pasivo Demandado</t>
  </si>
  <si>
    <t>.</t>
  </si>
  <si>
    <t>Base a embargar</t>
  </si>
  <si>
    <t>Porcentaje en relación al Salario Mínimo, Vital y Móvil.</t>
  </si>
  <si>
    <t>Monto SMVM</t>
  </si>
  <si>
    <t>Importe descuento SMVM</t>
  </si>
  <si>
    <r>
      <t xml:space="preserve">Porcentaje en relación al S.M.V.M. con un </t>
    </r>
    <r>
      <rPr>
        <b/>
        <sz val="9"/>
        <color theme="1"/>
        <rFont val="Calibri"/>
        <family val="2"/>
        <scheme val="minor"/>
      </rPr>
      <t>piso de</t>
    </r>
    <r>
      <rPr>
        <sz val="9"/>
        <color theme="1"/>
        <rFont val="Calibri"/>
        <family val="2"/>
        <scheme val="minor"/>
      </rPr>
      <t xml:space="preserve"> % sobre haber rem.bruto</t>
    </r>
  </si>
  <si>
    <r>
      <t xml:space="preserve">MNE (piso) </t>
    </r>
    <r>
      <rPr>
        <sz val="11"/>
        <color theme="1"/>
        <rFont val="Arial"/>
        <family val="2"/>
      </rPr>
      <t>de % sobre haber rem.bruto</t>
    </r>
  </si>
  <si>
    <t>SMJA</t>
  </si>
  <si>
    <t>SMJP</t>
  </si>
  <si>
    <t>HABER BRUTO</t>
  </si>
  <si>
    <t>HABER NETO</t>
  </si>
  <si>
    <t>Base embargo</t>
  </si>
  <si>
    <t>ME-Máximo Embargable</t>
  </si>
  <si>
    <t>Base a aplicar Embargo</t>
  </si>
  <si>
    <t>Resultado Descuento Embargo</t>
  </si>
  <si>
    <t>Base a Embargar</t>
  </si>
  <si>
    <t>Total descuento</t>
  </si>
  <si>
    <t>Importe Mín a Embargar</t>
  </si>
  <si>
    <t>SMVM - Monto</t>
  </si>
  <si>
    <t>SMJA - Monto</t>
  </si>
  <si>
    <t>SMJP - Monto</t>
  </si>
  <si>
    <t>Seleccionar Ítems</t>
  </si>
  <si>
    <t>Total</t>
  </si>
  <si>
    <t>´'=IF(AND(B2&gt;A2,B2&lt;A3),"Yes","No")</t>
  </si>
  <si>
    <t>Descuento para Liquidación</t>
  </si>
  <si>
    <t>IMPORTE</t>
  </si>
  <si>
    <t xml:space="preserve">Si </t>
  </si>
  <si>
    <t>No</t>
  </si>
  <si>
    <t>Dec 484/87:</t>
  </si>
  <si>
    <t>Aplica Ley: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</si>
</sst>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i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40C28"/>
      <name val="Arial"/>
      <family val="2"/>
    </font>
    <font>
      <b/>
      <sz val="10"/>
      <color theme="1"/>
      <name val="Calibri"/>
      <family val="2"/>
      <scheme val="minor"/>
    </font>
    <font>
      <sz val="8"/>
      <color indexed="81"/>
      <name val="Tahoma"/>
      <family val="2"/>
    </font>
    <font>
      <b/>
      <u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24D1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6FEE7"/>
        <bgColor indexed="64"/>
      </patternFill>
    </fill>
    <fill>
      <patternFill patternType="solid">
        <fgColor rgb="FFFAFEDE"/>
        <bgColor indexed="64"/>
      </patternFill>
    </fill>
    <fill>
      <patternFill patternType="solid">
        <fgColor rgb="FFD7FAFD"/>
        <bgColor indexed="64"/>
      </patternFill>
    </fill>
    <fill>
      <patternFill patternType="solid">
        <fgColor rgb="FFC5FFD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theme="0" tint="-0.14996795556505021"/>
      </left>
      <right/>
      <top style="mediumDashed">
        <color theme="0" tint="-0.14996795556505021"/>
      </top>
      <bottom/>
      <diagonal/>
    </border>
    <border>
      <left/>
      <right/>
      <top style="mediumDashed">
        <color theme="0" tint="-0.14996795556505021"/>
      </top>
      <bottom/>
      <diagonal/>
    </border>
    <border>
      <left/>
      <right style="mediumDashed">
        <color theme="0" tint="-0.14996795556505021"/>
      </right>
      <top style="mediumDashed">
        <color theme="0" tint="-0.14996795556505021"/>
      </top>
      <bottom/>
      <diagonal/>
    </border>
    <border>
      <left style="mediumDashed">
        <color theme="0" tint="-0.14996795556505021"/>
      </left>
      <right/>
      <top/>
      <bottom/>
      <diagonal/>
    </border>
    <border>
      <left/>
      <right style="mediumDashed">
        <color theme="0" tint="-0.14996795556505021"/>
      </right>
      <top/>
      <bottom/>
      <diagonal/>
    </border>
    <border>
      <left style="thin">
        <color indexed="64"/>
      </left>
      <right style="mediumDashed">
        <color theme="0" tint="-0.14996795556505021"/>
      </right>
      <top/>
      <bottom/>
      <diagonal/>
    </border>
    <border>
      <left style="mediumDashed">
        <color theme="0" tint="-0.14996795556505021"/>
      </left>
      <right/>
      <top/>
      <bottom style="mediumDashed">
        <color theme="0" tint="-0.14996795556505021"/>
      </bottom>
      <diagonal/>
    </border>
    <border>
      <left/>
      <right/>
      <top/>
      <bottom style="mediumDashed">
        <color theme="0" tint="-0.14996795556505021"/>
      </bottom>
      <diagonal/>
    </border>
    <border>
      <left/>
      <right style="mediumDashed">
        <color theme="0" tint="-0.14996795556505021"/>
      </right>
      <top/>
      <bottom style="mediumDashed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ashDotDot">
        <color theme="0" tint="-0.499984740745262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306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1" fillId="0" borderId="1" xfId="0" applyFont="1" applyBorder="1"/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12" fillId="0" borderId="0" xfId="0" applyFont="1" applyAlignment="1">
      <alignment vertical="center" wrapText="1"/>
    </xf>
    <xf numFmtId="0" fontId="13" fillId="0" borderId="0" xfId="0" applyFont="1"/>
    <xf numFmtId="0" fontId="1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0" fontId="15" fillId="0" borderId="2" xfId="0" applyFont="1" applyBorder="1"/>
    <xf numFmtId="0" fontId="15" fillId="0" borderId="3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15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16" fillId="0" borderId="0" xfId="0" applyFont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11" fillId="10" borderId="10" xfId="0" applyFont="1" applyFill="1" applyBorder="1" applyAlignment="1">
      <alignment horizontal="center"/>
    </xf>
    <xf numFmtId="0" fontId="19" fillId="0" borderId="1" xfId="0" applyFont="1" applyBorder="1"/>
    <xf numFmtId="0" fontId="0" fillId="12" borderId="0" xfId="0" applyFill="1"/>
    <xf numFmtId="0" fontId="16" fillId="0" borderId="6" xfId="0" applyFont="1" applyBorder="1"/>
    <xf numFmtId="0" fontId="0" fillId="11" borderId="1" xfId="0" applyFill="1" applyBorder="1"/>
    <xf numFmtId="9" fontId="18" fillId="11" borderId="1" xfId="0" applyNumberFormat="1" applyFont="1" applyFill="1" applyBorder="1" applyAlignment="1">
      <alignment horizontal="center"/>
    </xf>
    <xf numFmtId="0" fontId="18" fillId="12" borderId="0" xfId="0" applyFont="1" applyFill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9" fontId="18" fillId="12" borderId="18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9" fillId="0" borderId="1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7" xfId="0" applyBorder="1"/>
    <xf numFmtId="0" fontId="21" fillId="0" borderId="1" xfId="0" applyFont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14" borderId="0" xfId="0" applyFill="1"/>
    <xf numFmtId="0" fontId="11" fillId="14" borderId="0" xfId="0" applyFont="1" applyFill="1"/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15" fillId="0" borderId="1" xfId="0" applyFont="1" applyBorder="1"/>
    <xf numFmtId="0" fontId="0" fillId="0" borderId="10" xfId="0" applyBorder="1" applyAlignment="1">
      <alignment horizontal="center"/>
    </xf>
    <xf numFmtId="0" fontId="15" fillId="0" borderId="0" xfId="0" applyFont="1" applyAlignment="1">
      <alignment horizontal="center"/>
    </xf>
    <xf numFmtId="0" fontId="22" fillId="0" borderId="0" xfId="0" applyFont="1"/>
    <xf numFmtId="0" fontId="0" fillId="11" borderId="1" xfId="0" applyFill="1" applyBorder="1" applyAlignment="1">
      <alignment horizontal="center"/>
    </xf>
    <xf numFmtId="0" fontId="2" fillId="0" borderId="6" xfId="0" applyFont="1" applyBorder="1"/>
    <xf numFmtId="0" fontId="2" fillId="0" borderId="0" xfId="0" applyFont="1"/>
    <xf numFmtId="0" fontId="2" fillId="10" borderId="0" xfId="0" applyFont="1" applyFill="1" applyAlignment="1">
      <alignment horizontal="center"/>
    </xf>
    <xf numFmtId="0" fontId="2" fillId="10" borderId="0" xfId="0" applyFont="1" applyFill="1"/>
    <xf numFmtId="0" fontId="0" fillId="12" borderId="0" xfId="0" applyFill="1" applyAlignment="1">
      <alignment horizontal="center"/>
    </xf>
    <xf numFmtId="0" fontId="0" fillId="0" borderId="0" xfId="0" applyAlignment="1">
      <alignment horizontal="right"/>
    </xf>
    <xf numFmtId="43" fontId="0" fillId="11" borderId="1" xfId="1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43" fontId="0" fillId="0" borderId="0" xfId="1" applyFont="1" applyBorder="1"/>
    <xf numFmtId="43" fontId="1" fillId="5" borderId="0" xfId="1" applyFont="1" applyFill="1" applyBorder="1"/>
    <xf numFmtId="43" fontId="0" fillId="11" borderId="1" xfId="0" applyNumberFormat="1" applyFill="1" applyBorder="1"/>
    <xf numFmtId="43" fontId="0" fillId="0" borderId="0" xfId="0" applyNumberFormat="1"/>
    <xf numFmtId="43" fontId="0" fillId="5" borderId="1" xfId="0" applyNumberFormat="1" applyFill="1" applyBorder="1"/>
    <xf numFmtId="43" fontId="0" fillId="0" borderId="1" xfId="1" applyFont="1" applyBorder="1"/>
    <xf numFmtId="0" fontId="1" fillId="0" borderId="10" xfId="0" applyFont="1" applyBorder="1"/>
    <xf numFmtId="43" fontId="0" fillId="0" borderId="10" xfId="1" applyFont="1" applyBorder="1"/>
    <xf numFmtId="43" fontId="1" fillId="5" borderId="10" xfId="1" applyFont="1" applyFill="1" applyBorder="1"/>
    <xf numFmtId="0" fontId="0" fillId="15" borderId="7" xfId="0" applyFill="1" applyBorder="1"/>
    <xf numFmtId="0" fontId="0" fillId="15" borderId="8" xfId="0" applyFill="1" applyBorder="1"/>
    <xf numFmtId="0" fontId="0" fillId="15" borderId="9" xfId="0" applyFill="1" applyBorder="1"/>
    <xf numFmtId="0" fontId="0" fillId="0" borderId="6" xfId="0" applyBorder="1" applyAlignment="1">
      <alignment horizontal="center"/>
    </xf>
    <xf numFmtId="0" fontId="18" fillId="0" borderId="2" xfId="0" applyFont="1" applyBorder="1"/>
    <xf numFmtId="0" fontId="1" fillId="0" borderId="4" xfId="0" applyFont="1" applyBorder="1"/>
    <xf numFmtId="43" fontId="1" fillId="5" borderId="12" xfId="1" applyFont="1" applyFill="1" applyBorder="1"/>
    <xf numFmtId="0" fontId="1" fillId="15" borderId="7" xfId="0" applyFont="1" applyFill="1" applyBorder="1"/>
    <xf numFmtId="0" fontId="1" fillId="15" borderId="8" xfId="0" applyFont="1" applyFill="1" applyBorder="1"/>
    <xf numFmtId="0" fontId="1" fillId="15" borderId="9" xfId="0" applyFont="1" applyFill="1" applyBorder="1"/>
    <xf numFmtId="0" fontId="21" fillId="0" borderId="0" xfId="0" applyFont="1" applyAlignment="1">
      <alignment horizontal="center"/>
    </xf>
    <xf numFmtId="0" fontId="23" fillId="12" borderId="0" xfId="0" applyFont="1" applyFill="1" applyAlignment="1">
      <alignment horizontal="left"/>
    </xf>
    <xf numFmtId="0" fontId="0" fillId="12" borderId="6" xfId="0" applyFill="1" applyBorder="1"/>
    <xf numFmtId="0" fontId="21" fillId="12" borderId="0" xfId="0" applyFont="1" applyFill="1" applyAlignment="1">
      <alignment horizontal="center"/>
    </xf>
    <xf numFmtId="0" fontId="24" fillId="12" borderId="0" xfId="0" applyFont="1" applyFill="1" applyAlignment="1">
      <alignment horizontal="center"/>
    </xf>
    <xf numFmtId="43" fontId="0" fillId="12" borderId="0" xfId="1" applyFont="1" applyFill="1" applyBorder="1" applyAlignment="1">
      <alignment horizontal="center"/>
    </xf>
    <xf numFmtId="0" fontId="1" fillId="12" borderId="0" xfId="0" applyFont="1" applyFill="1"/>
    <xf numFmtId="43" fontId="1" fillId="12" borderId="0" xfId="1" applyFont="1" applyFill="1" applyBorder="1"/>
    <xf numFmtId="0" fontId="0" fillId="12" borderId="10" xfId="0" applyFill="1" applyBorder="1"/>
    <xf numFmtId="9" fontId="24" fillId="5" borderId="1" xfId="0" applyNumberFormat="1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6" fillId="12" borderId="0" xfId="0" applyFont="1" applyFill="1" applyAlignment="1">
      <alignment horizontal="center"/>
    </xf>
    <xf numFmtId="9" fontId="24" fillId="12" borderId="0" xfId="0" applyNumberFormat="1" applyFont="1" applyFill="1" applyAlignment="1">
      <alignment horizontal="center"/>
    </xf>
    <xf numFmtId="0" fontId="25" fillId="0" borderId="0" xfId="0" applyFont="1"/>
    <xf numFmtId="9" fontId="24" fillId="12" borderId="1" xfId="0" applyNumberFormat="1" applyFont="1" applyFill="1" applyBorder="1" applyAlignment="1">
      <alignment horizontal="center"/>
    </xf>
    <xf numFmtId="43" fontId="0" fillId="12" borderId="0" xfId="0" applyNumberFormat="1" applyFill="1"/>
    <xf numFmtId="3" fontId="28" fillId="0" borderId="0" xfId="0" applyNumberFormat="1" applyFont="1"/>
    <xf numFmtId="3" fontId="28" fillId="0" borderId="10" xfId="0" applyNumberFormat="1" applyFont="1" applyBorder="1"/>
    <xf numFmtId="0" fontId="29" fillId="0" borderId="0" xfId="0" applyFont="1"/>
    <xf numFmtId="0" fontId="29" fillId="0" borderId="0" xfId="0" applyFont="1" applyAlignment="1">
      <alignment horizontal="center"/>
    </xf>
    <xf numFmtId="0" fontId="0" fillId="17" borderId="36" xfId="0" applyFill="1" applyBorder="1"/>
    <xf numFmtId="0" fontId="0" fillId="17" borderId="0" xfId="0" applyFill="1"/>
    <xf numFmtId="0" fontId="0" fillId="17" borderId="37" xfId="0" applyFill="1" applyBorder="1"/>
    <xf numFmtId="0" fontId="0" fillId="17" borderId="0" xfId="0" applyFill="1" applyAlignment="1">
      <alignment horizontal="right"/>
    </xf>
    <xf numFmtId="0" fontId="1" fillId="17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1" fillId="17" borderId="0" xfId="0" applyFont="1" applyFill="1"/>
    <xf numFmtId="0" fontId="0" fillId="17" borderId="37" xfId="0" applyFill="1" applyBorder="1" applyAlignment="1">
      <alignment horizontal="center"/>
    </xf>
    <xf numFmtId="0" fontId="18" fillId="17" borderId="0" xfId="0" applyFont="1" applyFill="1" applyAlignment="1">
      <alignment horizontal="center"/>
    </xf>
    <xf numFmtId="9" fontId="24" fillId="17" borderId="1" xfId="0" applyNumberFormat="1" applyFont="1" applyFill="1" applyBorder="1" applyAlignment="1">
      <alignment horizontal="center"/>
    </xf>
    <xf numFmtId="43" fontId="0" fillId="17" borderId="0" xfId="1" applyFont="1" applyFill="1" applyBorder="1" applyAlignment="1">
      <alignment horizontal="center"/>
    </xf>
    <xf numFmtId="9" fontId="24" fillId="17" borderId="0" xfId="0" applyNumberFormat="1" applyFont="1" applyFill="1" applyAlignment="1">
      <alignment horizontal="center"/>
    </xf>
    <xf numFmtId="0" fontId="16" fillId="17" borderId="0" xfId="0" applyFont="1" applyFill="1"/>
    <xf numFmtId="0" fontId="0" fillId="17" borderId="8" xfId="0" applyFill="1" applyBorder="1"/>
    <xf numFmtId="0" fontId="16" fillId="17" borderId="36" xfId="0" applyFont="1" applyFill="1" applyBorder="1"/>
    <xf numFmtId="0" fontId="0" fillId="17" borderId="38" xfId="0" applyFill="1" applyBorder="1"/>
    <xf numFmtId="0" fontId="0" fillId="17" borderId="39" xfId="0" applyFill="1" applyBorder="1"/>
    <xf numFmtId="0" fontId="0" fillId="17" borderId="40" xfId="0" applyFill="1" applyBorder="1"/>
    <xf numFmtId="0" fontId="0" fillId="18" borderId="33" xfId="0" applyFill="1" applyBorder="1"/>
    <xf numFmtId="0" fontId="0" fillId="18" borderId="36" xfId="0" applyFill="1" applyBorder="1"/>
    <xf numFmtId="0" fontId="0" fillId="18" borderId="38" xfId="0" applyFill="1" applyBorder="1"/>
    <xf numFmtId="0" fontId="0" fillId="19" borderId="33" xfId="0" applyFill="1" applyBorder="1"/>
    <xf numFmtId="0" fontId="0" fillId="19" borderId="36" xfId="0" applyFill="1" applyBorder="1"/>
    <xf numFmtId="0" fontId="0" fillId="19" borderId="0" xfId="0" applyFill="1"/>
    <xf numFmtId="0" fontId="0" fillId="19" borderId="37" xfId="0" applyFill="1" applyBorder="1"/>
    <xf numFmtId="0" fontId="0" fillId="19" borderId="27" xfId="0" applyFill="1" applyBorder="1"/>
    <xf numFmtId="0" fontId="29" fillId="19" borderId="36" xfId="0" applyFont="1" applyFill="1" applyBorder="1"/>
    <xf numFmtId="0" fontId="29" fillId="19" borderId="28" xfId="0" applyFont="1" applyFill="1" applyBorder="1"/>
    <xf numFmtId="0" fontId="29" fillId="19" borderId="0" xfId="0" applyFont="1" applyFill="1" applyAlignment="1">
      <alignment horizontal="center" wrapText="1"/>
    </xf>
    <xf numFmtId="0" fontId="29" fillId="19" borderId="0" xfId="0" applyFont="1" applyFill="1"/>
    <xf numFmtId="0" fontId="29" fillId="19" borderId="0" xfId="0" applyFont="1" applyFill="1" applyAlignment="1">
      <alignment horizontal="center" vertical="center" wrapText="1"/>
    </xf>
    <xf numFmtId="0" fontId="29" fillId="19" borderId="0" xfId="0" applyFont="1" applyFill="1" applyAlignment="1">
      <alignment horizontal="center"/>
    </xf>
    <xf numFmtId="0" fontId="29" fillId="19" borderId="29" xfId="0" applyFont="1" applyFill="1" applyBorder="1" applyAlignment="1">
      <alignment horizontal="center"/>
    </xf>
    <xf numFmtId="0" fontId="29" fillId="19" borderId="37" xfId="0" applyFont="1" applyFill="1" applyBorder="1"/>
    <xf numFmtId="0" fontId="0" fillId="19" borderId="28" xfId="0" applyFill="1" applyBorder="1"/>
    <xf numFmtId="9" fontId="18" fillId="19" borderId="29" xfId="0" applyNumberFormat="1" applyFont="1" applyFill="1" applyBorder="1" applyAlignment="1">
      <alignment horizontal="center"/>
    </xf>
    <xf numFmtId="0" fontId="29" fillId="19" borderId="36" xfId="0" applyFont="1" applyFill="1" applyBorder="1" applyAlignment="1">
      <alignment horizontal="center"/>
    </xf>
    <xf numFmtId="0" fontId="29" fillId="19" borderId="28" xfId="0" applyFont="1" applyFill="1" applyBorder="1" applyAlignment="1">
      <alignment horizontal="center"/>
    </xf>
    <xf numFmtId="43" fontId="29" fillId="19" borderId="0" xfId="0" applyNumberFormat="1" applyFont="1" applyFill="1" applyAlignment="1">
      <alignment horizontal="center"/>
    </xf>
    <xf numFmtId="9" fontId="29" fillId="19" borderId="0" xfId="0" applyNumberFormat="1" applyFont="1" applyFill="1" applyAlignment="1">
      <alignment horizontal="center"/>
    </xf>
    <xf numFmtId="9" fontId="29" fillId="19" borderId="29" xfId="0" applyNumberFormat="1" applyFont="1" applyFill="1" applyBorder="1" applyAlignment="1">
      <alignment horizontal="center"/>
    </xf>
    <xf numFmtId="0" fontId="29" fillId="19" borderId="37" xfId="0" applyFont="1" applyFill="1" applyBorder="1" applyAlignment="1">
      <alignment horizontal="center"/>
    </xf>
    <xf numFmtId="0" fontId="0" fillId="19" borderId="29" xfId="0" applyFill="1" applyBorder="1"/>
    <xf numFmtId="0" fontId="0" fillId="19" borderId="32" xfId="0" applyFill="1" applyBorder="1"/>
    <xf numFmtId="0" fontId="0" fillId="19" borderId="38" xfId="0" applyFill="1" applyBorder="1"/>
    <xf numFmtId="0" fontId="0" fillId="19" borderId="39" xfId="0" applyFill="1" applyBorder="1"/>
    <xf numFmtId="0" fontId="0" fillId="19" borderId="40" xfId="0" applyFill="1" applyBorder="1"/>
    <xf numFmtId="0" fontId="24" fillId="19" borderId="25" xfId="0" applyFont="1" applyFill="1" applyBorder="1"/>
    <xf numFmtId="0" fontId="24" fillId="19" borderId="26" xfId="0" applyFont="1" applyFill="1" applyBorder="1"/>
    <xf numFmtId="0" fontId="24" fillId="19" borderId="28" xfId="0" applyFont="1" applyFill="1" applyBorder="1"/>
    <xf numFmtId="0" fontId="24" fillId="19" borderId="0" xfId="0" applyFont="1" applyFill="1"/>
    <xf numFmtId="9" fontId="29" fillId="11" borderId="1" xfId="0" applyNumberFormat="1" applyFont="1" applyFill="1" applyBorder="1" applyAlignment="1">
      <alignment horizontal="center"/>
    </xf>
    <xf numFmtId="43" fontId="24" fillId="19" borderId="0" xfId="0" applyNumberFormat="1" applyFont="1" applyFill="1"/>
    <xf numFmtId="9" fontId="24" fillId="19" borderId="0" xfId="0" applyNumberFormat="1" applyFont="1" applyFill="1" applyAlignment="1">
      <alignment horizontal="center"/>
    </xf>
    <xf numFmtId="43" fontId="29" fillId="19" borderId="0" xfId="0" applyNumberFormat="1" applyFont="1" applyFill="1"/>
    <xf numFmtId="0" fontId="29" fillId="19" borderId="2" xfId="0" applyFont="1" applyFill="1" applyBorder="1" applyAlignment="1">
      <alignment horizontal="right"/>
    </xf>
    <xf numFmtId="0" fontId="29" fillId="19" borderId="5" xfId="0" applyFont="1" applyFill="1" applyBorder="1" applyAlignment="1">
      <alignment horizontal="right"/>
    </xf>
    <xf numFmtId="0" fontId="29" fillId="19" borderId="3" xfId="0" applyFont="1" applyFill="1" applyBorder="1" applyAlignment="1">
      <alignment horizontal="right"/>
    </xf>
    <xf numFmtId="0" fontId="24" fillId="19" borderId="0" xfId="0" applyFont="1" applyFill="1" applyAlignment="1">
      <alignment horizontal="center"/>
    </xf>
    <xf numFmtId="0" fontId="24" fillId="19" borderId="0" xfId="0" applyFont="1" applyFill="1" applyAlignment="1">
      <alignment horizontal="left"/>
    </xf>
    <xf numFmtId="0" fontId="24" fillId="19" borderId="30" xfId="0" applyFont="1" applyFill="1" applyBorder="1"/>
    <xf numFmtId="0" fontId="24" fillId="19" borderId="31" xfId="0" applyFont="1" applyFill="1" applyBorder="1"/>
    <xf numFmtId="0" fontId="32" fillId="19" borderId="1" xfId="0" applyFont="1" applyFill="1" applyBorder="1" applyAlignment="1">
      <alignment horizontal="center"/>
    </xf>
    <xf numFmtId="0" fontId="29" fillId="18" borderId="7" xfId="0" applyFont="1" applyFill="1" applyBorder="1"/>
    <xf numFmtId="0" fontId="29" fillId="18" borderId="8" xfId="0" applyFont="1" applyFill="1" applyBorder="1"/>
    <xf numFmtId="0" fontId="29" fillId="18" borderId="9" xfId="0" applyFont="1" applyFill="1" applyBorder="1"/>
    <xf numFmtId="0" fontId="24" fillId="18" borderId="0" xfId="0" applyFont="1" applyFill="1"/>
    <xf numFmtId="43" fontId="29" fillId="18" borderId="8" xfId="0" applyNumberFormat="1" applyFont="1" applyFill="1" applyBorder="1"/>
    <xf numFmtId="0" fontId="24" fillId="18" borderId="37" xfId="0" applyFont="1" applyFill="1" applyBorder="1"/>
    <xf numFmtId="0" fontId="24" fillId="11" borderId="6" xfId="0" applyFont="1" applyFill="1" applyBorder="1" applyAlignment="1">
      <alignment horizontal="center"/>
    </xf>
    <xf numFmtId="0" fontId="24" fillId="11" borderId="0" xfId="0" applyFont="1" applyFill="1"/>
    <xf numFmtId="43" fontId="24" fillId="11" borderId="10" xfId="1" applyFont="1" applyFill="1" applyBorder="1"/>
    <xf numFmtId="43" fontId="24" fillId="11" borderId="0" xfId="0" applyNumberFormat="1" applyFont="1" applyFill="1"/>
    <xf numFmtId="43" fontId="24" fillId="18" borderId="10" xfId="1" applyFont="1" applyFill="1" applyBorder="1"/>
    <xf numFmtId="0" fontId="24" fillId="11" borderId="6" xfId="0" applyFont="1" applyFill="1" applyBorder="1"/>
    <xf numFmtId="0" fontId="24" fillId="18" borderId="11" xfId="0" applyFont="1" applyFill="1" applyBorder="1"/>
    <xf numFmtId="0" fontId="24" fillId="18" borderId="4" xfId="0" applyFont="1" applyFill="1" applyBorder="1"/>
    <xf numFmtId="0" fontId="29" fillId="18" borderId="4" xfId="0" applyFont="1" applyFill="1" applyBorder="1"/>
    <xf numFmtId="43" fontId="29" fillId="18" borderId="1" xfId="1" applyFont="1" applyFill="1" applyBorder="1"/>
    <xf numFmtId="0" fontId="29" fillId="18" borderId="0" xfId="0" applyFont="1" applyFill="1"/>
    <xf numFmtId="43" fontId="29" fillId="18" borderId="1" xfId="0" applyNumberFormat="1" applyFont="1" applyFill="1" applyBorder="1"/>
    <xf numFmtId="43" fontId="29" fillId="18" borderId="12" xfId="1" applyFont="1" applyFill="1" applyBorder="1"/>
    <xf numFmtId="43" fontId="29" fillId="18" borderId="0" xfId="1" applyFont="1" applyFill="1" applyBorder="1"/>
    <xf numFmtId="0" fontId="24" fillId="18" borderId="39" xfId="0" applyFont="1" applyFill="1" applyBorder="1"/>
    <xf numFmtId="0" fontId="24" fillId="18" borderId="40" xfId="0" applyFont="1" applyFill="1" applyBorder="1"/>
    <xf numFmtId="43" fontId="29" fillId="11" borderId="1" xfId="0" applyNumberFormat="1" applyFont="1" applyFill="1" applyBorder="1" applyAlignment="1">
      <alignment horizontal="center"/>
    </xf>
    <xf numFmtId="0" fontId="29" fillId="19" borderId="0" xfId="0" applyFont="1" applyFill="1" applyAlignment="1">
      <alignment horizontal="center" vertical="center" wrapText="1"/>
    </xf>
    <xf numFmtId="43" fontId="24" fillId="19" borderId="2" xfId="0" applyNumberFormat="1" applyFont="1" applyFill="1" applyBorder="1"/>
    <xf numFmtId="43" fontId="24" fillId="19" borderId="3" xfId="0" applyNumberFormat="1" applyFont="1" applyFill="1" applyBorder="1"/>
    <xf numFmtId="0" fontId="5" fillId="5" borderId="7" xfId="0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12" borderId="0" xfId="0" applyFill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18" fillId="5" borderId="3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43" fontId="20" fillId="13" borderId="2" xfId="1" applyFont="1" applyFill="1" applyBorder="1" applyAlignment="1">
      <alignment horizontal="center" vertical="center" wrapText="1"/>
    </xf>
    <xf numFmtId="43" fontId="20" fillId="13" borderId="3" xfId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32" fillId="19" borderId="2" xfId="0" applyFont="1" applyFill="1" applyBorder="1" applyAlignment="1">
      <alignment horizontal="center"/>
    </xf>
    <xf numFmtId="0" fontId="32" fillId="19" borderId="5" xfId="0" applyFont="1" applyFill="1" applyBorder="1" applyAlignment="1">
      <alignment horizontal="center"/>
    </xf>
    <xf numFmtId="0" fontId="32" fillId="19" borderId="3" xfId="0" applyFont="1" applyFill="1" applyBorder="1" applyAlignment="1">
      <alignment horizontal="center"/>
    </xf>
    <xf numFmtId="0" fontId="5" fillId="17" borderId="33" xfId="0" applyFont="1" applyFill="1" applyBorder="1" applyAlignment="1">
      <alignment horizontal="center" wrapText="1"/>
    </xf>
    <xf numFmtId="0" fontId="5" fillId="17" borderId="34" xfId="0" applyFont="1" applyFill="1" applyBorder="1" applyAlignment="1">
      <alignment horizontal="center" wrapText="1"/>
    </xf>
    <xf numFmtId="0" fontId="5" fillId="17" borderId="35" xfId="0" applyFont="1" applyFill="1" applyBorder="1" applyAlignment="1">
      <alignment horizontal="center" wrapText="1"/>
    </xf>
    <xf numFmtId="0" fontId="31" fillId="17" borderId="0" xfId="0" applyFont="1" applyFill="1" applyAlignment="1">
      <alignment horizontal="center"/>
    </xf>
    <xf numFmtId="0" fontId="31" fillId="17" borderId="37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8" fillId="17" borderId="2" xfId="0" applyFont="1" applyFill="1" applyBorder="1" applyAlignment="1">
      <alignment horizontal="center"/>
    </xf>
    <xf numFmtId="0" fontId="18" fillId="17" borderId="3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43" fontId="0" fillId="11" borderId="2" xfId="1" applyFont="1" applyFill="1" applyBorder="1" applyAlignment="1">
      <alignment horizontal="center"/>
    </xf>
    <xf numFmtId="43" fontId="0" fillId="11" borderId="3" xfId="1" applyFont="1" applyFill="1" applyBorder="1" applyAlignment="1">
      <alignment horizontal="center"/>
    </xf>
    <xf numFmtId="0" fontId="29" fillId="19" borderId="1" xfId="0" applyFont="1" applyFill="1" applyBorder="1" applyAlignment="1">
      <alignment horizontal="center"/>
    </xf>
    <xf numFmtId="43" fontId="33" fillId="20" borderId="1" xfId="1" applyFont="1" applyFill="1" applyBorder="1" applyAlignment="1">
      <alignment vertical="center" wrapText="1"/>
    </xf>
    <xf numFmtId="0" fontId="31" fillId="19" borderId="34" xfId="0" applyFont="1" applyFill="1" applyBorder="1" applyAlignment="1">
      <alignment horizontal="center"/>
    </xf>
    <xf numFmtId="0" fontId="31" fillId="19" borderId="35" xfId="0" applyFont="1" applyFill="1" applyBorder="1" applyAlignment="1">
      <alignment horizontal="center"/>
    </xf>
    <xf numFmtId="0" fontId="29" fillId="19" borderId="0" xfId="0" applyFont="1" applyFill="1" applyAlignment="1">
      <alignment horizontal="center" vertical="center" wrapText="1"/>
    </xf>
    <xf numFmtId="43" fontId="29" fillId="11" borderId="2" xfId="0" applyNumberFormat="1" applyFont="1" applyFill="1" applyBorder="1" applyAlignment="1">
      <alignment horizontal="center"/>
    </xf>
    <xf numFmtId="43" fontId="29" fillId="11" borderId="3" xfId="0" applyNumberFormat="1" applyFont="1" applyFill="1" applyBorder="1" applyAlignment="1">
      <alignment horizontal="center"/>
    </xf>
    <xf numFmtId="0" fontId="29" fillId="19" borderId="0" xfId="0" applyFont="1" applyFill="1" applyAlignment="1">
      <alignment horizontal="center" wrapText="1"/>
    </xf>
    <xf numFmtId="43" fontId="29" fillId="15" borderId="2" xfId="0" applyNumberFormat="1" applyFont="1" applyFill="1" applyBorder="1" applyAlignment="1">
      <alignment horizontal="center"/>
    </xf>
    <xf numFmtId="43" fontId="29" fillId="15" borderId="3" xfId="0" applyNumberFormat="1" applyFont="1" applyFill="1" applyBorder="1" applyAlignment="1">
      <alignment horizontal="center"/>
    </xf>
    <xf numFmtId="43" fontId="29" fillId="16" borderId="2" xfId="0" applyNumberFormat="1" applyFont="1" applyFill="1" applyBorder="1" applyAlignment="1">
      <alignment horizontal="center"/>
    </xf>
    <xf numFmtId="43" fontId="29" fillId="16" borderId="3" xfId="0" applyNumberFormat="1" applyFont="1" applyFill="1" applyBorder="1" applyAlignment="1">
      <alignment horizontal="center"/>
    </xf>
    <xf numFmtId="0" fontId="24" fillId="19" borderId="31" xfId="0" applyFont="1" applyFill="1" applyBorder="1" applyAlignment="1">
      <alignment horizontal="center"/>
    </xf>
    <xf numFmtId="0" fontId="31" fillId="18" borderId="34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43" fontId="33" fillId="20" borderId="1" xfId="1" applyFont="1" applyFill="1" applyBorder="1" applyAlignment="1">
      <alignment horizontal="center" vertical="center" wrapText="1"/>
    </xf>
    <xf numFmtId="0" fontId="29" fillId="19" borderId="8" xfId="0" applyFont="1" applyFill="1" applyBorder="1" applyAlignment="1">
      <alignment horizontal="center" vertical="center" wrapText="1"/>
    </xf>
    <xf numFmtId="43" fontId="24" fillId="19" borderId="2" xfId="0" applyNumberFormat="1" applyFont="1" applyFill="1" applyBorder="1" applyAlignment="1">
      <alignment horizontal="center"/>
    </xf>
    <xf numFmtId="43" fontId="24" fillId="19" borderId="3" xfId="0" applyNumberFormat="1" applyFont="1" applyFill="1" applyBorder="1" applyAlignment="1">
      <alignment horizontal="center"/>
    </xf>
    <xf numFmtId="0" fontId="26" fillId="11" borderId="2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1" borderId="3" xfId="0" applyFont="1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3" xfId="1" applyFont="1" applyBorder="1" applyAlignment="1">
      <alignment horizontal="center"/>
    </xf>
    <xf numFmtId="0" fontId="0" fillId="7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9" fontId="18" fillId="12" borderId="0" xfId="0" applyNumberFormat="1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18" fillId="12" borderId="2" xfId="0" applyFont="1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18" fillId="12" borderId="4" xfId="0" applyFont="1" applyFill="1" applyBorder="1" applyAlignment="1">
      <alignment horizontal="center"/>
    </xf>
    <xf numFmtId="0" fontId="24" fillId="19" borderId="41" xfId="0" applyFont="1" applyFill="1" applyBorder="1"/>
    <xf numFmtId="0" fontId="29" fillId="19" borderId="41" xfId="0" applyFont="1" applyFill="1" applyBorder="1"/>
    <xf numFmtId="0" fontId="29" fillId="19" borderId="41" xfId="0" applyFont="1" applyFill="1" applyBorder="1" applyAlignment="1">
      <alignment horizontal="center" vertical="center" wrapText="1"/>
    </xf>
    <xf numFmtId="0" fontId="15" fillId="17" borderId="2" xfId="0" applyFont="1" applyFill="1" applyBorder="1" applyAlignment="1">
      <alignment horizontal="center"/>
    </xf>
    <xf numFmtId="0" fontId="15" fillId="17" borderId="3" xfId="0" applyFont="1" applyFill="1" applyBorder="1" applyAlignment="1">
      <alignment horizontal="center"/>
    </xf>
    <xf numFmtId="0" fontId="15" fillId="17" borderId="0" xfId="0" applyFont="1" applyFill="1" applyAlignment="1">
      <alignment horizontal="center"/>
    </xf>
    <xf numFmtId="0" fontId="15" fillId="17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5FFD3"/>
      <color rgb="FFD7FAFD"/>
      <color rgb="FFFAFEDE"/>
      <color rgb="FFFFF6D9"/>
      <color rgb="FFE6FEE7"/>
      <color rgb="FF4AF852"/>
      <color rgb="FFFFFFEB"/>
      <color rgb="FFFFF3FF"/>
      <color rgb="FFE1FF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5.png"/><Relationship Id="rId4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15</xdr:col>
      <xdr:colOff>641350</xdr:colOff>
      <xdr:row>5</xdr:row>
      <xdr:rowOff>1269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081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66674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13</xdr:row>
      <xdr:rowOff>180974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34</xdr:row>
      <xdr:rowOff>177800</xdr:rowOff>
    </xdr:from>
    <xdr:to>
      <xdr:col>5</xdr:col>
      <xdr:colOff>228599</xdr:colOff>
      <xdr:row>45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1705610" y="7675880"/>
          <a:ext cx="180720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20</xdr:row>
      <xdr:rowOff>95250</xdr:rowOff>
    </xdr:from>
    <xdr:to>
      <xdr:col>14</xdr:col>
      <xdr:colOff>6350</xdr:colOff>
      <xdr:row>21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/>
      </xdr:nvSpPr>
      <xdr:spPr>
        <a:xfrm>
          <a:off x="8806180" y="466725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51</xdr:row>
      <xdr:rowOff>139700</xdr:rowOff>
    </xdr:from>
    <xdr:to>
      <xdr:col>11</xdr:col>
      <xdr:colOff>831850</xdr:colOff>
      <xdr:row>53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/>
      </xdr:nvSpPr>
      <xdr:spPr>
        <a:xfrm>
          <a:off x="7266940" y="1079246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51</xdr:row>
      <xdr:rowOff>152400</xdr:rowOff>
    </xdr:from>
    <xdr:to>
      <xdr:col>13</xdr:col>
      <xdr:colOff>736600</xdr:colOff>
      <xdr:row>53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>
          <a:off x="8534400" y="1080516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51</xdr:row>
      <xdr:rowOff>120650</xdr:rowOff>
    </xdr:from>
    <xdr:to>
      <xdr:col>15</xdr:col>
      <xdr:colOff>762000</xdr:colOff>
      <xdr:row>52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/>
      </xdr:nvSpPr>
      <xdr:spPr>
        <a:xfrm>
          <a:off x="9739630" y="1077341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4855</xdr:colOff>
      <xdr:row>1</xdr:row>
      <xdr:rowOff>30480</xdr:rowOff>
    </xdr:from>
    <xdr:to>
      <xdr:col>17</xdr:col>
      <xdr:colOff>304800</xdr:colOff>
      <xdr:row>4</xdr:row>
      <xdr:rowOff>165100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49" y="209774"/>
          <a:ext cx="10134227" cy="717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38388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156729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635000</xdr:colOff>
      <xdr:row>29</xdr:row>
      <xdr:rowOff>88900</xdr:rowOff>
    </xdr:from>
    <xdr:to>
      <xdr:col>15</xdr:col>
      <xdr:colOff>101600</xdr:colOff>
      <xdr:row>30</xdr:row>
      <xdr:rowOff>133350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9359900" y="5835650"/>
          <a:ext cx="10985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326390</xdr:colOff>
      <xdr:row>75</xdr:row>
      <xdr:rowOff>35560</xdr:rowOff>
    </xdr:from>
    <xdr:to>
      <xdr:col>11</xdr:col>
      <xdr:colOff>838200</xdr:colOff>
      <xdr:row>76</xdr:row>
      <xdr:rowOff>80010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7114540" y="14589760"/>
          <a:ext cx="95631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0</xdr:colOff>
      <xdr:row>75</xdr:row>
      <xdr:rowOff>38100</xdr:rowOff>
    </xdr:from>
    <xdr:to>
      <xdr:col>13</xdr:col>
      <xdr:colOff>590550</xdr:colOff>
      <xdr:row>76</xdr:row>
      <xdr:rowOff>82550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8350250" y="14592300"/>
          <a:ext cx="96520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857250</xdr:colOff>
      <xdr:row>75</xdr:row>
      <xdr:rowOff>38100</xdr:rowOff>
    </xdr:from>
    <xdr:to>
      <xdr:col>16</xdr:col>
      <xdr:colOff>76200</xdr:colOff>
      <xdr:row>76</xdr:row>
      <xdr:rowOff>82550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>
        <a:xfrm>
          <a:off x="9582150" y="145923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  <xdr:twoCellAnchor editAs="oneCell">
    <xdr:from>
      <xdr:col>5</xdr:col>
      <xdr:colOff>73660</xdr:colOff>
      <xdr:row>9</xdr:row>
      <xdr:rowOff>175260</xdr:rowOff>
    </xdr:from>
    <xdr:to>
      <xdr:col>6</xdr:col>
      <xdr:colOff>67034</xdr:colOff>
      <xdr:row>11</xdr:row>
      <xdr:rowOff>22860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4010" y="2073910"/>
          <a:ext cx="228324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29882</xdr:colOff>
      <xdr:row>35</xdr:row>
      <xdr:rowOff>0</xdr:rowOff>
    </xdr:from>
    <xdr:to>
      <xdr:col>15</xdr:col>
      <xdr:colOff>12726</xdr:colOff>
      <xdr:row>35</xdr:row>
      <xdr:rowOff>179294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xmlns="" id="{DD6CBDCF-D3FB-96C2-FD6A-F1991F505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49647" y="7395882"/>
          <a:ext cx="177080" cy="179294"/>
        </a:xfrm>
        <a:prstGeom prst="rect">
          <a:avLst/>
        </a:prstGeom>
      </xdr:spPr>
    </xdr:pic>
    <xdr:clientData/>
  </xdr:twoCellAnchor>
  <xdr:twoCellAnchor editAs="oneCell">
    <xdr:from>
      <xdr:col>14</xdr:col>
      <xdr:colOff>32870</xdr:colOff>
      <xdr:row>34</xdr:row>
      <xdr:rowOff>10458</xdr:rowOff>
    </xdr:from>
    <xdr:to>
      <xdr:col>15</xdr:col>
      <xdr:colOff>15714</xdr:colOff>
      <xdr:row>35</xdr:row>
      <xdr:rowOff>1493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xmlns="" id="{37F5B993-2A5A-4A07-AAB5-833D1DAFD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52635" y="7212105"/>
          <a:ext cx="177080" cy="179294"/>
        </a:xfrm>
        <a:prstGeom prst="rect">
          <a:avLst/>
        </a:prstGeom>
      </xdr:spPr>
    </xdr:pic>
    <xdr:clientData/>
  </xdr:twoCellAnchor>
  <xdr:twoCellAnchor editAs="oneCell">
    <xdr:from>
      <xdr:col>7</xdr:col>
      <xdr:colOff>1250577</xdr:colOff>
      <xdr:row>34</xdr:row>
      <xdr:rowOff>17929</xdr:rowOff>
    </xdr:from>
    <xdr:to>
      <xdr:col>8</xdr:col>
      <xdr:colOff>3613</xdr:colOff>
      <xdr:row>35</xdr:row>
      <xdr:rowOff>2988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xmlns="" id="{66A0E6B7-EAF8-4C70-BAC1-DB7B830A1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4753" y="7219576"/>
          <a:ext cx="177080" cy="179294"/>
        </a:xfrm>
        <a:prstGeom prst="rect">
          <a:avLst/>
        </a:prstGeom>
      </xdr:spPr>
    </xdr:pic>
    <xdr:clientData/>
  </xdr:twoCellAnchor>
  <xdr:twoCellAnchor>
    <xdr:from>
      <xdr:col>18</xdr:col>
      <xdr:colOff>331694</xdr:colOff>
      <xdr:row>39</xdr:row>
      <xdr:rowOff>107574</xdr:rowOff>
    </xdr:from>
    <xdr:to>
      <xdr:col>22</xdr:col>
      <xdr:colOff>519953</xdr:colOff>
      <xdr:row>46</xdr:row>
      <xdr:rowOff>35857</xdr:rowOff>
    </xdr:to>
    <xdr:sp macro="" textlink="">
      <xdr:nvSpPr>
        <xdr:cNvPr id="14" name="13 Llamada rectangular redondeada"/>
        <xdr:cNvSpPr/>
      </xdr:nvSpPr>
      <xdr:spPr>
        <a:xfrm>
          <a:off x="11277600" y="8166845"/>
          <a:ext cx="3343835" cy="1559859"/>
        </a:xfrm>
        <a:prstGeom prst="wedgeRoundRectCallout">
          <a:avLst>
            <a:gd name="adj1" fmla="val -66386"/>
            <a:gd name="adj2" fmla="val 69586"/>
            <a:gd name="adj3" fmla="val 16667"/>
          </a:avLst>
        </a:prstGeom>
        <a:noFill/>
        <a:ln w="158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>
              <a:solidFill>
                <a:srgbClr val="0070C0"/>
              </a:solidFill>
            </a:rPr>
            <a:t>Las celdas del</a:t>
          </a:r>
          <a:r>
            <a:rPr lang="es-AR" sz="1400" b="1" baseline="0">
              <a:solidFill>
                <a:srgbClr val="0070C0"/>
              </a:solidFill>
            </a:rPr>
            <a:t> cuadro de </a:t>
          </a:r>
          <a:r>
            <a:rPr lang="es-AR" sz="1400" b="1" u="sng" baseline="0">
              <a:solidFill>
                <a:srgbClr val="0070C0"/>
              </a:solidFill>
            </a:rPr>
            <a:t>Resultado Descuento Embargo</a:t>
          </a:r>
          <a:r>
            <a:rPr lang="es-AR" sz="1400" b="1" baseline="0">
              <a:solidFill>
                <a:srgbClr val="0070C0"/>
              </a:solidFill>
            </a:rPr>
            <a:t>, trabajan con lo seleccionado por el usuario en el primer y segundo cuadro y también con diferentes fórmulas. </a:t>
          </a:r>
        </a:p>
        <a:p>
          <a:pPr algn="l"/>
          <a:r>
            <a:rPr lang="es-AR" sz="1400" b="1" baseline="0">
              <a:solidFill>
                <a:srgbClr val="0070C0"/>
              </a:solidFill>
            </a:rPr>
            <a:t>Favor no tocar ninguna celda.</a:t>
          </a:r>
          <a:endParaRPr lang="es-AR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18</xdr:col>
      <xdr:colOff>286871</xdr:colOff>
      <xdr:row>30</xdr:row>
      <xdr:rowOff>17930</xdr:rowOff>
    </xdr:from>
    <xdr:to>
      <xdr:col>22</xdr:col>
      <xdr:colOff>475130</xdr:colOff>
      <xdr:row>33</xdr:row>
      <xdr:rowOff>44822</xdr:rowOff>
    </xdr:to>
    <xdr:sp macro="" textlink="">
      <xdr:nvSpPr>
        <xdr:cNvPr id="15" name="14 Llamada rectangular redondeada"/>
        <xdr:cNvSpPr/>
      </xdr:nvSpPr>
      <xdr:spPr>
        <a:xfrm>
          <a:off x="11232777" y="5836024"/>
          <a:ext cx="3343835" cy="1138516"/>
        </a:xfrm>
        <a:prstGeom prst="wedgeRoundRectCallout">
          <a:avLst>
            <a:gd name="adj1" fmla="val -66386"/>
            <a:gd name="adj2" fmla="val 69586"/>
            <a:gd name="adj3" fmla="val 16667"/>
          </a:avLst>
        </a:prstGeom>
        <a:noFill/>
        <a:ln w="158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>
              <a:solidFill>
                <a:srgbClr val="0070C0"/>
              </a:solidFill>
            </a:rPr>
            <a:t>A efectos</a:t>
          </a:r>
          <a:r>
            <a:rPr lang="es-AR" sz="1400" b="1" baseline="0">
              <a:solidFill>
                <a:srgbClr val="0070C0"/>
              </a:solidFill>
            </a:rPr>
            <a:t> de las pruebas, se podrán agregar ítems BE BRUTA y BE NETA en la zona del cuadro que se encuentra resaltada de color gris. </a:t>
          </a:r>
          <a:endParaRPr lang="es-AR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18</xdr:col>
      <xdr:colOff>277908</xdr:colOff>
      <xdr:row>3</xdr:row>
      <xdr:rowOff>152389</xdr:rowOff>
    </xdr:from>
    <xdr:to>
      <xdr:col>22</xdr:col>
      <xdr:colOff>466167</xdr:colOff>
      <xdr:row>14</xdr:row>
      <xdr:rowOff>179285</xdr:rowOff>
    </xdr:to>
    <xdr:sp macro="" textlink="">
      <xdr:nvSpPr>
        <xdr:cNvPr id="16" name="15 Llamada rectangular redondeada"/>
        <xdr:cNvSpPr/>
      </xdr:nvSpPr>
      <xdr:spPr>
        <a:xfrm>
          <a:off x="11223814" y="717165"/>
          <a:ext cx="3343835" cy="2232214"/>
        </a:xfrm>
        <a:prstGeom prst="wedgeRoundRectCallout">
          <a:avLst>
            <a:gd name="adj1" fmla="val -76305"/>
            <a:gd name="adj2" fmla="val 79225"/>
            <a:gd name="adj3" fmla="val 16667"/>
          </a:avLst>
        </a:prstGeom>
        <a:noFill/>
        <a:ln w="158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>
              <a:solidFill>
                <a:srgbClr val="0070C0"/>
              </a:solidFill>
            </a:rPr>
            <a:t>Las celdas resaltadas de color gris correspondientes a: BÁSICO,</a:t>
          </a:r>
          <a:r>
            <a:rPr lang="es-AR" sz="1400" b="1" baseline="0">
              <a:solidFill>
                <a:srgbClr val="0070C0"/>
              </a:solidFill>
            </a:rPr>
            <a:t> SMVM, SMJA y SMJP (traerá los datos del sistema, ya sea el 9002 del Pasivo Demandado, como salarios mínimos.</a:t>
          </a:r>
        </a:p>
        <a:p>
          <a:pPr algn="l"/>
          <a:r>
            <a:rPr lang="es-AR" sz="1400" b="1" baseline="0">
              <a:solidFill>
                <a:srgbClr val="0070C0"/>
              </a:solidFill>
            </a:rPr>
            <a:t>Para realizar las pruebas se podrán actualizar de acuerdo a la necedisad de testear la fórmula.</a:t>
          </a:r>
        </a:p>
        <a:p>
          <a:pPr algn="l"/>
          <a:endParaRPr lang="es-AR" sz="1400" b="1">
            <a:solidFill>
              <a:srgbClr val="0070C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13</xdr:col>
      <xdr:colOff>76200</xdr:colOff>
      <xdr:row>5</xdr:row>
      <xdr:rowOff>1269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462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66674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13</xdr:row>
      <xdr:rowOff>180974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34</xdr:row>
      <xdr:rowOff>177800</xdr:rowOff>
    </xdr:from>
    <xdr:to>
      <xdr:col>5</xdr:col>
      <xdr:colOff>228599</xdr:colOff>
      <xdr:row>45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/>
      </xdr:nvSpPr>
      <xdr:spPr>
        <a:xfrm>
          <a:off x="1705610" y="7112000"/>
          <a:ext cx="406272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20</xdr:row>
      <xdr:rowOff>95250</xdr:rowOff>
    </xdr:from>
    <xdr:to>
      <xdr:col>14</xdr:col>
      <xdr:colOff>6350</xdr:colOff>
      <xdr:row>21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SpPr/>
      </xdr:nvSpPr>
      <xdr:spPr>
        <a:xfrm>
          <a:off x="11061700" y="410337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51</xdr:row>
      <xdr:rowOff>139700</xdr:rowOff>
    </xdr:from>
    <xdr:to>
      <xdr:col>11</xdr:col>
      <xdr:colOff>831850</xdr:colOff>
      <xdr:row>53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/>
      </xdr:nvSpPr>
      <xdr:spPr>
        <a:xfrm>
          <a:off x="9522460" y="1022858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51</xdr:row>
      <xdr:rowOff>152400</xdr:rowOff>
    </xdr:from>
    <xdr:to>
      <xdr:col>13</xdr:col>
      <xdr:colOff>736600</xdr:colOff>
      <xdr:row>53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SpPr/>
      </xdr:nvSpPr>
      <xdr:spPr>
        <a:xfrm>
          <a:off x="10789920" y="1024128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51</xdr:row>
      <xdr:rowOff>120650</xdr:rowOff>
    </xdr:from>
    <xdr:to>
      <xdr:col>15</xdr:col>
      <xdr:colOff>762000</xdr:colOff>
      <xdr:row>52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SpPr/>
      </xdr:nvSpPr>
      <xdr:spPr>
        <a:xfrm>
          <a:off x="11995150" y="1020953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13</xdr:col>
      <xdr:colOff>76200</xdr:colOff>
      <xdr:row>5</xdr:row>
      <xdr:rowOff>1269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462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231774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37</xdr:row>
      <xdr:rowOff>177800</xdr:rowOff>
    </xdr:from>
    <xdr:to>
      <xdr:col>5</xdr:col>
      <xdr:colOff>228599</xdr:colOff>
      <xdr:row>48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/>
      </xdr:nvSpPr>
      <xdr:spPr>
        <a:xfrm>
          <a:off x="1705610" y="7127240"/>
          <a:ext cx="406272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23</xdr:row>
      <xdr:rowOff>95250</xdr:rowOff>
    </xdr:from>
    <xdr:to>
      <xdr:col>14</xdr:col>
      <xdr:colOff>6350</xdr:colOff>
      <xdr:row>24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>
        <a:xfrm>
          <a:off x="11061700" y="4110990"/>
          <a:ext cx="1121410" cy="2349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54</xdr:row>
      <xdr:rowOff>139700</xdr:rowOff>
    </xdr:from>
    <xdr:to>
      <xdr:col>11</xdr:col>
      <xdr:colOff>831850</xdr:colOff>
      <xdr:row>56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>
        <a:xfrm>
          <a:off x="9522460" y="102438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54</xdr:row>
      <xdr:rowOff>152400</xdr:rowOff>
    </xdr:from>
    <xdr:to>
      <xdr:col>13</xdr:col>
      <xdr:colOff>736600</xdr:colOff>
      <xdr:row>56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10789920" y="102565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54</xdr:row>
      <xdr:rowOff>120650</xdr:rowOff>
    </xdr:from>
    <xdr:to>
      <xdr:col>15</xdr:col>
      <xdr:colOff>762000</xdr:colOff>
      <xdr:row>55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/>
      </xdr:nvSpPr>
      <xdr:spPr>
        <a:xfrm>
          <a:off x="11995150" y="1022477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16</xdr:col>
      <xdr:colOff>19050</xdr:colOff>
      <xdr:row>4</xdr:row>
      <xdr:rowOff>184149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317500"/>
          <a:ext cx="10293350" cy="603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47624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2036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38</xdr:row>
      <xdr:rowOff>177800</xdr:rowOff>
    </xdr:from>
    <xdr:to>
      <xdr:col>5</xdr:col>
      <xdr:colOff>228599</xdr:colOff>
      <xdr:row>49</xdr:row>
      <xdr:rowOff>95250</xdr:rowOff>
    </xdr:to>
    <xdr:sp macro="" textlink="">
      <xdr:nvSpPr>
        <xdr:cNvPr id="10" name="9 Rectángulo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/>
      </xdr:nvSpPr>
      <xdr:spPr>
        <a:xfrm>
          <a:off x="1708150" y="9639300"/>
          <a:ext cx="1809749" cy="19812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13" name="12 Rectángulo redondeado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/>
      </xdr:nvSpPr>
      <xdr:spPr>
        <a:xfrm>
          <a:off x="7912100" y="42291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55</xdr:row>
      <xdr:rowOff>139700</xdr:rowOff>
    </xdr:from>
    <xdr:to>
      <xdr:col>11</xdr:col>
      <xdr:colOff>831850</xdr:colOff>
      <xdr:row>57</xdr:row>
      <xdr:rowOff>0</xdr:rowOff>
    </xdr:to>
    <xdr:sp macro="" textlink="">
      <xdr:nvSpPr>
        <xdr:cNvPr id="20" name="19 Rectángulo redondeado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SpPr/>
      </xdr:nvSpPr>
      <xdr:spPr>
        <a:xfrm>
          <a:off x="6369050" y="81597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55</xdr:row>
      <xdr:rowOff>152400</xdr:rowOff>
    </xdr:from>
    <xdr:to>
      <xdr:col>13</xdr:col>
      <xdr:colOff>736600</xdr:colOff>
      <xdr:row>57</xdr:row>
      <xdr:rowOff>12700</xdr:rowOff>
    </xdr:to>
    <xdr:sp macro="" textlink="">
      <xdr:nvSpPr>
        <xdr:cNvPr id="21" name="20 Rectángulo redondeado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SpPr/>
      </xdr:nvSpPr>
      <xdr:spPr>
        <a:xfrm>
          <a:off x="7639050" y="81724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55</xdr:row>
      <xdr:rowOff>120650</xdr:rowOff>
    </xdr:from>
    <xdr:to>
      <xdr:col>15</xdr:col>
      <xdr:colOff>762000</xdr:colOff>
      <xdr:row>56</xdr:row>
      <xdr:rowOff>165100</xdr:rowOff>
    </xdr:to>
    <xdr:sp macro="" textlink="">
      <xdr:nvSpPr>
        <xdr:cNvPr id="22" name="21 Rectángulo redondeado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SpPr/>
      </xdr:nvSpPr>
      <xdr:spPr>
        <a:xfrm>
          <a:off x="8845550" y="81407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165669</xdr:colOff>
      <xdr:row>0</xdr:row>
      <xdr:rowOff>145473</xdr:rowOff>
    </xdr:from>
    <xdr:to>
      <xdr:col>16</xdr:col>
      <xdr:colOff>596132</xdr:colOff>
      <xdr:row>5</xdr:row>
      <xdr:rowOff>6350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78" y="145473"/>
          <a:ext cx="10904499" cy="761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219356</xdr:colOff>
      <xdr:row>5</xdr:row>
      <xdr:rowOff>93501</xdr:rowOff>
    </xdr:from>
    <xdr:to>
      <xdr:col>1</xdr:col>
      <xdr:colOff>695606</xdr:colOff>
      <xdr:row>16</xdr:row>
      <xdr:rowOff>37217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065" y="994046"/>
          <a:ext cx="476250" cy="201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597891</xdr:colOff>
      <xdr:row>29</xdr:row>
      <xdr:rowOff>24507</xdr:rowOff>
    </xdr:from>
    <xdr:to>
      <xdr:col>13</xdr:col>
      <xdr:colOff>202726</xdr:colOff>
      <xdr:row>29</xdr:row>
      <xdr:rowOff>251508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SpPr/>
      </xdr:nvSpPr>
      <xdr:spPr>
        <a:xfrm>
          <a:off x="7843818" y="5517834"/>
          <a:ext cx="955653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13</xdr:col>
      <xdr:colOff>513876</xdr:colOff>
      <xdr:row>29</xdr:row>
      <xdr:rowOff>24507</xdr:rowOff>
    </xdr:from>
    <xdr:to>
      <xdr:col>14</xdr:col>
      <xdr:colOff>681418</xdr:colOff>
      <xdr:row>29</xdr:row>
      <xdr:rowOff>251508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SpPr/>
      </xdr:nvSpPr>
      <xdr:spPr>
        <a:xfrm>
          <a:off x="9110621" y="5517834"/>
          <a:ext cx="957252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15</xdr:col>
      <xdr:colOff>137761</xdr:colOff>
      <xdr:row>29</xdr:row>
      <xdr:rowOff>24507</xdr:rowOff>
    </xdr:from>
    <xdr:to>
      <xdr:col>16</xdr:col>
      <xdr:colOff>6365</xdr:colOff>
      <xdr:row>29</xdr:row>
      <xdr:rowOff>251508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xmlns="" id="{00000000-0008-0000-0800-000009000000}"/>
            </a:ext>
          </a:extLst>
        </xdr:cNvPr>
        <xdr:cNvSpPr/>
      </xdr:nvSpPr>
      <xdr:spPr>
        <a:xfrm>
          <a:off x="10313925" y="5517834"/>
          <a:ext cx="956185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530540</xdr:colOff>
      <xdr:row>44</xdr:row>
      <xdr:rowOff>139700</xdr:rowOff>
    </xdr:from>
    <xdr:to>
      <xdr:col>16</xdr:col>
      <xdr:colOff>733252</xdr:colOff>
      <xdr:row>63</xdr:row>
      <xdr:rowOff>175260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890" y="8324850"/>
          <a:ext cx="5865180" cy="353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6349</xdr:colOff>
      <xdr:row>1</xdr:row>
      <xdr:rowOff>6927</xdr:rowOff>
    </xdr:from>
    <xdr:to>
      <xdr:col>15</xdr:col>
      <xdr:colOff>289011</xdr:colOff>
      <xdr:row>5</xdr:row>
      <xdr:rowOff>6350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058" y="187036"/>
          <a:ext cx="10306426" cy="719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95884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234950</xdr:colOff>
      <xdr:row>22</xdr:row>
      <xdr:rowOff>25400</xdr:rowOff>
    </xdr:from>
    <xdr:to>
      <xdr:col>9</xdr:col>
      <xdr:colOff>381000</xdr:colOff>
      <xdr:row>23</xdr:row>
      <xdr:rowOff>69850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SpPr/>
      </xdr:nvSpPr>
      <xdr:spPr>
        <a:xfrm>
          <a:off x="5060950" y="4159250"/>
          <a:ext cx="1295400" cy="228600"/>
        </a:xfrm>
        <a:prstGeom prst="roundRect">
          <a:avLst/>
        </a:prstGeom>
        <a:solidFill>
          <a:srgbClr val="4AF85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 Oficio</a:t>
          </a:r>
        </a:p>
      </xdr:txBody>
    </xdr:sp>
    <xdr:clientData/>
  </xdr:twoCellAnchor>
  <xdr:twoCellAnchor editAs="oneCell">
    <xdr:from>
      <xdr:col>12</xdr:col>
      <xdr:colOff>736600</xdr:colOff>
      <xdr:row>19</xdr:row>
      <xdr:rowOff>82550</xdr:rowOff>
    </xdr:from>
    <xdr:to>
      <xdr:col>14</xdr:col>
      <xdr:colOff>166485</xdr:colOff>
      <xdr:row>20</xdr:row>
      <xdr:rowOff>143510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3200" y="3663950"/>
          <a:ext cx="1640840" cy="245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19049</xdr:colOff>
      <xdr:row>5</xdr:row>
      <xdr:rowOff>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65760"/>
          <a:ext cx="9742169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47624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42</xdr:row>
      <xdr:rowOff>177800</xdr:rowOff>
    </xdr:from>
    <xdr:to>
      <xdr:col>5</xdr:col>
      <xdr:colOff>228599</xdr:colOff>
      <xdr:row>53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SpPr/>
      </xdr:nvSpPr>
      <xdr:spPr>
        <a:xfrm>
          <a:off x="1705610" y="9603740"/>
          <a:ext cx="180720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27</xdr:row>
      <xdr:rowOff>95250</xdr:rowOff>
    </xdr:from>
    <xdr:to>
      <xdr:col>14</xdr:col>
      <xdr:colOff>6350</xdr:colOff>
      <xdr:row>28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xmlns="" id="{00000000-0008-0000-0A00-000006000000}"/>
            </a:ext>
          </a:extLst>
        </xdr:cNvPr>
        <xdr:cNvSpPr/>
      </xdr:nvSpPr>
      <xdr:spPr>
        <a:xfrm>
          <a:off x="8257540" y="521589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59</xdr:row>
      <xdr:rowOff>139700</xdr:rowOff>
    </xdr:from>
    <xdr:to>
      <xdr:col>11</xdr:col>
      <xdr:colOff>831850</xdr:colOff>
      <xdr:row>61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xmlns="" id="{00000000-0008-0000-0A00-000007000000}"/>
            </a:ext>
          </a:extLst>
        </xdr:cNvPr>
        <xdr:cNvSpPr/>
      </xdr:nvSpPr>
      <xdr:spPr>
        <a:xfrm>
          <a:off x="6718300" y="127203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59</xdr:row>
      <xdr:rowOff>152400</xdr:rowOff>
    </xdr:from>
    <xdr:to>
      <xdr:col>13</xdr:col>
      <xdr:colOff>736600</xdr:colOff>
      <xdr:row>61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xmlns="" id="{00000000-0008-0000-0A00-000008000000}"/>
            </a:ext>
          </a:extLst>
        </xdr:cNvPr>
        <xdr:cNvSpPr/>
      </xdr:nvSpPr>
      <xdr:spPr>
        <a:xfrm>
          <a:off x="7985760" y="127330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59</xdr:row>
      <xdr:rowOff>120650</xdr:rowOff>
    </xdr:from>
    <xdr:to>
      <xdr:col>15</xdr:col>
      <xdr:colOff>762000</xdr:colOff>
      <xdr:row>60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xmlns="" id="{00000000-0008-0000-0A00-000009000000}"/>
            </a:ext>
          </a:extLst>
        </xdr:cNvPr>
        <xdr:cNvSpPr/>
      </xdr:nvSpPr>
      <xdr:spPr>
        <a:xfrm>
          <a:off x="9190990" y="1270127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15</xdr:col>
      <xdr:colOff>952501</xdr:colOff>
      <xdr:row>5</xdr:row>
      <xdr:rowOff>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1" y="365760"/>
          <a:ext cx="919734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149224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0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79374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3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29</xdr:row>
      <xdr:rowOff>177800</xdr:rowOff>
    </xdr:from>
    <xdr:to>
      <xdr:col>5</xdr:col>
      <xdr:colOff>228599</xdr:colOff>
      <xdr:row>38</xdr:row>
      <xdr:rowOff>107950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xmlns="" id="{00000000-0008-0000-0C00-000005000000}"/>
            </a:ext>
          </a:extLst>
        </xdr:cNvPr>
        <xdr:cNvSpPr/>
      </xdr:nvSpPr>
      <xdr:spPr>
        <a:xfrm>
          <a:off x="1705610" y="5565140"/>
          <a:ext cx="1807209" cy="161417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xmlns="" id="{00000000-0008-0000-0C00-000006000000}"/>
            </a:ext>
          </a:extLst>
        </xdr:cNvPr>
        <xdr:cNvSpPr/>
      </xdr:nvSpPr>
      <xdr:spPr>
        <a:xfrm>
          <a:off x="7907020" y="4568190"/>
          <a:ext cx="96139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46</xdr:row>
      <xdr:rowOff>139700</xdr:rowOff>
    </xdr:from>
    <xdr:to>
      <xdr:col>11</xdr:col>
      <xdr:colOff>831850</xdr:colOff>
      <xdr:row>48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xmlns="" id="{00000000-0008-0000-0C00-000007000000}"/>
            </a:ext>
          </a:extLst>
        </xdr:cNvPr>
        <xdr:cNvSpPr/>
      </xdr:nvSpPr>
      <xdr:spPr>
        <a:xfrm>
          <a:off x="6367780" y="86817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46</xdr:row>
      <xdr:rowOff>152400</xdr:rowOff>
    </xdr:from>
    <xdr:to>
      <xdr:col>13</xdr:col>
      <xdr:colOff>736600</xdr:colOff>
      <xdr:row>48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xmlns="" id="{00000000-0008-0000-0C00-000008000000}"/>
            </a:ext>
          </a:extLst>
        </xdr:cNvPr>
        <xdr:cNvSpPr/>
      </xdr:nvSpPr>
      <xdr:spPr>
        <a:xfrm>
          <a:off x="7635240" y="86944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46</xdr:row>
      <xdr:rowOff>120650</xdr:rowOff>
    </xdr:from>
    <xdr:to>
      <xdr:col>15</xdr:col>
      <xdr:colOff>762000</xdr:colOff>
      <xdr:row>47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xmlns="" id="{00000000-0008-0000-0C00-000009000000}"/>
            </a:ext>
          </a:extLst>
        </xdr:cNvPr>
        <xdr:cNvSpPr/>
      </xdr:nvSpPr>
      <xdr:spPr>
        <a:xfrm>
          <a:off x="8840470" y="8662670"/>
          <a:ext cx="95885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topLeftCell="A4" zoomScale="140" zoomScaleNormal="140" workbookViewId="0">
      <selection activeCell="D8" sqref="D8"/>
    </sheetView>
  </sheetViews>
  <sheetFormatPr baseColWidth="10" defaultRowHeight="14.4" x14ac:dyDescent="0.3"/>
  <cols>
    <col min="1" max="1" width="3.88671875" customWidth="1"/>
  </cols>
  <sheetData>
    <row r="1" spans="2:14" ht="21" x14ac:dyDescent="0.5">
      <c r="B1" s="24" t="s">
        <v>108</v>
      </c>
    </row>
    <row r="4" spans="2:14" ht="45" x14ac:dyDescent="0.3">
      <c r="B4" s="23" t="s">
        <v>121</v>
      </c>
      <c r="K4" s="21" t="s">
        <v>117</v>
      </c>
      <c r="M4" s="22" t="s">
        <v>118</v>
      </c>
      <c r="N4" s="22"/>
    </row>
    <row r="5" spans="2:14" x14ac:dyDescent="0.3">
      <c r="B5" t="s">
        <v>112</v>
      </c>
      <c r="F5" t="s">
        <v>122</v>
      </c>
      <c r="K5" s="22" t="s">
        <v>119</v>
      </c>
      <c r="M5" s="22" t="s">
        <v>120</v>
      </c>
      <c r="N5" s="22"/>
    </row>
    <row r="6" spans="2:14" ht="14.55" x14ac:dyDescent="0.35">
      <c r="B6" t="s">
        <v>111</v>
      </c>
      <c r="J6" s="22"/>
      <c r="K6" s="22"/>
      <c r="L6" s="22"/>
      <c r="M6" s="22"/>
      <c r="N6" s="22"/>
    </row>
    <row r="7" spans="2:14" ht="14.55" x14ac:dyDescent="0.35">
      <c r="B7" t="s">
        <v>109</v>
      </c>
    </row>
    <row r="8" spans="2:14" ht="14.55" x14ac:dyDescent="0.35">
      <c r="B8" t="s">
        <v>110</v>
      </c>
    </row>
    <row r="9" spans="2:14" x14ac:dyDescent="0.3">
      <c r="B9" t="s">
        <v>114</v>
      </c>
    </row>
    <row r="10" spans="2:14" ht="14.55" x14ac:dyDescent="0.35">
      <c r="B10" t="s">
        <v>115</v>
      </c>
    </row>
    <row r="11" spans="2:14" x14ac:dyDescent="0.3">
      <c r="B11" t="s">
        <v>116</v>
      </c>
    </row>
    <row r="12" spans="2:14" x14ac:dyDescent="0.3">
      <c r="B12" t="s">
        <v>113</v>
      </c>
    </row>
    <row r="14" spans="2:14" ht="14.55" x14ac:dyDescent="0.35">
      <c r="E14" s="16" t="s">
        <v>123</v>
      </c>
      <c r="F14" s="16" t="s">
        <v>124</v>
      </c>
      <c r="G14" s="16" t="s">
        <v>125</v>
      </c>
      <c r="H14" s="16" t="s">
        <v>126</v>
      </c>
      <c r="I14" s="16" t="s">
        <v>32</v>
      </c>
      <c r="J14" s="16" t="s">
        <v>127</v>
      </c>
      <c r="K14" s="16" t="s">
        <v>128</v>
      </c>
      <c r="L14" s="16"/>
    </row>
    <row r="16" spans="2:14" ht="14.55" x14ac:dyDescent="0.35">
      <c r="E16" s="16" t="s">
        <v>123</v>
      </c>
      <c r="F16" s="16" t="s">
        <v>129</v>
      </c>
      <c r="G16" s="16" t="s">
        <v>17</v>
      </c>
      <c r="H16" s="25" t="s">
        <v>130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A40"/>
  <sheetViews>
    <sheetView showGridLines="0" topLeftCell="A4" zoomScale="110" zoomScaleNormal="110" workbookViewId="0">
      <selection activeCell="I16" sqref="I16"/>
    </sheetView>
  </sheetViews>
  <sheetFormatPr baseColWidth="10" defaultRowHeight="14.4" x14ac:dyDescent="0.3"/>
  <cols>
    <col min="3" max="3" width="0.88671875" customWidth="1"/>
    <col min="5" max="5" width="7.44140625" customWidth="1"/>
    <col min="6" max="6" width="4.5546875" customWidth="1"/>
    <col min="7" max="7" width="16.77734375" customWidth="1"/>
    <col min="8" max="8" width="6" customWidth="1"/>
    <col min="9" max="9" width="16.77734375" customWidth="1"/>
    <col min="13" max="13" width="12.6640625" customWidth="1"/>
    <col min="14" max="14" width="19.44140625" customWidth="1"/>
    <col min="15" max="15" width="4" customWidth="1"/>
    <col min="17" max="17" width="11.88671875" customWidth="1"/>
  </cols>
  <sheetData>
    <row r="6" spans="3:27" ht="14.55" x14ac:dyDescent="0.35">
      <c r="C6" s="32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</row>
    <row r="7" spans="3:27" ht="21" x14ac:dyDescent="0.5">
      <c r="C7" s="35"/>
      <c r="D7" s="220" t="s">
        <v>131</v>
      </c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1"/>
      <c r="AA7" t="s">
        <v>253</v>
      </c>
    </row>
    <row r="8" spans="3:27" ht="14.55" x14ac:dyDescent="0.35">
      <c r="C8" s="35"/>
      <c r="D8" t="s">
        <v>256</v>
      </c>
      <c r="O8" s="36"/>
      <c r="AA8" t="s">
        <v>233</v>
      </c>
    </row>
    <row r="9" spans="3:27" ht="14.55" x14ac:dyDescent="0.35">
      <c r="C9" s="35"/>
      <c r="O9" s="36"/>
      <c r="AA9" t="s">
        <v>235</v>
      </c>
    </row>
    <row r="10" spans="3:27" x14ac:dyDescent="0.3">
      <c r="C10" s="35"/>
      <c r="D10" s="222" t="s">
        <v>132</v>
      </c>
      <c r="E10" s="222"/>
      <c r="F10" s="16"/>
      <c r="G10" s="16" t="s">
        <v>134</v>
      </c>
      <c r="I10" s="222" t="s">
        <v>133</v>
      </c>
      <c r="J10" s="222"/>
      <c r="K10" s="222"/>
      <c r="L10" s="222"/>
      <c r="N10" s="16" t="s">
        <v>230</v>
      </c>
      <c r="O10" s="36"/>
      <c r="AA10" t="s">
        <v>234</v>
      </c>
    </row>
    <row r="11" spans="3:27" x14ac:dyDescent="0.3">
      <c r="C11" s="35"/>
      <c r="D11" s="26"/>
      <c r="E11" s="27"/>
      <c r="F11" s="31"/>
      <c r="G11" s="2"/>
      <c r="I11" s="28"/>
      <c r="J11" s="29"/>
      <c r="K11" s="29"/>
      <c r="L11" s="30"/>
      <c r="N11" s="3" t="s">
        <v>233</v>
      </c>
      <c r="P11" s="16"/>
      <c r="AA11" t="s">
        <v>238</v>
      </c>
    </row>
    <row r="12" spans="3:27" x14ac:dyDescent="0.3">
      <c r="C12" s="35"/>
      <c r="O12" s="36"/>
      <c r="AA12" t="s">
        <v>240</v>
      </c>
    </row>
    <row r="13" spans="3:27" ht="14.55" x14ac:dyDescent="0.35">
      <c r="C13" s="35"/>
      <c r="O13" s="36"/>
    </row>
    <row r="14" spans="3:27" ht="14.55" x14ac:dyDescent="0.35">
      <c r="C14" s="35"/>
      <c r="D14" t="s">
        <v>236</v>
      </c>
      <c r="I14" s="222" t="s">
        <v>237</v>
      </c>
      <c r="J14" s="222"/>
      <c r="K14" s="16" t="s">
        <v>255</v>
      </c>
      <c r="L14" s="222" t="s">
        <v>245</v>
      </c>
      <c r="M14" s="222"/>
      <c r="N14" t="s">
        <v>255</v>
      </c>
      <c r="O14" s="36"/>
    </row>
    <row r="15" spans="3:27" ht="14.55" x14ac:dyDescent="0.35">
      <c r="C15" s="35"/>
      <c r="D15" s="229"/>
      <c r="E15" s="230"/>
      <c r="F15" s="230"/>
      <c r="G15" s="231"/>
      <c r="I15" s="229"/>
      <c r="J15" s="231"/>
      <c r="K15" s="16"/>
      <c r="L15" s="229"/>
      <c r="M15" s="231"/>
      <c r="O15" s="36"/>
    </row>
    <row r="16" spans="3:27" ht="14.55" x14ac:dyDescent="0.35">
      <c r="C16" s="35"/>
      <c r="L16" s="37"/>
      <c r="O16" s="36"/>
    </row>
    <row r="17" spans="3:15" ht="14.55" x14ac:dyDescent="0.35">
      <c r="C17" s="35"/>
      <c r="O17" s="36"/>
    </row>
    <row r="18" spans="3:15" x14ac:dyDescent="0.3">
      <c r="C18" s="35"/>
      <c r="D18" s="222" t="s">
        <v>137</v>
      </c>
      <c r="E18" s="222"/>
      <c r="G18" s="16" t="s">
        <v>138</v>
      </c>
      <c r="I18" s="222" t="s">
        <v>139</v>
      </c>
      <c r="J18" s="222"/>
      <c r="L18" t="s">
        <v>244</v>
      </c>
      <c r="O18" s="36"/>
    </row>
    <row r="19" spans="3:15" ht="14.55" x14ac:dyDescent="0.35">
      <c r="C19" s="35"/>
      <c r="D19" s="28"/>
      <c r="E19" s="30"/>
      <c r="G19" s="2"/>
      <c r="I19" s="28"/>
      <c r="J19" s="30"/>
      <c r="L19" s="28"/>
      <c r="M19" s="29"/>
      <c r="N19" s="30"/>
      <c r="O19" s="36"/>
    </row>
    <row r="20" spans="3:15" ht="14.55" x14ac:dyDescent="0.35">
      <c r="C20" s="35"/>
      <c r="O20" s="36"/>
    </row>
    <row r="21" spans="3:15" ht="14.55" x14ac:dyDescent="0.35">
      <c r="C21" s="38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40"/>
    </row>
    <row r="22" spans="3:15" ht="14.55" x14ac:dyDescent="0.35"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</row>
    <row r="23" spans="3:15" ht="14.55" x14ac:dyDescent="0.35">
      <c r="C23" s="35"/>
      <c r="O23" s="36"/>
    </row>
    <row r="24" spans="3:15" ht="14.55" x14ac:dyDescent="0.35">
      <c r="C24" s="35"/>
      <c r="O24" s="36"/>
    </row>
    <row r="25" spans="3:15" ht="14.55" x14ac:dyDescent="0.35">
      <c r="C25" s="35"/>
      <c r="O25" s="36"/>
    </row>
    <row r="26" spans="3:15" ht="14.55" x14ac:dyDescent="0.35">
      <c r="C26" s="35"/>
      <c r="D26" s="23" t="s">
        <v>140</v>
      </c>
      <c r="O26" s="36"/>
    </row>
    <row r="27" spans="3:15" s="80" customFormat="1" x14ac:dyDescent="0.3">
      <c r="C27" s="79"/>
      <c r="D27" s="81" t="s">
        <v>249</v>
      </c>
      <c r="E27" s="290" t="s">
        <v>257</v>
      </c>
      <c r="F27" s="290"/>
      <c r="G27" s="290" t="s">
        <v>250</v>
      </c>
      <c r="H27" s="290"/>
      <c r="I27" s="290"/>
      <c r="J27" s="81" t="s">
        <v>258</v>
      </c>
      <c r="K27" s="81" t="s">
        <v>251</v>
      </c>
      <c r="L27" s="290" t="s">
        <v>252</v>
      </c>
      <c r="M27" s="290"/>
      <c r="N27" s="82"/>
      <c r="O27" s="41" t="s">
        <v>141</v>
      </c>
    </row>
    <row r="28" spans="3:15" ht="14.55" x14ac:dyDescent="0.35">
      <c r="C28" s="35"/>
      <c r="D28" s="2"/>
      <c r="E28" s="28"/>
      <c r="F28" s="30"/>
      <c r="G28" s="28"/>
      <c r="H28" s="29"/>
      <c r="I28" s="30"/>
      <c r="J28" s="2"/>
      <c r="K28" s="2"/>
      <c r="L28" s="2"/>
      <c r="M28" s="2"/>
      <c r="N28" s="2"/>
      <c r="O28" s="2"/>
    </row>
    <row r="29" spans="3:15" ht="14.55" x14ac:dyDescent="0.35">
      <c r="C29" s="35"/>
      <c r="D29" s="2"/>
      <c r="E29" s="28"/>
      <c r="F29" s="30"/>
      <c r="G29" s="28"/>
      <c r="H29" s="29"/>
      <c r="I29" s="30"/>
      <c r="J29" s="2"/>
      <c r="K29" s="2"/>
      <c r="L29" s="2"/>
      <c r="M29" s="2"/>
      <c r="N29" s="2"/>
      <c r="O29" s="2"/>
    </row>
    <row r="30" spans="3:15" ht="14.55" x14ac:dyDescent="0.35">
      <c r="C30" s="35"/>
      <c r="D30" s="2"/>
      <c r="E30" s="28"/>
      <c r="F30" s="30"/>
      <c r="G30" s="28"/>
      <c r="H30" s="29"/>
      <c r="I30" s="30"/>
      <c r="J30" s="2"/>
      <c r="K30" s="2"/>
      <c r="L30" s="2"/>
      <c r="M30" s="2"/>
      <c r="N30" s="2"/>
      <c r="O30" s="2"/>
    </row>
    <row r="31" spans="3:15" ht="14.55" x14ac:dyDescent="0.35">
      <c r="C31" s="35"/>
      <c r="D31" s="2"/>
      <c r="E31" s="28"/>
      <c r="F31" s="30"/>
      <c r="G31" s="28"/>
      <c r="H31" s="29"/>
      <c r="I31" s="30"/>
      <c r="J31" s="2"/>
      <c r="K31" s="2"/>
      <c r="L31" s="2"/>
      <c r="M31" s="2"/>
      <c r="N31" s="2"/>
      <c r="O31" s="2"/>
    </row>
    <row r="32" spans="3:15" x14ac:dyDescent="0.3">
      <c r="C32" s="35"/>
      <c r="D32" s="2"/>
      <c r="E32" s="28"/>
      <c r="F32" s="30"/>
      <c r="G32" s="28"/>
      <c r="H32" s="29"/>
      <c r="I32" s="30"/>
      <c r="J32" s="2"/>
      <c r="K32" s="2"/>
      <c r="L32" s="2"/>
      <c r="M32" s="2"/>
      <c r="N32" s="2"/>
      <c r="O32" s="2"/>
    </row>
    <row r="33" spans="3:15" x14ac:dyDescent="0.3">
      <c r="C33" s="35"/>
      <c r="D33" s="2"/>
      <c r="E33" s="28"/>
      <c r="F33" s="30"/>
      <c r="G33" s="28"/>
      <c r="H33" s="29"/>
      <c r="I33" s="30"/>
      <c r="J33" s="2"/>
      <c r="K33" s="2"/>
      <c r="L33" s="2"/>
      <c r="M33" s="2"/>
      <c r="N33" s="2"/>
      <c r="O33" s="2"/>
    </row>
    <row r="34" spans="3:15" x14ac:dyDescent="0.3">
      <c r="C34" s="35"/>
      <c r="D34" s="2"/>
      <c r="E34" s="28"/>
      <c r="F34" s="30"/>
      <c r="G34" s="28"/>
      <c r="H34" s="29"/>
      <c r="I34" s="30"/>
      <c r="J34" s="2"/>
      <c r="K34" s="2"/>
      <c r="L34" s="2"/>
      <c r="M34" s="2"/>
      <c r="N34" s="2"/>
      <c r="O34" s="2"/>
    </row>
    <row r="35" spans="3:15" x14ac:dyDescent="0.3">
      <c r="C35" s="35"/>
      <c r="D35" s="2"/>
      <c r="E35" s="28"/>
      <c r="F35" s="30"/>
      <c r="G35" s="28"/>
      <c r="H35" s="29"/>
      <c r="I35" s="30"/>
      <c r="J35" s="2"/>
      <c r="K35" s="2"/>
      <c r="L35" s="2"/>
      <c r="M35" s="2"/>
      <c r="N35" s="2"/>
      <c r="O35" s="2"/>
    </row>
    <row r="36" spans="3:15" x14ac:dyDescent="0.3">
      <c r="C36" s="35"/>
      <c r="D36" s="2"/>
      <c r="E36" s="28"/>
      <c r="F36" s="30"/>
      <c r="G36" s="28"/>
      <c r="H36" s="29"/>
      <c r="I36" s="30"/>
      <c r="J36" s="2"/>
      <c r="K36" s="2"/>
      <c r="L36" s="2"/>
      <c r="M36" s="2"/>
      <c r="N36" s="2"/>
      <c r="O36" s="2"/>
    </row>
    <row r="37" spans="3:15" x14ac:dyDescent="0.3">
      <c r="C37" s="35"/>
      <c r="D37" s="2"/>
      <c r="E37" s="28"/>
      <c r="F37" s="30"/>
      <c r="G37" s="28"/>
      <c r="H37" s="29"/>
      <c r="I37" s="30"/>
      <c r="J37" s="2"/>
      <c r="K37" s="2"/>
      <c r="L37" s="2"/>
      <c r="M37" s="2"/>
      <c r="N37" s="2"/>
      <c r="O37" s="2"/>
    </row>
    <row r="38" spans="3:15" x14ac:dyDescent="0.3">
      <c r="C38" s="35"/>
      <c r="D38" s="2"/>
      <c r="E38" s="28"/>
      <c r="F38" s="30"/>
      <c r="G38" s="28"/>
      <c r="H38" s="29"/>
      <c r="I38" s="30"/>
      <c r="J38" s="2"/>
      <c r="K38" s="2"/>
      <c r="L38" s="2"/>
      <c r="M38" s="2"/>
      <c r="N38" s="2"/>
      <c r="O38" s="2"/>
    </row>
    <row r="39" spans="3:15" x14ac:dyDescent="0.3">
      <c r="C39" s="35"/>
      <c r="O39" s="36"/>
    </row>
    <row r="40" spans="3:15" x14ac:dyDescent="0.3">
      <c r="C40" s="38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40"/>
    </row>
  </sheetData>
  <mergeCells count="13">
    <mergeCell ref="D7:O7"/>
    <mergeCell ref="I15:J15"/>
    <mergeCell ref="I14:J14"/>
    <mergeCell ref="E27:F27"/>
    <mergeCell ref="G27:I27"/>
    <mergeCell ref="L27:M27"/>
    <mergeCell ref="I10:L10"/>
    <mergeCell ref="L14:M14"/>
    <mergeCell ref="L15:M15"/>
    <mergeCell ref="D10:E10"/>
    <mergeCell ref="D15:G15"/>
    <mergeCell ref="D18:E18"/>
    <mergeCell ref="I18:J18"/>
  </mergeCells>
  <dataValidations count="1">
    <dataValidation type="list" allowBlank="1" showInputMessage="1" showErrorMessage="1" sqref="N11">
      <formula1>$AA$8:$AA$12</formula1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Z63"/>
  <sheetViews>
    <sheetView showGridLines="0" zoomScale="120" zoomScaleNormal="120" workbookViewId="0">
      <selection activeCell="J17" sqref="J17"/>
    </sheetView>
  </sheetViews>
  <sheetFormatPr baseColWidth="10" defaultRowHeight="14.4" x14ac:dyDescent="0.3"/>
  <cols>
    <col min="3" max="3" width="1.6640625" customWidth="1"/>
    <col min="6" max="6" width="4.6640625" customWidth="1"/>
    <col min="7" max="7" width="4" customWidth="1"/>
    <col min="8" max="8" width="16.33203125" customWidth="1"/>
    <col min="9" max="9" width="3.44140625" customWidth="1"/>
    <col min="10" max="10" width="17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ht="14.55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55" x14ac:dyDescent="0.35">
      <c r="C6" s="32"/>
      <c r="D6" s="296" t="s">
        <v>261</v>
      </c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7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5"/>
      <c r="D7" s="220" t="s">
        <v>198</v>
      </c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1"/>
      <c r="AC7" t="s">
        <v>146</v>
      </c>
      <c r="AH7" s="14" t="s">
        <v>167</v>
      </c>
      <c r="AZ7" s="14" t="s">
        <v>182</v>
      </c>
    </row>
    <row r="8" spans="3:52" ht="14.55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ht="14.55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">
      <c r="C10" s="35"/>
      <c r="D10" s="222" t="s">
        <v>191</v>
      </c>
      <c r="E10" s="222"/>
      <c r="F10" s="84"/>
      <c r="G10" s="84"/>
      <c r="H10" s="16" t="s">
        <v>220</v>
      </c>
      <c r="J10" s="223" t="s">
        <v>228</v>
      </c>
      <c r="K10" s="223"/>
      <c r="L10" s="223"/>
      <c r="M10" s="43"/>
      <c r="N10" s="16" t="s">
        <v>192</v>
      </c>
      <c r="P10" s="83"/>
      <c r="AC10" t="s">
        <v>149</v>
      </c>
      <c r="AJ10" s="13"/>
      <c r="AK10" s="13"/>
    </row>
    <row r="11" spans="3:52" x14ac:dyDescent="0.3">
      <c r="C11" s="35"/>
      <c r="D11" s="224" t="s">
        <v>186</v>
      </c>
      <c r="E11" s="225"/>
      <c r="F11" s="47"/>
      <c r="G11" s="60"/>
      <c r="H11" s="86">
        <v>20</v>
      </c>
      <c r="J11" s="226"/>
      <c r="K11" s="227"/>
      <c r="L11" s="228"/>
      <c r="M11" s="83"/>
      <c r="N11" s="85">
        <v>632088.51</v>
      </c>
      <c r="P11" s="83"/>
      <c r="AC11" t="s">
        <v>150</v>
      </c>
    </row>
    <row r="12" spans="3:52" ht="14.55" x14ac:dyDescent="0.35">
      <c r="C12" s="35"/>
      <c r="F12" s="47"/>
      <c r="K12" s="83"/>
      <c r="L12" s="83"/>
      <c r="M12" s="83"/>
      <c r="N12" s="83"/>
      <c r="O12" s="83"/>
      <c r="P12" s="83"/>
    </row>
    <row r="13" spans="3:52" ht="14.55" x14ac:dyDescent="0.35">
      <c r="C13" s="35"/>
      <c r="D13" s="2" t="s">
        <v>206</v>
      </c>
      <c r="E13" s="92">
        <v>87987</v>
      </c>
      <c r="F13" s="47"/>
      <c r="K13" s="83"/>
      <c r="L13" s="83"/>
      <c r="M13" s="83"/>
      <c r="N13" s="83"/>
      <c r="O13" s="83"/>
      <c r="P13" s="83"/>
    </row>
    <row r="14" spans="3:52" ht="14.55" x14ac:dyDescent="0.35">
      <c r="C14" s="35"/>
      <c r="F14" s="47"/>
      <c r="K14" s="83"/>
      <c r="L14" s="83"/>
      <c r="M14" s="83"/>
      <c r="N14" s="83"/>
      <c r="O14" s="83"/>
      <c r="P14" s="83"/>
    </row>
    <row r="15" spans="3:52" x14ac:dyDescent="0.3">
      <c r="C15" s="35"/>
      <c r="F15" s="47"/>
      <c r="H15" s="16" t="s">
        <v>32</v>
      </c>
      <c r="I15" s="16"/>
      <c r="J15" s="16" t="s">
        <v>17</v>
      </c>
      <c r="K15" s="83"/>
      <c r="M15" s="71"/>
      <c r="N15" s="223"/>
      <c r="O15" s="223"/>
      <c r="P15" s="61"/>
      <c r="Q15" s="72" t="s">
        <v>221</v>
      </c>
    </row>
    <row r="16" spans="3:52" x14ac:dyDescent="0.3">
      <c r="C16" s="35"/>
      <c r="D16" s="291" t="s">
        <v>216</v>
      </c>
      <c r="E16" s="291"/>
      <c r="H16" s="16" t="s">
        <v>259</v>
      </c>
      <c r="I16" s="16"/>
      <c r="J16" s="16" t="s">
        <v>260</v>
      </c>
      <c r="K16" s="43"/>
      <c r="L16" s="43"/>
      <c r="M16" s="43"/>
      <c r="N16" s="292"/>
      <c r="O16" s="293"/>
      <c r="P16" s="36"/>
      <c r="AC16" t="s">
        <v>151</v>
      </c>
    </row>
    <row r="17" spans="3:37" x14ac:dyDescent="0.3">
      <c r="C17" s="35"/>
      <c r="D17" s="294" t="s">
        <v>186</v>
      </c>
      <c r="E17" s="295"/>
      <c r="H17" s="28"/>
      <c r="I17" s="30"/>
      <c r="J17" s="2"/>
      <c r="K17" s="43"/>
      <c r="L17" s="43"/>
      <c r="M17" s="43"/>
      <c r="N17" s="43"/>
      <c r="P17" s="36"/>
    </row>
    <row r="18" spans="3:37" ht="14.55" x14ac:dyDescent="0.35">
      <c r="C18" s="35"/>
      <c r="P18" s="36"/>
      <c r="AC18" t="s">
        <v>152</v>
      </c>
    </row>
    <row r="19" spans="3:37" ht="14.55" x14ac:dyDescent="0.35">
      <c r="C19" s="35"/>
      <c r="D19" s="222" t="s">
        <v>227</v>
      </c>
      <c r="E19" s="222"/>
      <c r="F19" s="222"/>
      <c r="G19" s="222"/>
      <c r="H19" s="222"/>
      <c r="K19" s="222" t="s">
        <v>222</v>
      </c>
      <c r="L19" s="222"/>
      <c r="M19" s="222"/>
      <c r="N19" s="222"/>
      <c r="O19" s="16"/>
      <c r="P19" s="36"/>
      <c r="AC19" t="s">
        <v>153</v>
      </c>
    </row>
    <row r="20" spans="3:37" ht="14.55" x14ac:dyDescent="0.35">
      <c r="C20" s="35"/>
      <c r="D20" s="229"/>
      <c r="E20" s="230"/>
      <c r="F20" s="230"/>
      <c r="G20" s="230"/>
      <c r="H20" s="231"/>
      <c r="K20" s="229"/>
      <c r="L20" s="230"/>
      <c r="M20" s="230"/>
      <c r="N20" s="231"/>
      <c r="O20" s="16"/>
      <c r="P20" s="36"/>
      <c r="AC20" t="s">
        <v>154</v>
      </c>
      <c r="AJ20" s="12"/>
      <c r="AK20" s="12"/>
    </row>
    <row r="21" spans="3:37" ht="14.55" x14ac:dyDescent="0.35">
      <c r="C21" s="35"/>
      <c r="K21" s="37"/>
      <c r="P21" s="36"/>
      <c r="AC21" t="s">
        <v>155</v>
      </c>
    </row>
    <row r="22" spans="3:37" ht="14.55" x14ac:dyDescent="0.35">
      <c r="C22" s="35"/>
      <c r="D22" s="222" t="s">
        <v>223</v>
      </c>
      <c r="E22" s="222"/>
      <c r="F22" s="222"/>
      <c r="G22" s="222"/>
      <c r="H22" s="222"/>
      <c r="K22" s="222" t="s">
        <v>224</v>
      </c>
      <c r="L22" s="222"/>
      <c r="M22" s="222"/>
      <c r="N22" s="222"/>
      <c r="O22" s="16"/>
      <c r="P22" s="36"/>
      <c r="AC22" t="s">
        <v>156</v>
      </c>
      <c r="AJ22" s="11"/>
      <c r="AK22" s="11"/>
    </row>
    <row r="23" spans="3:37" ht="14.55" x14ac:dyDescent="0.35">
      <c r="C23" s="35"/>
      <c r="D23" s="229"/>
      <c r="E23" s="230"/>
      <c r="F23" s="230"/>
      <c r="G23" s="230"/>
      <c r="H23" s="231"/>
      <c r="K23" s="229"/>
      <c r="L23" s="230"/>
      <c r="M23" s="230"/>
      <c r="N23" s="231"/>
      <c r="O23" s="16"/>
      <c r="P23" s="36"/>
      <c r="AC23" t="s">
        <v>157</v>
      </c>
      <c r="AJ23" s="11"/>
      <c r="AK23" s="11"/>
    </row>
    <row r="24" spans="3:37" ht="14.55" x14ac:dyDescent="0.35">
      <c r="C24" s="35"/>
      <c r="K24" s="37"/>
      <c r="P24" s="36"/>
      <c r="AC24" t="s">
        <v>158</v>
      </c>
      <c r="AJ24" s="11"/>
      <c r="AK24" s="11"/>
    </row>
    <row r="25" spans="3:37" ht="14.55" x14ac:dyDescent="0.35">
      <c r="C25" s="35"/>
      <c r="D25" s="222" t="s">
        <v>225</v>
      </c>
      <c r="E25" s="222"/>
      <c r="F25" s="222"/>
      <c r="G25" s="222"/>
      <c r="H25" s="222"/>
      <c r="K25" s="222" t="s">
        <v>226</v>
      </c>
      <c r="L25" s="222"/>
      <c r="M25" s="222"/>
      <c r="N25" s="222"/>
      <c r="O25" s="16"/>
      <c r="P25" s="36"/>
      <c r="AC25" t="s">
        <v>159</v>
      </c>
      <c r="AJ25" s="11"/>
      <c r="AK25" s="11"/>
    </row>
    <row r="26" spans="3:37" x14ac:dyDescent="0.3">
      <c r="C26" s="35"/>
      <c r="D26" s="229"/>
      <c r="E26" s="230"/>
      <c r="F26" s="230"/>
      <c r="G26" s="230"/>
      <c r="H26" s="231"/>
      <c r="K26" s="229"/>
      <c r="L26" s="230"/>
      <c r="M26" s="230"/>
      <c r="N26" s="231"/>
      <c r="O26" s="16"/>
      <c r="P26" s="36"/>
      <c r="AC26" t="s">
        <v>160</v>
      </c>
      <c r="AJ26" s="11"/>
      <c r="AK26" s="11"/>
    </row>
    <row r="27" spans="3:37" x14ac:dyDescent="0.3">
      <c r="C27" s="35"/>
      <c r="D27" s="37" t="s">
        <v>189</v>
      </c>
      <c r="E27" s="33"/>
      <c r="F27" s="33"/>
      <c r="G27" s="33"/>
      <c r="H27" s="33"/>
      <c r="J27" s="16"/>
      <c r="P27" s="36"/>
      <c r="AC27" t="s">
        <v>161</v>
      </c>
    </row>
    <row r="28" spans="3:37" x14ac:dyDescent="0.3">
      <c r="C28" s="35"/>
      <c r="P28" s="36"/>
    </row>
    <row r="29" spans="3:37" x14ac:dyDescent="0.3">
      <c r="C29" s="44" t="s">
        <v>190</v>
      </c>
      <c r="P29" s="36"/>
      <c r="AJ29" s="10"/>
      <c r="AK29" s="10"/>
    </row>
    <row r="30" spans="3:37" ht="15" customHeight="1" x14ac:dyDescent="0.3">
      <c r="C30" s="38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40"/>
    </row>
    <row r="31" spans="3:37" ht="15" customHeight="1" x14ac:dyDescent="0.3">
      <c r="C31" s="35"/>
      <c r="P31" s="36"/>
    </row>
    <row r="32" spans="3:37" ht="15" customHeight="1" x14ac:dyDescent="0.3">
      <c r="C32" s="35"/>
      <c r="D32" s="96" t="s">
        <v>264</v>
      </c>
      <c r="E32" s="97"/>
      <c r="F32" s="97"/>
      <c r="G32" s="97"/>
      <c r="H32" s="97"/>
      <c r="I32" s="98"/>
      <c r="J32" s="96" t="s">
        <v>265</v>
      </c>
      <c r="K32" s="97"/>
      <c r="L32" s="97"/>
      <c r="M32" s="97"/>
      <c r="N32" s="98"/>
      <c r="P32" s="36"/>
    </row>
    <row r="33" spans="3:16" ht="15" customHeight="1" x14ac:dyDescent="0.3">
      <c r="C33" s="35"/>
      <c r="D33" s="99">
        <v>9002</v>
      </c>
      <c r="E33" t="s">
        <v>97</v>
      </c>
      <c r="H33" s="87">
        <v>632088.51</v>
      </c>
      <c r="I33" s="36"/>
      <c r="J33" s="99">
        <v>1470</v>
      </c>
      <c r="K33" t="s">
        <v>262</v>
      </c>
      <c r="N33" s="94">
        <v>31604.43</v>
      </c>
      <c r="P33" s="36"/>
    </row>
    <row r="34" spans="3:16" ht="15" customHeight="1" x14ac:dyDescent="0.3">
      <c r="C34" s="35"/>
      <c r="D34" s="35"/>
      <c r="H34" s="87"/>
      <c r="I34" s="36"/>
      <c r="J34" s="99">
        <v>3000</v>
      </c>
      <c r="K34" t="s">
        <v>263</v>
      </c>
      <c r="N34" s="94">
        <v>34417.629999999997</v>
      </c>
      <c r="P34" s="36"/>
    </row>
    <row r="35" spans="3:16" ht="15" customHeight="1" x14ac:dyDescent="0.3">
      <c r="C35" s="35"/>
      <c r="D35" s="35"/>
      <c r="H35" s="87"/>
      <c r="I35" s="36"/>
      <c r="J35" s="35"/>
      <c r="N35" s="94"/>
      <c r="P35" s="36"/>
    </row>
    <row r="36" spans="3:16" ht="15" customHeight="1" x14ac:dyDescent="0.3">
      <c r="C36" s="35"/>
      <c r="D36" s="35"/>
      <c r="H36" s="87"/>
      <c r="I36" s="36"/>
      <c r="J36" s="35"/>
      <c r="N36" s="94"/>
      <c r="P36" s="36"/>
    </row>
    <row r="37" spans="3:16" ht="15" customHeight="1" x14ac:dyDescent="0.3">
      <c r="C37" s="35"/>
      <c r="D37" s="35"/>
      <c r="H37" s="87"/>
      <c r="I37" s="36"/>
      <c r="J37" s="35"/>
      <c r="N37" s="94"/>
      <c r="P37" s="36"/>
    </row>
    <row r="38" spans="3:16" ht="15" customHeight="1" x14ac:dyDescent="0.3">
      <c r="C38" s="35"/>
      <c r="D38" s="35"/>
      <c r="F38" s="23" t="s">
        <v>266</v>
      </c>
      <c r="G38" s="23"/>
      <c r="H38" s="88">
        <f>SUM(H33:H37)</f>
        <v>632088.51</v>
      </c>
      <c r="I38" s="93"/>
      <c r="J38" s="35"/>
      <c r="L38" s="23" t="s">
        <v>266</v>
      </c>
      <c r="M38" s="23"/>
      <c r="N38" s="95">
        <f>SUM(N33:N37)</f>
        <v>66022.06</v>
      </c>
      <c r="P38" s="36"/>
    </row>
    <row r="39" spans="3:16" ht="15" customHeight="1" x14ac:dyDescent="0.3">
      <c r="C39" s="35"/>
      <c r="D39" s="38"/>
      <c r="E39" s="39"/>
      <c r="F39" s="39"/>
      <c r="G39" s="39"/>
      <c r="H39" s="39"/>
      <c r="I39" s="40"/>
      <c r="J39" s="38"/>
      <c r="K39" s="39"/>
      <c r="L39" s="39"/>
      <c r="M39" s="39"/>
      <c r="N39" s="40"/>
      <c r="P39" s="36"/>
    </row>
    <row r="40" spans="3:16" ht="15" customHeight="1" x14ac:dyDescent="0.3">
      <c r="C40" s="35"/>
      <c r="N40" s="90"/>
      <c r="P40" s="36"/>
    </row>
    <row r="41" spans="3:16" ht="3.6" customHeight="1" x14ac:dyDescent="0.3">
      <c r="C41" s="35"/>
      <c r="F41" s="23"/>
      <c r="G41" s="23"/>
      <c r="H41" s="23"/>
      <c r="P41" s="36"/>
    </row>
    <row r="42" spans="3:16" ht="36.6" customHeight="1" x14ac:dyDescent="0.4">
      <c r="C42" s="35"/>
      <c r="D42" s="220" t="s">
        <v>203</v>
      </c>
      <c r="E42" s="220"/>
      <c r="F42" s="220"/>
      <c r="G42" s="220"/>
      <c r="H42" s="220"/>
      <c r="I42" s="220"/>
      <c r="J42" s="220"/>
      <c r="K42" s="220"/>
      <c r="L42" s="220"/>
      <c r="M42" s="220"/>
      <c r="N42" s="220"/>
      <c r="O42" s="220"/>
      <c r="P42" s="221"/>
    </row>
    <row r="43" spans="3:16" ht="15" thickBot="1" x14ac:dyDescent="0.35">
      <c r="C43" s="35"/>
      <c r="P43" s="36"/>
    </row>
    <row r="44" spans="3:16" x14ac:dyDescent="0.3">
      <c r="C44" s="35"/>
      <c r="G44" s="48"/>
      <c r="H44" s="49"/>
      <c r="I44" s="49"/>
      <c r="J44" s="49"/>
      <c r="K44" s="49"/>
      <c r="L44" s="49"/>
      <c r="M44" s="49"/>
      <c r="N44" s="49"/>
      <c r="O44" s="50"/>
      <c r="P44" s="36"/>
    </row>
    <row r="45" spans="3:16" x14ac:dyDescent="0.3">
      <c r="C45" s="35"/>
      <c r="G45" s="51"/>
      <c r="H45" s="16" t="s">
        <v>123</v>
      </c>
      <c r="I45" s="238" t="s">
        <v>124</v>
      </c>
      <c r="J45" s="16" t="s">
        <v>267</v>
      </c>
      <c r="K45" s="238" t="s">
        <v>126</v>
      </c>
      <c r="L45" s="16" t="s">
        <v>268</v>
      </c>
      <c r="M45" s="238" t="s">
        <v>127</v>
      </c>
      <c r="N45" s="16" t="s">
        <v>128</v>
      </c>
      <c r="O45" s="52"/>
      <c r="P45" s="36"/>
    </row>
    <row r="46" spans="3:16" ht="15.6" customHeight="1" x14ac:dyDescent="0.3">
      <c r="C46" s="35"/>
      <c r="G46" s="51"/>
      <c r="H46" s="91">
        <f>(L46-J46)*N46</f>
        <v>113213.29</v>
      </c>
      <c r="I46" s="238"/>
      <c r="J46" s="89">
        <f>N38</f>
        <v>66022.06</v>
      </c>
      <c r="K46" s="238"/>
      <c r="L46" s="89">
        <f>H38</f>
        <v>632088.51</v>
      </c>
      <c r="M46" s="238"/>
      <c r="N46" s="46">
        <v>0.2</v>
      </c>
      <c r="O46" s="53"/>
      <c r="P46" s="36"/>
    </row>
    <row r="47" spans="3:16" ht="15" thickBot="1" x14ac:dyDescent="0.35">
      <c r="C47" s="35"/>
      <c r="G47" s="54"/>
      <c r="H47" s="55"/>
      <c r="I47" s="55"/>
      <c r="J47" s="55"/>
      <c r="K47" s="55"/>
      <c r="L47" s="55"/>
      <c r="M47" s="55"/>
      <c r="N47" s="55"/>
      <c r="O47" s="56"/>
      <c r="P47" s="36"/>
    </row>
    <row r="48" spans="3:16" x14ac:dyDescent="0.3">
      <c r="C48" s="35"/>
      <c r="P48" s="36"/>
    </row>
    <row r="49" spans="3:17" ht="15" thickBot="1" x14ac:dyDescent="0.35">
      <c r="C49" s="35"/>
      <c r="P49" s="36"/>
    </row>
    <row r="50" spans="3:17" x14ac:dyDescent="0.3">
      <c r="C50" s="35"/>
      <c r="G50" s="48"/>
      <c r="H50" s="49"/>
      <c r="I50" s="49"/>
      <c r="J50" s="49"/>
      <c r="K50" s="49"/>
      <c r="L50" s="49"/>
      <c r="M50" s="50"/>
      <c r="P50" s="36"/>
      <c r="Q50" t="s">
        <v>204</v>
      </c>
    </row>
    <row r="51" spans="3:17" x14ac:dyDescent="0.3">
      <c r="C51" s="35"/>
      <c r="G51" s="51"/>
      <c r="H51" s="16" t="s">
        <v>199</v>
      </c>
      <c r="I51" s="238" t="s">
        <v>124</v>
      </c>
      <c r="J51" s="16" t="s">
        <v>123</v>
      </c>
      <c r="K51" s="238" t="s">
        <v>129</v>
      </c>
      <c r="L51" s="16" t="s">
        <v>17</v>
      </c>
      <c r="M51" s="58"/>
      <c r="P51" s="36"/>
      <c r="Q51" t="s">
        <v>205</v>
      </c>
    </row>
    <row r="52" spans="3:17" x14ac:dyDescent="0.3">
      <c r="C52" s="35"/>
      <c r="G52" s="51"/>
      <c r="H52" s="89">
        <f>MIN(J52,L52)</f>
        <v>0</v>
      </c>
      <c r="I52" s="238"/>
      <c r="J52" s="89">
        <f>H46</f>
        <v>113213.29</v>
      </c>
      <c r="K52" s="238"/>
      <c r="L52" s="45">
        <v>0</v>
      </c>
      <c r="M52" s="59"/>
      <c r="P52" s="36"/>
    </row>
    <row r="53" spans="3:17" ht="15" thickBot="1" x14ac:dyDescent="0.35">
      <c r="C53" s="35"/>
      <c r="G53" s="54"/>
      <c r="H53" s="55"/>
      <c r="I53" s="55"/>
      <c r="J53" s="55"/>
      <c r="K53" s="55"/>
      <c r="L53" s="55"/>
      <c r="M53" s="56"/>
      <c r="P53" s="36"/>
    </row>
    <row r="54" spans="3:17" x14ac:dyDescent="0.3">
      <c r="C54" s="35"/>
      <c r="P54" s="36"/>
    </row>
    <row r="55" spans="3:17" x14ac:dyDescent="0.3">
      <c r="C55" s="35"/>
      <c r="P55" s="36"/>
    </row>
    <row r="56" spans="3:17" x14ac:dyDescent="0.3">
      <c r="C56" s="35"/>
      <c r="H56" s="229" t="s">
        <v>202</v>
      </c>
      <c r="I56" s="230"/>
      <c r="J56" s="231"/>
      <c r="P56" s="36"/>
    </row>
    <row r="57" spans="3:17" x14ac:dyDescent="0.3">
      <c r="C57" s="35"/>
      <c r="H57" s="57" t="s">
        <v>200</v>
      </c>
      <c r="I57" s="232" t="s">
        <v>201</v>
      </c>
      <c r="J57" s="233"/>
      <c r="P57" s="36"/>
    </row>
    <row r="58" spans="3:17" x14ac:dyDescent="0.3">
      <c r="C58" s="35"/>
      <c r="H58" s="57">
        <v>1094</v>
      </c>
      <c r="I58" s="234"/>
      <c r="J58" s="235"/>
      <c r="P58" s="36"/>
    </row>
    <row r="59" spans="3:17" x14ac:dyDescent="0.3">
      <c r="C59" s="35"/>
      <c r="P59" s="36"/>
    </row>
    <row r="60" spans="3:17" x14ac:dyDescent="0.3">
      <c r="C60" s="35"/>
      <c r="P60" s="36"/>
    </row>
    <row r="61" spans="3:17" x14ac:dyDescent="0.3">
      <c r="C61" s="35"/>
      <c r="P61" s="36"/>
    </row>
    <row r="62" spans="3:17" x14ac:dyDescent="0.3">
      <c r="C62" s="35"/>
      <c r="P62" s="36"/>
    </row>
    <row r="63" spans="3:17" x14ac:dyDescent="0.3">
      <c r="C63" s="38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40"/>
    </row>
  </sheetData>
  <mergeCells count="31">
    <mergeCell ref="D6:P6"/>
    <mergeCell ref="D7:P7"/>
    <mergeCell ref="D10:E10"/>
    <mergeCell ref="J10:L10"/>
    <mergeCell ref="D11:E11"/>
    <mergeCell ref="J11:L11"/>
    <mergeCell ref="N15:O15"/>
    <mergeCell ref="D16:E16"/>
    <mergeCell ref="N16:O16"/>
    <mergeCell ref="D17:E17"/>
    <mergeCell ref="D19:H19"/>
    <mergeCell ref="K19:N19"/>
    <mergeCell ref="I45:I46"/>
    <mergeCell ref="K45:K46"/>
    <mergeCell ref="M45:M46"/>
    <mergeCell ref="D20:H20"/>
    <mergeCell ref="K20:N20"/>
    <mergeCell ref="D22:H22"/>
    <mergeCell ref="K22:N22"/>
    <mergeCell ref="D23:H23"/>
    <mergeCell ref="K23:N23"/>
    <mergeCell ref="D25:H25"/>
    <mergeCell ref="K25:N25"/>
    <mergeCell ref="D26:H26"/>
    <mergeCell ref="K26:N26"/>
    <mergeCell ref="D42:P42"/>
    <mergeCell ref="I51:I52"/>
    <mergeCell ref="K51:K52"/>
    <mergeCell ref="H56:J56"/>
    <mergeCell ref="I57:J57"/>
    <mergeCell ref="I58:J58"/>
  </mergeCells>
  <dataValidations count="7">
    <dataValidation type="list" allowBlank="1" showInputMessage="1" showErrorMessage="1" sqref="K26:O26">
      <formula1>$AZ$2:$AZ$9</formula1>
    </dataValidation>
    <dataValidation type="list" allowBlank="1" showInputMessage="1" showErrorMessage="1" sqref="D26:H26">
      <formula1>$AW$2:$AW$3</formula1>
    </dataValidation>
    <dataValidation type="list" allowBlank="1" showInputMessage="1" showErrorMessage="1" sqref="K23:O23">
      <formula1>$AS$2</formula1>
    </dataValidation>
    <dataValidation type="list" allowBlank="1" showInputMessage="1" showErrorMessage="1" sqref="D23:H23">
      <formula1>$AO$2:$AO$5</formula1>
    </dataValidation>
    <dataValidation type="list" allowBlank="1" showInputMessage="1" showErrorMessage="1" sqref="K20:O20">
      <formula1>$AH$3:$AH$9</formula1>
    </dataValidation>
    <dataValidation type="list" allowBlank="1" showInputMessage="1" showErrorMessage="1" sqref="D20:H20">
      <formula1>$AC$3:$AC$27</formula1>
    </dataValidation>
    <dataValidation type="list" allowBlank="1" showInputMessage="1" showErrorMessage="1" sqref="F11:F14 D11:E11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30" zoomScaleNormal="130" workbookViewId="0">
      <selection activeCell="C9" sqref="C9"/>
    </sheetView>
  </sheetViews>
  <sheetFormatPr baseColWidth="10" defaultRowHeight="14.4" x14ac:dyDescent="0.3"/>
  <cols>
    <col min="2" max="2" width="14.109375" customWidth="1"/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100</v>
      </c>
      <c r="H1" s="18"/>
      <c r="I1" s="18"/>
    </row>
    <row r="2" spans="1:14" ht="14.55" x14ac:dyDescent="0.35">
      <c r="G2" s="18"/>
      <c r="H2" s="18"/>
      <c r="I2" s="18"/>
    </row>
    <row r="3" spans="1:14" ht="14.55" x14ac:dyDescent="0.35">
      <c r="C3" s="282" t="s">
        <v>214</v>
      </c>
      <c r="D3" s="282"/>
      <c r="E3" s="282"/>
      <c r="F3" s="282"/>
      <c r="I3" s="283" t="s">
        <v>215</v>
      </c>
      <c r="J3" s="283"/>
      <c r="K3" s="283"/>
      <c r="L3" s="283"/>
      <c r="M3" s="283"/>
      <c r="N3" s="283"/>
    </row>
    <row r="4" spans="1:14" x14ac:dyDescent="0.3">
      <c r="C4" s="66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6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ht="14.55" x14ac:dyDescent="0.35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ht="14.55" x14ac:dyDescent="0.35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ht="14.55" x14ac:dyDescent="0.35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D10">
        <v>6040</v>
      </c>
      <c r="E10" t="s">
        <v>79</v>
      </c>
      <c r="J10">
        <v>1590</v>
      </c>
      <c r="K10" t="s">
        <v>78</v>
      </c>
    </row>
    <row r="11" spans="1:14" ht="14.55" x14ac:dyDescent="0.35">
      <c r="D11">
        <v>6036</v>
      </c>
      <c r="E11" t="s">
        <v>77</v>
      </c>
      <c r="J11">
        <v>1610</v>
      </c>
      <c r="K11" t="s">
        <v>76</v>
      </c>
    </row>
    <row r="12" spans="1:14" ht="14.55" x14ac:dyDescent="0.35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ht="14.55" x14ac:dyDescent="0.35">
      <c r="D14">
        <v>1035</v>
      </c>
      <c r="E14" t="s">
        <v>71</v>
      </c>
      <c r="J14">
        <v>1320</v>
      </c>
      <c r="K14" t="s">
        <v>70</v>
      </c>
    </row>
    <row r="15" spans="1:14" ht="14.55" x14ac:dyDescent="0.35">
      <c r="D15">
        <v>1034</v>
      </c>
      <c r="E15" t="s">
        <v>69</v>
      </c>
      <c r="J15">
        <v>1318</v>
      </c>
      <c r="K15" t="s">
        <v>68</v>
      </c>
    </row>
    <row r="16" spans="1:14" ht="14.55" x14ac:dyDescent="0.35">
      <c r="D16">
        <v>1028</v>
      </c>
      <c r="E16" t="s">
        <v>67</v>
      </c>
      <c r="J16">
        <v>1317</v>
      </c>
      <c r="K16" t="s">
        <v>66</v>
      </c>
    </row>
    <row r="17" spans="2:14" ht="14.55" x14ac:dyDescent="0.35">
      <c r="D17">
        <v>1026</v>
      </c>
      <c r="E17" t="s">
        <v>65</v>
      </c>
      <c r="J17">
        <v>1316</v>
      </c>
      <c r="K17" t="s">
        <v>64</v>
      </c>
    </row>
    <row r="18" spans="2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ht="14.55" x14ac:dyDescent="0.35">
      <c r="D19">
        <v>1007</v>
      </c>
      <c r="E19" t="s">
        <v>61</v>
      </c>
      <c r="J19">
        <v>1420</v>
      </c>
      <c r="K19" t="s">
        <v>60</v>
      </c>
    </row>
    <row r="20" spans="2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ht="14.55" x14ac:dyDescent="0.35">
      <c r="D21">
        <v>373</v>
      </c>
      <c r="E21" t="s">
        <v>57</v>
      </c>
      <c r="J21">
        <v>3000</v>
      </c>
      <c r="K21" t="s">
        <v>56</v>
      </c>
    </row>
    <row r="22" spans="2:14" ht="14.55" x14ac:dyDescent="0.35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ht="14.55" x14ac:dyDescent="0.35">
      <c r="D24">
        <v>367</v>
      </c>
      <c r="E24" t="s">
        <v>49</v>
      </c>
      <c r="J24">
        <v>9265</v>
      </c>
      <c r="K24" t="s">
        <v>48</v>
      </c>
    </row>
    <row r="25" spans="2:14" x14ac:dyDescent="0.3">
      <c r="B25" t="s">
        <v>219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">
      <c r="B26" s="68" t="s">
        <v>213</v>
      </c>
      <c r="J26">
        <v>1251</v>
      </c>
      <c r="K26" t="s">
        <v>44</v>
      </c>
    </row>
    <row r="27" spans="2:14" x14ac:dyDescent="0.3">
      <c r="B27" s="69" t="s">
        <v>217</v>
      </c>
      <c r="C27" s="19" t="s">
        <v>206</v>
      </c>
      <c r="J27">
        <v>2751</v>
      </c>
      <c r="K27" t="s">
        <v>43</v>
      </c>
    </row>
    <row r="28" spans="2:14" x14ac:dyDescent="0.3">
      <c r="B28" s="69" t="s">
        <v>218</v>
      </c>
      <c r="C28" s="19" t="s">
        <v>206</v>
      </c>
      <c r="J28">
        <v>2731</v>
      </c>
      <c r="K28" t="s">
        <v>42</v>
      </c>
    </row>
    <row r="29" spans="2:14" x14ac:dyDescent="0.3">
      <c r="B29" s="68"/>
      <c r="C29" s="67" t="s">
        <v>97</v>
      </c>
      <c r="D29" s="67" t="s">
        <v>207</v>
      </c>
      <c r="E29" s="67" t="s">
        <v>208</v>
      </c>
      <c r="F29" s="67" t="s">
        <v>209</v>
      </c>
      <c r="G29" s="67" t="s">
        <v>210</v>
      </c>
      <c r="H29" s="19"/>
      <c r="I29" s="19"/>
      <c r="J29">
        <v>1912</v>
      </c>
      <c r="K29" t="s">
        <v>41</v>
      </c>
    </row>
    <row r="30" spans="2:14" x14ac:dyDescent="0.3">
      <c r="B30" s="68"/>
      <c r="C30" s="67">
        <v>9002</v>
      </c>
      <c r="D30" s="67">
        <v>1026</v>
      </c>
      <c r="E30" s="67">
        <v>373</v>
      </c>
      <c r="F30" s="67">
        <v>3035</v>
      </c>
      <c r="G30" s="19"/>
      <c r="H30" s="19"/>
      <c r="I30" s="19"/>
      <c r="J30">
        <v>1556</v>
      </c>
      <c r="K30" t="s">
        <v>40</v>
      </c>
    </row>
    <row r="31" spans="2:14" x14ac:dyDescent="0.3">
      <c r="B31" s="69" t="s">
        <v>206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">
      <c r="B36" t="s">
        <v>211</v>
      </c>
    </row>
    <row r="37" spans="1:9" x14ac:dyDescent="0.3">
      <c r="B37" t="s">
        <v>212</v>
      </c>
    </row>
    <row r="38" spans="1:9" x14ac:dyDescent="0.3">
      <c r="G38" t="s">
        <v>38</v>
      </c>
    </row>
    <row r="39" spans="1:9" ht="43.2" x14ac:dyDescent="0.3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">
      <c r="A44" t="s">
        <v>20</v>
      </c>
      <c r="E44" t="s">
        <v>19</v>
      </c>
    </row>
    <row r="47" spans="1:9" x14ac:dyDescent="0.3">
      <c r="A47" s="5" t="s">
        <v>18</v>
      </c>
      <c r="B47" s="5"/>
    </row>
    <row r="48" spans="1:9" x14ac:dyDescent="0.3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">
      <c r="A49" t="s">
        <v>13</v>
      </c>
      <c r="F49" s="2" t="s">
        <v>12</v>
      </c>
      <c r="G49" s="3">
        <v>9002</v>
      </c>
      <c r="H49" s="3" t="s">
        <v>11</v>
      </c>
    </row>
    <row r="50" spans="1:8" ht="28.8" x14ac:dyDescent="0.3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">
      <c r="A51" t="s">
        <v>6</v>
      </c>
    </row>
    <row r="52" spans="1:8" x14ac:dyDescent="0.3">
      <c r="A52" t="s">
        <v>5</v>
      </c>
    </row>
    <row r="53" spans="1:8" x14ac:dyDescent="0.3">
      <c r="A53" t="s">
        <v>4</v>
      </c>
    </row>
    <row r="54" spans="1:8" x14ac:dyDescent="0.3">
      <c r="A54" t="s">
        <v>3</v>
      </c>
    </row>
    <row r="55" spans="1:8" x14ac:dyDescent="0.3">
      <c r="A55" t="s">
        <v>2</v>
      </c>
      <c r="C55" t="s">
        <v>1</v>
      </c>
    </row>
    <row r="56" spans="1:8" x14ac:dyDescent="0.3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Z50"/>
  <sheetViews>
    <sheetView showGridLines="0" zoomScale="120" zoomScaleNormal="120" workbookViewId="0">
      <selection activeCell="K19" sqref="K19:N19"/>
    </sheetView>
  </sheetViews>
  <sheetFormatPr baseColWidth="10" defaultRowHeight="14.4" x14ac:dyDescent="0.3"/>
  <cols>
    <col min="3" max="3" width="1.6640625" customWidth="1"/>
    <col min="6" max="6" width="4.6640625" customWidth="1"/>
    <col min="7" max="7" width="4" customWidth="1"/>
    <col min="9" max="9" width="5.109375" customWidth="1"/>
    <col min="10" max="10" width="15" customWidth="1"/>
    <col min="11" max="11" width="6.44140625" customWidth="1"/>
    <col min="12" max="12" width="14.44140625" customWidth="1"/>
    <col min="13" max="13" width="5.44140625" customWidth="1"/>
    <col min="14" max="14" width="14.6640625" customWidth="1"/>
    <col min="15" max="15" width="2.5546875" customWidth="1"/>
    <col min="16" max="16" width="14.109375" customWidth="1"/>
  </cols>
  <sheetData>
    <row r="1" spans="3:52" x14ac:dyDescent="0.3"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ht="14.55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55" x14ac:dyDescent="0.35">
      <c r="C6" s="32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4"/>
      <c r="AC6" t="s">
        <v>145</v>
      </c>
      <c r="AH6" s="14" t="s">
        <v>166</v>
      </c>
      <c r="AZ6" s="14" t="s">
        <v>181</v>
      </c>
    </row>
    <row r="7" spans="3:52" ht="21" x14ac:dyDescent="0.4">
      <c r="C7" s="35"/>
      <c r="D7" s="220" t="s">
        <v>198</v>
      </c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1"/>
      <c r="AC7" t="s">
        <v>146</v>
      </c>
      <c r="AH7" s="14" t="s">
        <v>167</v>
      </c>
      <c r="AZ7" s="14" t="s">
        <v>182</v>
      </c>
    </row>
    <row r="8" spans="3:52" ht="14.55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ht="14.55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">
      <c r="C10" s="35"/>
      <c r="D10" s="222" t="s">
        <v>191</v>
      </c>
      <c r="E10" s="222"/>
      <c r="F10" s="284" t="s">
        <v>220</v>
      </c>
      <c r="G10" s="284"/>
      <c r="H10" s="284"/>
      <c r="J10" s="223" t="s">
        <v>228</v>
      </c>
      <c r="K10" s="223"/>
      <c r="L10" s="223"/>
      <c r="M10" s="43"/>
      <c r="N10" s="16" t="s">
        <v>192</v>
      </c>
      <c r="P10" s="83"/>
      <c r="AC10" t="s">
        <v>149</v>
      </c>
      <c r="AJ10" s="13"/>
      <c r="AK10" s="13"/>
    </row>
    <row r="11" spans="3:52" x14ac:dyDescent="0.3">
      <c r="C11" s="35"/>
      <c r="D11" s="294" t="s">
        <v>186</v>
      </c>
      <c r="E11" s="295"/>
      <c r="F11" s="47"/>
      <c r="G11" s="60">
        <v>1</v>
      </c>
      <c r="H11" s="60"/>
      <c r="J11" s="226"/>
      <c r="K11" s="227"/>
      <c r="L11" s="228"/>
      <c r="M11" s="83"/>
      <c r="N11" s="78"/>
      <c r="P11" s="83"/>
      <c r="AC11" t="s">
        <v>150</v>
      </c>
    </row>
    <row r="12" spans="3:52" ht="14.55" x14ac:dyDescent="0.35">
      <c r="C12" s="35"/>
      <c r="D12" s="47"/>
      <c r="E12" s="47"/>
      <c r="F12" s="47"/>
      <c r="K12" s="83"/>
      <c r="L12" s="83"/>
      <c r="M12" s="83"/>
      <c r="N12" s="83"/>
      <c r="O12" s="83"/>
      <c r="P12" s="83"/>
    </row>
    <row r="13" spans="3:52" x14ac:dyDescent="0.3">
      <c r="C13" s="35"/>
      <c r="D13" s="298" t="s">
        <v>216</v>
      </c>
      <c r="E13" s="298"/>
      <c r="F13" s="47"/>
      <c r="K13" s="70"/>
      <c r="L13" s="72" t="s">
        <v>221</v>
      </c>
      <c r="M13" s="71"/>
      <c r="N13" s="83"/>
      <c r="O13" s="83"/>
      <c r="P13" s="61"/>
    </row>
    <row r="14" spans="3:52" x14ac:dyDescent="0.3">
      <c r="C14" s="35"/>
      <c r="D14" s="294" t="s">
        <v>186</v>
      </c>
      <c r="E14" s="295"/>
      <c r="K14" s="43"/>
      <c r="L14" s="43"/>
      <c r="M14" s="43"/>
      <c r="N14" s="43"/>
      <c r="P14" s="36"/>
      <c r="AC14" t="s">
        <v>151</v>
      </c>
    </row>
    <row r="15" spans="3:52" ht="14.55" x14ac:dyDescent="0.35">
      <c r="C15" s="35"/>
      <c r="P15" s="36"/>
      <c r="AC15" t="s">
        <v>152</v>
      </c>
    </row>
    <row r="16" spans="3:52" ht="14.55" x14ac:dyDescent="0.35">
      <c r="C16" s="35"/>
      <c r="D16" s="222" t="s">
        <v>227</v>
      </c>
      <c r="E16" s="222"/>
      <c r="F16" s="222"/>
      <c r="G16" s="222"/>
      <c r="H16" s="222"/>
      <c r="K16" s="222" t="s">
        <v>222</v>
      </c>
      <c r="L16" s="222"/>
      <c r="M16" s="222"/>
      <c r="N16" s="222"/>
      <c r="O16" s="16"/>
      <c r="P16" s="36"/>
      <c r="AC16" t="s">
        <v>153</v>
      </c>
    </row>
    <row r="17" spans="3:37" ht="14.55" x14ac:dyDescent="0.35">
      <c r="C17" s="35"/>
      <c r="D17" s="229"/>
      <c r="E17" s="230"/>
      <c r="F17" s="230"/>
      <c r="G17" s="230"/>
      <c r="H17" s="231"/>
      <c r="K17" s="229"/>
      <c r="L17" s="230"/>
      <c r="M17" s="230"/>
      <c r="N17" s="231"/>
      <c r="O17" s="16"/>
      <c r="P17" s="36"/>
      <c r="AC17" t="s">
        <v>154</v>
      </c>
      <c r="AJ17" s="12"/>
      <c r="AK17" s="12"/>
    </row>
    <row r="18" spans="3:37" ht="14.55" x14ac:dyDescent="0.35">
      <c r="C18" s="35"/>
      <c r="K18" s="37"/>
      <c r="P18" s="36"/>
      <c r="AC18" t="s">
        <v>155</v>
      </c>
    </row>
    <row r="19" spans="3:37" ht="14.55" x14ac:dyDescent="0.35">
      <c r="C19" s="35"/>
      <c r="D19" s="222" t="s">
        <v>223</v>
      </c>
      <c r="E19" s="222"/>
      <c r="F19" s="222"/>
      <c r="G19" s="222"/>
      <c r="H19" s="222"/>
      <c r="K19" s="222" t="s">
        <v>224</v>
      </c>
      <c r="L19" s="222"/>
      <c r="M19" s="222"/>
      <c r="N19" s="222"/>
      <c r="O19" s="16"/>
      <c r="P19" s="36"/>
      <c r="AC19" t="s">
        <v>156</v>
      </c>
      <c r="AJ19" s="11"/>
      <c r="AK19" s="11"/>
    </row>
    <row r="20" spans="3:37" ht="14.55" x14ac:dyDescent="0.35">
      <c r="C20" s="35"/>
      <c r="D20" s="229"/>
      <c r="E20" s="230"/>
      <c r="F20" s="230"/>
      <c r="G20" s="230"/>
      <c r="H20" s="231"/>
      <c r="K20" s="229"/>
      <c r="L20" s="230"/>
      <c r="M20" s="230"/>
      <c r="N20" s="231"/>
      <c r="O20" s="16"/>
      <c r="P20" s="36"/>
      <c r="AC20" t="s">
        <v>157</v>
      </c>
      <c r="AJ20" s="11"/>
      <c r="AK20" s="11"/>
    </row>
    <row r="21" spans="3:37" ht="14.55" x14ac:dyDescent="0.35">
      <c r="C21" s="35"/>
      <c r="K21" s="37"/>
      <c r="P21" s="36"/>
      <c r="AC21" t="s">
        <v>158</v>
      </c>
      <c r="AJ21" s="11"/>
      <c r="AK21" s="11"/>
    </row>
    <row r="22" spans="3:37" ht="14.55" x14ac:dyDescent="0.35">
      <c r="C22" s="35"/>
      <c r="D22" s="222" t="s">
        <v>225</v>
      </c>
      <c r="E22" s="222"/>
      <c r="F22" s="222"/>
      <c r="G22" s="222"/>
      <c r="H22" s="222"/>
      <c r="K22" s="222" t="s">
        <v>226</v>
      </c>
      <c r="L22" s="222"/>
      <c r="M22" s="222"/>
      <c r="N22" s="222"/>
      <c r="O22" s="16"/>
      <c r="P22" s="36"/>
      <c r="AC22" t="s">
        <v>159</v>
      </c>
      <c r="AJ22" s="11"/>
      <c r="AK22" s="11"/>
    </row>
    <row r="23" spans="3:37" ht="14.55" x14ac:dyDescent="0.35">
      <c r="C23" s="35"/>
      <c r="D23" s="229"/>
      <c r="E23" s="230"/>
      <c r="F23" s="230"/>
      <c r="G23" s="230"/>
      <c r="H23" s="231"/>
      <c r="K23" s="229"/>
      <c r="L23" s="230"/>
      <c r="M23" s="230"/>
      <c r="N23" s="231"/>
      <c r="O23" s="16"/>
      <c r="P23" s="36"/>
      <c r="AC23" t="s">
        <v>160</v>
      </c>
      <c r="AJ23" s="11"/>
      <c r="AK23" s="11"/>
    </row>
    <row r="24" spans="3:37" ht="14.55" x14ac:dyDescent="0.35">
      <c r="C24" s="35"/>
      <c r="D24" s="37" t="s">
        <v>189</v>
      </c>
      <c r="E24" s="33"/>
      <c r="F24" s="33"/>
      <c r="G24" s="33"/>
      <c r="H24" s="33"/>
      <c r="J24" s="16"/>
      <c r="P24" s="36"/>
      <c r="AC24" t="s">
        <v>161</v>
      </c>
    </row>
    <row r="25" spans="3:37" ht="14.55" x14ac:dyDescent="0.35">
      <c r="C25" s="35"/>
      <c r="P25" s="36"/>
    </row>
    <row r="26" spans="3:37" x14ac:dyDescent="0.3">
      <c r="C26" s="44" t="s">
        <v>190</v>
      </c>
      <c r="P26" s="36"/>
      <c r="AJ26" s="10"/>
      <c r="AK26" s="10"/>
    </row>
    <row r="27" spans="3:37" ht="3" customHeight="1" x14ac:dyDescent="0.3"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0"/>
    </row>
    <row r="28" spans="3:37" ht="3.6" customHeight="1" x14ac:dyDescent="0.3">
      <c r="C28" s="35"/>
      <c r="P28" s="36"/>
    </row>
    <row r="29" spans="3:37" ht="36.6" customHeight="1" x14ac:dyDescent="0.4">
      <c r="C29" s="35"/>
      <c r="D29" s="220" t="s">
        <v>203</v>
      </c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1"/>
    </row>
    <row r="30" spans="3:37" ht="15" thickBot="1" x14ac:dyDescent="0.35">
      <c r="C30" s="35"/>
      <c r="P30" s="36"/>
    </row>
    <row r="31" spans="3:37" x14ac:dyDescent="0.3">
      <c r="C31" s="35"/>
      <c r="G31" s="48"/>
      <c r="H31" s="49"/>
      <c r="I31" s="49"/>
      <c r="J31" s="49"/>
      <c r="K31" s="49"/>
      <c r="L31" s="49"/>
      <c r="M31" s="49"/>
      <c r="N31" s="49"/>
      <c r="O31" s="50"/>
      <c r="P31" s="36"/>
    </row>
    <row r="32" spans="3:37" x14ac:dyDescent="0.3">
      <c r="C32" s="35"/>
      <c r="G32" s="51"/>
      <c r="H32" s="16" t="s">
        <v>123</v>
      </c>
      <c r="I32" s="238" t="s">
        <v>124</v>
      </c>
      <c r="J32" s="16" t="s">
        <v>125</v>
      </c>
      <c r="K32" s="238" t="s">
        <v>126</v>
      </c>
      <c r="L32" s="16" t="s">
        <v>32</v>
      </c>
      <c r="M32" s="238" t="s">
        <v>127</v>
      </c>
      <c r="N32" s="16" t="s">
        <v>128</v>
      </c>
      <c r="O32" s="52"/>
      <c r="P32" s="36"/>
    </row>
    <row r="33" spans="3:17" ht="15.6" customHeight="1" x14ac:dyDescent="0.3">
      <c r="C33" s="35"/>
      <c r="G33" s="51"/>
      <c r="H33" s="45"/>
      <c r="I33" s="238"/>
      <c r="J33" s="45"/>
      <c r="K33" s="238"/>
      <c r="L33" s="45"/>
      <c r="M33" s="238"/>
      <c r="N33" s="46">
        <v>0.2</v>
      </c>
      <c r="O33" s="53"/>
      <c r="P33" s="36"/>
    </row>
    <row r="34" spans="3:17" ht="15" thickBot="1" x14ac:dyDescent="0.35">
      <c r="C34" s="35"/>
      <c r="G34" s="54"/>
      <c r="H34" s="55"/>
      <c r="I34" s="55"/>
      <c r="J34" s="55"/>
      <c r="K34" s="55"/>
      <c r="L34" s="55"/>
      <c r="M34" s="55"/>
      <c r="N34" s="55"/>
      <c r="O34" s="56"/>
      <c r="P34" s="36"/>
    </row>
    <row r="35" spans="3:17" x14ac:dyDescent="0.3">
      <c r="C35" s="35"/>
      <c r="P35" s="36"/>
    </row>
    <row r="36" spans="3:17" ht="15" thickBot="1" x14ac:dyDescent="0.35">
      <c r="C36" s="35"/>
      <c r="P36" s="36"/>
    </row>
    <row r="37" spans="3:17" x14ac:dyDescent="0.3">
      <c r="C37" s="35"/>
      <c r="G37" s="48"/>
      <c r="H37" s="49"/>
      <c r="I37" s="49"/>
      <c r="J37" s="49"/>
      <c r="K37" s="49"/>
      <c r="L37" s="49"/>
      <c r="M37" s="50"/>
      <c r="P37" s="36"/>
      <c r="Q37" t="s">
        <v>204</v>
      </c>
    </row>
    <row r="38" spans="3:17" x14ac:dyDescent="0.3">
      <c r="C38" s="35"/>
      <c r="G38" s="51"/>
      <c r="H38" s="16" t="s">
        <v>199</v>
      </c>
      <c r="I38" s="238" t="s">
        <v>124</v>
      </c>
      <c r="J38" s="16" t="s">
        <v>123</v>
      </c>
      <c r="K38" s="238" t="s">
        <v>129</v>
      </c>
      <c r="L38" s="16" t="s">
        <v>17</v>
      </c>
      <c r="M38" s="58"/>
      <c r="P38" s="36"/>
      <c r="Q38" t="s">
        <v>205</v>
      </c>
    </row>
    <row r="39" spans="3:17" x14ac:dyDescent="0.3">
      <c r="C39" s="35"/>
      <c r="G39" s="51"/>
      <c r="H39" s="45"/>
      <c r="I39" s="238"/>
      <c r="J39" s="45"/>
      <c r="K39" s="238"/>
      <c r="L39" s="45"/>
      <c r="M39" s="59"/>
      <c r="P39" s="36"/>
    </row>
    <row r="40" spans="3:17" ht="15" thickBot="1" x14ac:dyDescent="0.35">
      <c r="C40" s="35"/>
      <c r="G40" s="54"/>
      <c r="H40" s="55"/>
      <c r="I40" s="55"/>
      <c r="J40" s="55"/>
      <c r="K40" s="55"/>
      <c r="L40" s="55"/>
      <c r="M40" s="56"/>
      <c r="P40" s="36"/>
    </row>
    <row r="41" spans="3:17" x14ac:dyDescent="0.3">
      <c r="C41" s="35"/>
      <c r="P41" s="36"/>
    </row>
    <row r="42" spans="3:17" x14ac:dyDescent="0.3">
      <c r="C42" s="35"/>
      <c r="P42" s="36"/>
    </row>
    <row r="43" spans="3:17" x14ac:dyDescent="0.3">
      <c r="C43" s="35"/>
      <c r="H43" s="229" t="s">
        <v>202</v>
      </c>
      <c r="I43" s="230"/>
      <c r="J43" s="231"/>
      <c r="P43" s="36"/>
    </row>
    <row r="44" spans="3:17" x14ac:dyDescent="0.3">
      <c r="C44" s="35"/>
      <c r="H44" s="57" t="s">
        <v>200</v>
      </c>
      <c r="I44" s="232" t="s">
        <v>201</v>
      </c>
      <c r="J44" s="233"/>
      <c r="P44" s="36"/>
    </row>
    <row r="45" spans="3:17" x14ac:dyDescent="0.3">
      <c r="C45" s="35"/>
      <c r="H45" s="57">
        <v>1094</v>
      </c>
      <c r="I45" s="234"/>
      <c r="J45" s="235"/>
      <c r="P45" s="36"/>
    </row>
    <row r="46" spans="3:17" x14ac:dyDescent="0.3">
      <c r="C46" s="35"/>
      <c r="P46" s="36"/>
    </row>
    <row r="47" spans="3:17" x14ac:dyDescent="0.3">
      <c r="C47" s="35"/>
      <c r="P47" s="36"/>
    </row>
    <row r="48" spans="3:17" x14ac:dyDescent="0.3">
      <c r="C48" s="35"/>
      <c r="P48" s="36"/>
    </row>
    <row r="49" spans="3:16" x14ac:dyDescent="0.3">
      <c r="C49" s="35"/>
      <c r="P49" s="36"/>
    </row>
    <row r="50" spans="3:16" x14ac:dyDescent="0.3">
      <c r="C50" s="38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40"/>
    </row>
  </sheetData>
  <mergeCells count="29">
    <mergeCell ref="D7:P7"/>
    <mergeCell ref="D10:E10"/>
    <mergeCell ref="F10:H10"/>
    <mergeCell ref="J10:L10"/>
    <mergeCell ref="D11:E11"/>
    <mergeCell ref="J11:L11"/>
    <mergeCell ref="D13:E13"/>
    <mergeCell ref="D14:E14"/>
    <mergeCell ref="D16:H16"/>
    <mergeCell ref="K16:N16"/>
    <mergeCell ref="D17:H17"/>
    <mergeCell ref="K17:N17"/>
    <mergeCell ref="D19:H19"/>
    <mergeCell ref="K19:N19"/>
    <mergeCell ref="D20:H20"/>
    <mergeCell ref="K20:N20"/>
    <mergeCell ref="D22:H22"/>
    <mergeCell ref="K22:N22"/>
    <mergeCell ref="D23:H23"/>
    <mergeCell ref="K23:N23"/>
    <mergeCell ref="D29:P29"/>
    <mergeCell ref="I32:I33"/>
    <mergeCell ref="K32:K33"/>
    <mergeCell ref="M32:M33"/>
    <mergeCell ref="I38:I39"/>
    <mergeCell ref="K38:K39"/>
    <mergeCell ref="H43:J43"/>
    <mergeCell ref="I44:J44"/>
    <mergeCell ref="I45:J45"/>
  </mergeCells>
  <dataValidations count="7">
    <dataValidation type="list" allowBlank="1" showInputMessage="1" showErrorMessage="1" sqref="K23:O23">
      <formula1>$AZ$2:$AZ$9</formula1>
    </dataValidation>
    <dataValidation type="list" allowBlank="1" showInputMessage="1" showErrorMessage="1" sqref="D23:H23">
      <formula1>$AW$2:$AW$3</formula1>
    </dataValidation>
    <dataValidation type="list" allowBlank="1" showInputMessage="1" showErrorMessage="1" sqref="K20:O20">
      <formula1>$AS$2</formula1>
    </dataValidation>
    <dataValidation type="list" allowBlank="1" showInputMessage="1" showErrorMessage="1" sqref="D20:H20">
      <formula1>$AO$2:$AO$5</formula1>
    </dataValidation>
    <dataValidation type="list" allowBlank="1" showInputMessage="1" showErrorMessage="1" sqref="K17:O17">
      <formula1>$AH$3:$AH$9</formula1>
    </dataValidation>
    <dataValidation type="list" allowBlank="1" showInputMessage="1" showErrorMessage="1" sqref="D17:H17">
      <formula1>$AC$3:$AC$24</formula1>
    </dataValidation>
    <dataValidation type="list" allowBlank="1" showInputMessage="1" showErrorMessage="1" sqref="D11:F12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C1:AZ55"/>
  <sheetViews>
    <sheetView showGridLines="0" topLeftCell="A13" zoomScale="120" zoomScaleNormal="120" workbookViewId="0">
      <selection activeCell="D26" sqref="D26:N27"/>
    </sheetView>
  </sheetViews>
  <sheetFormatPr baseColWidth="10" defaultRowHeight="14.4" x14ac:dyDescent="0.3"/>
  <cols>
    <col min="3" max="3" width="1.6640625" customWidth="1"/>
    <col min="5" max="5" width="16.5546875" customWidth="1"/>
    <col min="6" max="6" width="4.6640625" customWidth="1"/>
    <col min="7" max="7" width="4" customWidth="1"/>
    <col min="8" max="8" width="20.6640625" customWidth="1"/>
    <col min="9" max="9" width="3.44140625" customWidth="1"/>
    <col min="10" max="10" width="20.6640625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ht="14.55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17" t="s">
        <v>261</v>
      </c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9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5"/>
      <c r="D7" s="220" t="s">
        <v>198</v>
      </c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1"/>
      <c r="AC7" t="s">
        <v>146</v>
      </c>
      <c r="AH7" s="14" t="s">
        <v>167</v>
      </c>
      <c r="AZ7" s="14" t="s">
        <v>182</v>
      </c>
    </row>
    <row r="8" spans="3:52" ht="14.55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ht="14.55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">
      <c r="C10" s="35"/>
      <c r="D10" s="222" t="s">
        <v>272</v>
      </c>
      <c r="E10" s="222"/>
      <c r="F10" s="84"/>
      <c r="G10" s="84"/>
      <c r="H10" s="16" t="s">
        <v>220</v>
      </c>
      <c r="J10" s="223" t="s">
        <v>228</v>
      </c>
      <c r="K10" s="223"/>
      <c r="L10" s="223"/>
      <c r="M10" s="43"/>
      <c r="N10" s="16" t="s">
        <v>274</v>
      </c>
      <c r="P10" s="61"/>
      <c r="AC10" t="s">
        <v>149</v>
      </c>
      <c r="AJ10" s="13"/>
      <c r="AK10" s="13"/>
    </row>
    <row r="11" spans="3:52" ht="14.55" x14ac:dyDescent="0.35">
      <c r="C11" s="35"/>
      <c r="D11" s="224" t="s">
        <v>273</v>
      </c>
      <c r="E11" s="225"/>
      <c r="F11" s="47"/>
      <c r="G11" s="106"/>
      <c r="H11" s="115">
        <v>0.2</v>
      </c>
      <c r="J11" s="226" t="s">
        <v>126</v>
      </c>
      <c r="K11" s="227"/>
      <c r="L11" s="228"/>
      <c r="M11" s="83"/>
      <c r="N11" s="85">
        <v>600000</v>
      </c>
      <c r="P11" s="61"/>
      <c r="AC11" t="s">
        <v>150</v>
      </c>
    </row>
    <row r="12" spans="3:52" ht="27.6" customHeight="1" x14ac:dyDescent="0.35">
      <c r="C12" s="35"/>
      <c r="D12" s="222" t="s">
        <v>227</v>
      </c>
      <c r="E12" s="222"/>
      <c r="F12" s="222"/>
      <c r="G12" s="222"/>
      <c r="H12" s="222"/>
      <c r="K12" s="222" t="s">
        <v>222</v>
      </c>
      <c r="L12" s="222"/>
      <c r="M12" s="222"/>
      <c r="N12" s="222"/>
      <c r="O12" s="16"/>
      <c r="P12" s="36"/>
      <c r="AC12" t="s">
        <v>153</v>
      </c>
    </row>
    <row r="13" spans="3:52" ht="14.55" x14ac:dyDescent="0.35">
      <c r="C13" s="35"/>
      <c r="D13" s="229"/>
      <c r="E13" s="230"/>
      <c r="F13" s="230"/>
      <c r="G13" s="230"/>
      <c r="H13" s="231"/>
      <c r="K13" s="229"/>
      <c r="L13" s="230"/>
      <c r="M13" s="230"/>
      <c r="N13" s="231"/>
      <c r="O13" s="16"/>
      <c r="P13" s="36"/>
      <c r="AC13" t="s">
        <v>154</v>
      </c>
      <c r="AJ13" s="12"/>
      <c r="AK13" s="12"/>
    </row>
    <row r="14" spans="3:52" ht="14.55" x14ac:dyDescent="0.35">
      <c r="C14" s="35"/>
      <c r="K14" s="37"/>
      <c r="P14" s="36"/>
      <c r="AC14" t="s">
        <v>155</v>
      </c>
    </row>
    <row r="15" spans="3:52" ht="14.55" x14ac:dyDescent="0.35">
      <c r="C15" s="35"/>
      <c r="D15" s="222" t="s">
        <v>223</v>
      </c>
      <c r="E15" s="222"/>
      <c r="F15" s="222"/>
      <c r="G15" s="222"/>
      <c r="H15" s="222"/>
      <c r="K15" s="222" t="s">
        <v>224</v>
      </c>
      <c r="L15" s="222"/>
      <c r="M15" s="222"/>
      <c r="N15" s="222"/>
      <c r="O15" s="16"/>
      <c r="P15" s="36"/>
      <c r="AC15" t="s">
        <v>156</v>
      </c>
      <c r="AJ15" s="11"/>
      <c r="AK15" s="11"/>
    </row>
    <row r="16" spans="3:52" ht="14.55" x14ac:dyDescent="0.35">
      <c r="C16" s="35"/>
      <c r="D16" s="229"/>
      <c r="E16" s="230"/>
      <c r="F16" s="230"/>
      <c r="G16" s="230"/>
      <c r="H16" s="231"/>
      <c r="K16" s="229"/>
      <c r="L16" s="230"/>
      <c r="M16" s="230"/>
      <c r="N16" s="231"/>
      <c r="O16" s="16"/>
      <c r="P16" s="36"/>
      <c r="AC16" t="s">
        <v>157</v>
      </c>
      <c r="AJ16" s="11"/>
      <c r="AK16" s="11"/>
    </row>
    <row r="17" spans="3:37" ht="14.55" x14ac:dyDescent="0.35">
      <c r="C17" s="35"/>
      <c r="K17" s="37"/>
      <c r="P17" s="36"/>
      <c r="AC17" t="s">
        <v>158</v>
      </c>
      <c r="AJ17" s="11"/>
      <c r="AK17" s="11"/>
    </row>
    <row r="18" spans="3:37" ht="14.55" x14ac:dyDescent="0.35">
      <c r="C18" s="35"/>
      <c r="D18" s="222" t="s">
        <v>225</v>
      </c>
      <c r="E18" s="222"/>
      <c r="F18" s="222"/>
      <c r="G18" s="222"/>
      <c r="H18" s="222"/>
      <c r="K18" s="222" t="s">
        <v>226</v>
      </c>
      <c r="L18" s="222"/>
      <c r="M18" s="222"/>
      <c r="N18" s="222"/>
      <c r="O18" s="16"/>
      <c r="P18" s="36"/>
      <c r="AC18" t="s">
        <v>159</v>
      </c>
      <c r="AJ18" s="11"/>
      <c r="AK18" s="11"/>
    </row>
    <row r="19" spans="3:37" ht="14.55" x14ac:dyDescent="0.35">
      <c r="C19" s="35"/>
      <c r="D19" s="229"/>
      <c r="E19" s="230"/>
      <c r="F19" s="230"/>
      <c r="G19" s="230"/>
      <c r="H19" s="231"/>
      <c r="K19" s="229"/>
      <c r="L19" s="230"/>
      <c r="M19" s="230"/>
      <c r="N19" s="231"/>
      <c r="O19" s="16"/>
      <c r="P19" s="36"/>
      <c r="AC19" t="s">
        <v>160</v>
      </c>
      <c r="AJ19" s="11"/>
      <c r="AK19" s="11"/>
    </row>
    <row r="20" spans="3:37" ht="14.55" x14ac:dyDescent="0.35">
      <c r="C20" s="35"/>
      <c r="D20" s="37" t="s">
        <v>189</v>
      </c>
      <c r="E20" s="33"/>
      <c r="F20" s="33"/>
      <c r="G20" s="33"/>
      <c r="H20" s="33"/>
      <c r="J20" s="16"/>
      <c r="P20" s="36"/>
      <c r="AC20" t="s">
        <v>161</v>
      </c>
    </row>
    <row r="21" spans="3:37" ht="14.55" x14ac:dyDescent="0.35">
      <c r="C21" s="35"/>
      <c r="P21" s="36"/>
    </row>
    <row r="22" spans="3:37" x14ac:dyDescent="0.3">
      <c r="C22" s="44" t="s">
        <v>190</v>
      </c>
      <c r="P22" s="36"/>
      <c r="AJ22" s="10"/>
      <c r="AK22" s="10"/>
    </row>
    <row r="23" spans="3:37" ht="15" customHeight="1" x14ac:dyDescent="0.35"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40"/>
    </row>
    <row r="24" spans="3:37" ht="15" customHeight="1" x14ac:dyDescent="0.35">
      <c r="C24" s="35"/>
      <c r="P24" s="36"/>
    </row>
    <row r="25" spans="3:37" ht="15" customHeight="1" x14ac:dyDescent="0.35">
      <c r="C25" s="35"/>
      <c r="D25" s="103" t="s">
        <v>264</v>
      </c>
      <c r="E25" s="104"/>
      <c r="F25" s="104"/>
      <c r="G25" s="104"/>
      <c r="H25" s="105"/>
      <c r="J25" s="103" t="s">
        <v>265</v>
      </c>
      <c r="K25" s="104"/>
      <c r="L25" s="104"/>
      <c r="M25" s="104"/>
      <c r="N25" s="105"/>
      <c r="P25" s="36"/>
    </row>
    <row r="26" spans="3:37" ht="15" customHeight="1" x14ac:dyDescent="0.35">
      <c r="C26" s="35"/>
      <c r="D26" s="99" t="s">
        <v>126</v>
      </c>
      <c r="E26" t="s">
        <v>126</v>
      </c>
      <c r="H26" s="94" t="s">
        <v>275</v>
      </c>
      <c r="J26" s="99"/>
      <c r="N26" s="94"/>
      <c r="P26" s="36"/>
    </row>
    <row r="27" spans="3:37" ht="15" customHeight="1" x14ac:dyDescent="0.35">
      <c r="C27" s="35"/>
      <c r="D27" s="35"/>
      <c r="H27" s="94"/>
      <c r="J27" s="99"/>
      <c r="N27" s="94"/>
      <c r="P27" s="36"/>
    </row>
    <row r="28" spans="3:37" ht="15" customHeight="1" x14ac:dyDescent="0.35">
      <c r="C28" s="35"/>
      <c r="D28" s="35"/>
      <c r="H28" s="94"/>
      <c r="J28" s="35"/>
      <c r="N28" s="94"/>
      <c r="P28" s="36"/>
    </row>
    <row r="29" spans="3:37" ht="15" customHeight="1" x14ac:dyDescent="0.35">
      <c r="C29" s="35"/>
      <c r="D29" s="35"/>
      <c r="H29" s="94"/>
      <c r="J29" s="35"/>
      <c r="N29" s="94"/>
      <c r="P29" s="36"/>
    </row>
    <row r="30" spans="3:37" ht="15" customHeight="1" x14ac:dyDescent="0.35">
      <c r="C30" s="35"/>
      <c r="D30" s="35"/>
      <c r="H30" s="94"/>
      <c r="J30" s="35"/>
      <c r="N30" s="94"/>
      <c r="P30" s="36"/>
    </row>
    <row r="31" spans="3:37" ht="15" customHeight="1" x14ac:dyDescent="0.35">
      <c r="C31" s="35"/>
      <c r="D31" s="38"/>
      <c r="E31" s="39"/>
      <c r="F31" s="101" t="s">
        <v>266</v>
      </c>
      <c r="G31" s="101"/>
      <c r="H31" s="102">
        <f>SUM(H26:H30)</f>
        <v>0</v>
      </c>
      <c r="I31" s="23"/>
      <c r="J31" s="38"/>
      <c r="K31" s="39"/>
      <c r="L31" s="101" t="s">
        <v>266</v>
      </c>
      <c r="M31" s="101"/>
      <c r="N31" s="102">
        <f>SUM(N26:N30)</f>
        <v>0</v>
      </c>
      <c r="P31" s="36"/>
    </row>
    <row r="32" spans="3:37" s="43" customFormat="1" ht="15" customHeight="1" x14ac:dyDescent="0.35">
      <c r="C32" s="108"/>
      <c r="F32" s="112"/>
      <c r="G32" s="112"/>
      <c r="H32" s="113"/>
      <c r="I32" s="112"/>
      <c r="L32" s="112"/>
      <c r="M32" s="112"/>
      <c r="N32" s="113"/>
      <c r="P32" s="114"/>
    </row>
    <row r="33" spans="3:16" ht="15" customHeight="1" x14ac:dyDescent="0.35">
      <c r="C33" s="35"/>
      <c r="P33" s="36"/>
    </row>
    <row r="34" spans="3:16" ht="36.6" customHeight="1" x14ac:dyDescent="0.4">
      <c r="C34" s="32"/>
      <c r="D34" s="236" t="s">
        <v>203</v>
      </c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P34" s="237"/>
    </row>
    <row r="35" spans="3:16" ht="15" thickBot="1" x14ac:dyDescent="0.4">
      <c r="C35" s="35"/>
      <c r="P35" s="36"/>
    </row>
    <row r="36" spans="3:16" ht="14.55" x14ac:dyDescent="0.35">
      <c r="C36" s="35"/>
      <c r="G36" s="48"/>
      <c r="H36" s="49"/>
      <c r="I36" s="49"/>
      <c r="J36" s="49"/>
      <c r="K36" s="49"/>
      <c r="L36" s="49"/>
      <c r="M36" s="49"/>
      <c r="N36" s="49"/>
      <c r="O36" s="50"/>
      <c r="P36" s="36"/>
    </row>
    <row r="37" spans="3:16" x14ac:dyDescent="0.3">
      <c r="C37" s="35"/>
      <c r="G37" s="51"/>
      <c r="H37" s="16" t="s">
        <v>123</v>
      </c>
      <c r="I37" s="238" t="s">
        <v>124</v>
      </c>
      <c r="J37" s="16" t="s">
        <v>276</v>
      </c>
      <c r="K37" s="238" t="s">
        <v>126</v>
      </c>
      <c r="L37" s="16" t="s">
        <v>268</v>
      </c>
      <c r="M37" s="238" t="s">
        <v>127</v>
      </c>
      <c r="N37" s="16" t="s">
        <v>128</v>
      </c>
      <c r="O37" s="52"/>
      <c r="P37" s="36"/>
    </row>
    <row r="38" spans="3:16" ht="15.6" customHeight="1" x14ac:dyDescent="0.3">
      <c r="C38" s="35"/>
      <c r="G38" s="51"/>
      <c r="H38" s="91">
        <f>(L38-J38)*N38</f>
        <v>-120000</v>
      </c>
      <c r="I38" s="238"/>
      <c r="J38" s="89">
        <f>N11</f>
        <v>600000</v>
      </c>
      <c r="K38" s="238"/>
      <c r="L38" s="89">
        <f>H31</f>
        <v>0</v>
      </c>
      <c r="M38" s="238"/>
      <c r="N38" s="46">
        <v>0.2</v>
      </c>
      <c r="O38" s="53"/>
      <c r="P38" s="36"/>
    </row>
    <row r="39" spans="3:16" ht="15" thickBot="1" x14ac:dyDescent="0.35">
      <c r="C39" s="35"/>
      <c r="G39" s="54"/>
      <c r="H39" s="55"/>
      <c r="I39" s="55"/>
      <c r="J39" s="55"/>
      <c r="K39" s="55"/>
      <c r="L39" s="55"/>
      <c r="M39" s="55"/>
      <c r="N39" s="55"/>
      <c r="O39" s="56"/>
      <c r="P39" s="36"/>
    </row>
    <row r="40" spans="3:16" x14ac:dyDescent="0.3">
      <c r="C40" s="35"/>
      <c r="P40" s="36"/>
    </row>
    <row r="41" spans="3:16" ht="15" thickBot="1" x14ac:dyDescent="0.35">
      <c r="C41" s="35"/>
      <c r="P41" s="36"/>
    </row>
    <row r="42" spans="3:16" x14ac:dyDescent="0.3">
      <c r="C42" s="35"/>
      <c r="G42" s="48"/>
      <c r="H42" s="49"/>
      <c r="I42" s="49"/>
      <c r="J42" s="49"/>
      <c r="K42" s="49"/>
      <c r="L42" s="49"/>
      <c r="M42" s="50"/>
      <c r="P42" s="36"/>
    </row>
    <row r="43" spans="3:16" x14ac:dyDescent="0.3">
      <c r="C43" s="35"/>
      <c r="G43" s="51"/>
      <c r="H43" s="16" t="s">
        <v>199</v>
      </c>
      <c r="I43" s="238" t="s">
        <v>124</v>
      </c>
      <c r="J43" s="16" t="s">
        <v>123</v>
      </c>
      <c r="K43" s="238" t="s">
        <v>129</v>
      </c>
      <c r="L43" s="16" t="s">
        <v>17</v>
      </c>
      <c r="M43" s="58"/>
      <c r="P43" s="36"/>
    </row>
    <row r="44" spans="3:16" x14ac:dyDescent="0.3">
      <c r="C44" s="35"/>
      <c r="G44" s="51"/>
      <c r="H44" s="89">
        <f>MIN(J44,L44)</f>
        <v>-120000</v>
      </c>
      <c r="I44" s="238"/>
      <c r="J44" s="89">
        <f>H38</f>
        <v>-120000</v>
      </c>
      <c r="K44" s="238"/>
      <c r="L44" s="45">
        <v>0</v>
      </c>
      <c r="M44" s="59"/>
      <c r="P44" s="36"/>
    </row>
    <row r="45" spans="3:16" ht="15" thickBot="1" x14ac:dyDescent="0.35">
      <c r="C45" s="35"/>
      <c r="G45" s="54"/>
      <c r="H45" s="55"/>
      <c r="I45" s="55"/>
      <c r="J45" s="55"/>
      <c r="K45" s="55"/>
      <c r="L45" s="55"/>
      <c r="M45" s="56"/>
      <c r="P45" s="36"/>
    </row>
    <row r="46" spans="3:16" x14ac:dyDescent="0.3">
      <c r="C46" s="35"/>
      <c r="P46" s="36"/>
    </row>
    <row r="47" spans="3:16" x14ac:dyDescent="0.3">
      <c r="C47" s="35"/>
      <c r="P47" s="36"/>
    </row>
    <row r="48" spans="3:16" x14ac:dyDescent="0.3">
      <c r="C48" s="35"/>
      <c r="H48" s="229" t="s">
        <v>202</v>
      </c>
      <c r="I48" s="230"/>
      <c r="J48" s="231"/>
      <c r="P48" s="36"/>
    </row>
    <row r="49" spans="3:16" x14ac:dyDescent="0.3">
      <c r="C49" s="35"/>
      <c r="H49" s="57" t="s">
        <v>200</v>
      </c>
      <c r="I49" s="232" t="s">
        <v>201</v>
      </c>
      <c r="J49" s="233"/>
      <c r="P49" s="36"/>
    </row>
    <row r="50" spans="3:16" x14ac:dyDescent="0.3">
      <c r="C50" s="35"/>
      <c r="H50" s="57">
        <v>1094</v>
      </c>
      <c r="I50" s="234">
        <f>H44</f>
        <v>-120000</v>
      </c>
      <c r="J50" s="235"/>
      <c r="P50" s="36"/>
    </row>
    <row r="51" spans="3:16" x14ac:dyDescent="0.3">
      <c r="C51" s="35"/>
      <c r="P51" s="36"/>
    </row>
    <row r="52" spans="3:16" x14ac:dyDescent="0.3">
      <c r="C52" s="35"/>
      <c r="P52" s="36"/>
    </row>
    <row r="53" spans="3:16" x14ac:dyDescent="0.3">
      <c r="C53" s="35"/>
      <c r="P53" s="36"/>
    </row>
    <row r="54" spans="3:16" x14ac:dyDescent="0.3">
      <c r="C54" s="35"/>
      <c r="P54" s="36"/>
    </row>
    <row r="55" spans="3:16" x14ac:dyDescent="0.3">
      <c r="C55" s="38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40"/>
    </row>
  </sheetData>
  <mergeCells count="27">
    <mergeCell ref="H48:J48"/>
    <mergeCell ref="I49:J49"/>
    <mergeCell ref="I50:J50"/>
    <mergeCell ref="D34:P34"/>
    <mergeCell ref="I37:I38"/>
    <mergeCell ref="K37:K38"/>
    <mergeCell ref="M37:M38"/>
    <mergeCell ref="I43:I44"/>
    <mergeCell ref="K43:K44"/>
    <mergeCell ref="D16:H16"/>
    <mergeCell ref="K16:N16"/>
    <mergeCell ref="D18:H18"/>
    <mergeCell ref="K18:N18"/>
    <mergeCell ref="D19:H19"/>
    <mergeCell ref="K19:N19"/>
    <mergeCell ref="D12:H12"/>
    <mergeCell ref="K12:N12"/>
    <mergeCell ref="D13:H13"/>
    <mergeCell ref="K13:N13"/>
    <mergeCell ref="D15:H15"/>
    <mergeCell ref="K15:N15"/>
    <mergeCell ref="C6:P6"/>
    <mergeCell ref="D7:P7"/>
    <mergeCell ref="D10:E10"/>
    <mergeCell ref="J10:L10"/>
    <mergeCell ref="D11:E11"/>
    <mergeCell ref="J11:L11"/>
  </mergeCells>
  <dataValidations count="7">
    <dataValidation type="list" allowBlank="1" showInputMessage="1" showErrorMessage="1" sqref="K19:O19">
      <formula1>$AZ$2:$AZ$9</formula1>
    </dataValidation>
    <dataValidation type="list" allowBlank="1" showInputMessage="1" showErrorMessage="1" sqref="D19:H19">
      <formula1>$AW$2:$AW$3</formula1>
    </dataValidation>
    <dataValidation type="list" allowBlank="1" showInputMessage="1" showErrorMessage="1" sqref="K16:O16">
      <formula1>$AS$2</formula1>
    </dataValidation>
    <dataValidation type="list" allowBlank="1" showInputMessage="1" showErrorMessage="1" sqref="D16:H16">
      <formula1>$AO$2:$AO$5</formula1>
    </dataValidation>
    <dataValidation type="list" allowBlank="1" showInputMessage="1" showErrorMessage="1" sqref="K13:O13">
      <formula1>$AH$3:$AH$9</formula1>
    </dataValidation>
    <dataValidation type="list" allowBlank="1" showInputMessage="1" showErrorMessage="1" sqref="D13:H13">
      <formula1>$AC$3:$AC$20</formula1>
    </dataValidation>
    <dataValidation type="list" allowBlank="1" showInputMessage="1" showErrorMessage="1" sqref="F11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BM78"/>
  <sheetViews>
    <sheetView showGridLines="0" tabSelected="1" zoomScale="85" zoomScaleNormal="85" workbookViewId="0">
      <selection activeCell="D22" sqref="D22:H22"/>
    </sheetView>
  </sheetViews>
  <sheetFormatPr baseColWidth="10" defaultRowHeight="14.4" outlineLevelRow="1" x14ac:dyDescent="0.3"/>
  <cols>
    <col min="3" max="3" width="3.88671875" customWidth="1"/>
    <col min="5" max="5" width="20.77734375" customWidth="1"/>
    <col min="6" max="6" width="3.44140625" customWidth="1"/>
    <col min="7" max="7" width="5.6640625" customWidth="1"/>
    <col min="8" max="8" width="20.6640625" customWidth="1"/>
    <col min="9" max="9" width="1.21875" customWidth="1"/>
    <col min="10" max="10" width="10.109375" customWidth="1"/>
    <col min="11" max="11" width="6.44140625" customWidth="1"/>
    <col min="12" max="12" width="16.33203125" customWidth="1"/>
    <col min="13" max="13" width="5.44140625" customWidth="1"/>
    <col min="14" max="14" width="21" customWidth="1"/>
    <col min="15" max="15" width="2.77734375" customWidth="1"/>
    <col min="16" max="16" width="1.5546875" customWidth="1"/>
    <col min="17" max="17" width="1.21875" customWidth="1"/>
    <col min="18" max="18" width="4.6640625" customWidth="1"/>
    <col min="27" max="27" width="5.109375" customWidth="1"/>
    <col min="28" max="28" width="17.33203125" customWidth="1"/>
    <col min="29" max="29" width="13.44140625" customWidth="1"/>
    <col min="62" max="62" width="16.44140625" bestFit="1" customWidth="1"/>
  </cols>
  <sheetData>
    <row r="1" spans="3:65" x14ac:dyDescent="0.3">
      <c r="R1" s="107"/>
      <c r="AA1" s="32" t="s">
        <v>286</v>
      </c>
      <c r="AB1" s="33" t="s">
        <v>233</v>
      </c>
      <c r="AC1" s="34">
        <v>0</v>
      </c>
      <c r="AE1" t="s">
        <v>162</v>
      </c>
      <c r="AJ1" t="s">
        <v>193</v>
      </c>
      <c r="AN1" t="s">
        <v>185</v>
      </c>
      <c r="AQ1" s="14" t="s">
        <v>194</v>
      </c>
      <c r="AU1" s="14" t="s">
        <v>195</v>
      </c>
      <c r="AY1" s="14" t="s">
        <v>196</v>
      </c>
      <c r="BB1" s="14" t="s">
        <v>197</v>
      </c>
      <c r="BI1" t="s">
        <v>286</v>
      </c>
      <c r="BJ1" t="s">
        <v>233</v>
      </c>
      <c r="BK1">
        <v>0</v>
      </c>
      <c r="BM1" s="162" t="s">
        <v>298</v>
      </c>
    </row>
    <row r="2" spans="3:65" ht="15.45" x14ac:dyDescent="0.35">
      <c r="AA2" s="35"/>
      <c r="AB2" t="s">
        <v>206</v>
      </c>
      <c r="AC2" s="125">
        <f>H19</f>
        <v>87987</v>
      </c>
      <c r="AE2" t="s">
        <v>142</v>
      </c>
      <c r="AJ2" s="14" t="s">
        <v>163</v>
      </c>
      <c r="AQ2" s="14" t="s">
        <v>170</v>
      </c>
      <c r="AU2" s="14" t="s">
        <v>174</v>
      </c>
      <c r="AY2" s="14" t="s">
        <v>175</v>
      </c>
      <c r="BB2" s="14" t="s">
        <v>177</v>
      </c>
      <c r="BJ2" t="s">
        <v>206</v>
      </c>
      <c r="BK2" s="124">
        <v>87987</v>
      </c>
    </row>
    <row r="3" spans="3:65" ht="15.6" x14ac:dyDescent="0.3">
      <c r="AA3" s="35"/>
      <c r="AB3" t="s">
        <v>282</v>
      </c>
      <c r="AC3" s="125">
        <f>K19</f>
        <v>121407</v>
      </c>
      <c r="AE3" t="s">
        <v>143</v>
      </c>
      <c r="AJ3" s="14" t="s">
        <v>164</v>
      </c>
      <c r="AN3" s="42" t="s">
        <v>186</v>
      </c>
      <c r="AQ3" s="14" t="s">
        <v>171</v>
      </c>
      <c r="AY3" s="14" t="s">
        <v>176</v>
      </c>
      <c r="BB3" s="14" t="s">
        <v>178</v>
      </c>
      <c r="BJ3" t="s">
        <v>282</v>
      </c>
      <c r="BK3" s="124">
        <v>121407</v>
      </c>
    </row>
    <row r="4" spans="3:65" ht="15.6" x14ac:dyDescent="0.3">
      <c r="AA4" s="35"/>
      <c r="AB4" t="s">
        <v>283</v>
      </c>
      <c r="AC4" s="125">
        <f>N19</f>
        <v>70938.240000000005</v>
      </c>
      <c r="AE4" t="s">
        <v>144</v>
      </c>
      <c r="AJ4" s="14" t="s">
        <v>165</v>
      </c>
      <c r="AN4" s="42" t="s">
        <v>187</v>
      </c>
      <c r="AQ4" s="14" t="s">
        <v>172</v>
      </c>
      <c r="BB4" s="14" t="s">
        <v>179</v>
      </c>
      <c r="BJ4" t="s">
        <v>283</v>
      </c>
      <c r="BK4" s="124">
        <v>70938.240000000005</v>
      </c>
    </row>
    <row r="5" spans="3:65" ht="16.2" thickBot="1" x14ac:dyDescent="0.35">
      <c r="AA5" s="35"/>
      <c r="AB5" t="s">
        <v>284</v>
      </c>
      <c r="AC5" s="125">
        <f>E19</f>
        <v>40000</v>
      </c>
      <c r="AE5" t="s">
        <v>145</v>
      </c>
      <c r="AJ5" s="14" t="s">
        <v>166</v>
      </c>
      <c r="AN5" s="42" t="s">
        <v>188</v>
      </c>
      <c r="AQ5" s="14" t="s">
        <v>173</v>
      </c>
      <c r="BB5" s="14" t="s">
        <v>180</v>
      </c>
      <c r="BJ5" t="s">
        <v>284</v>
      </c>
      <c r="BK5" s="124">
        <v>600000</v>
      </c>
    </row>
    <row r="6" spans="3:65" ht="14.4" customHeight="1" thickTop="1" x14ac:dyDescent="0.3">
      <c r="C6" s="242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4"/>
      <c r="AA6" s="35"/>
      <c r="AB6" t="s">
        <v>285</v>
      </c>
      <c r="AC6" s="125">
        <f>AC5-N40+H40</f>
        <v>40000</v>
      </c>
      <c r="AE6" t="s">
        <v>146</v>
      </c>
      <c r="AJ6" s="14" t="s">
        <v>167</v>
      </c>
      <c r="BB6" s="14" t="s">
        <v>181</v>
      </c>
      <c r="BJ6" t="s">
        <v>285</v>
      </c>
      <c r="BK6" s="124">
        <f>E19-P40+H40</f>
        <v>-25000</v>
      </c>
    </row>
    <row r="7" spans="3:65" ht="28.8" customHeight="1" x14ac:dyDescent="0.4">
      <c r="C7" s="128"/>
      <c r="D7" s="245" t="s">
        <v>198</v>
      </c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6"/>
      <c r="AA7" s="35"/>
      <c r="AB7" t="s">
        <v>300</v>
      </c>
      <c r="AC7" s="125"/>
      <c r="AE7" t="s">
        <v>147</v>
      </c>
      <c r="AJ7" s="14" t="s">
        <v>168</v>
      </c>
      <c r="BB7" s="14" t="s">
        <v>182</v>
      </c>
      <c r="BJ7" t="s">
        <v>49</v>
      </c>
      <c r="BK7" s="124"/>
    </row>
    <row r="8" spans="3:65" ht="14.55" x14ac:dyDescent="0.35">
      <c r="C8" s="128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30"/>
      <c r="AA8" s="35"/>
      <c r="AB8" t="s">
        <v>49</v>
      </c>
      <c r="AC8" s="36"/>
      <c r="AE8" t="s">
        <v>148</v>
      </c>
      <c r="AJ8" s="14" t="s">
        <v>169</v>
      </c>
      <c r="BB8" s="14" t="s">
        <v>183</v>
      </c>
    </row>
    <row r="9" spans="3:65" ht="14.4" customHeight="1" x14ac:dyDescent="0.35">
      <c r="C9" s="128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30"/>
      <c r="AA9" s="35"/>
      <c r="AC9" s="36"/>
      <c r="AE9" t="s">
        <v>149</v>
      </c>
      <c r="BB9" s="14" t="s">
        <v>184</v>
      </c>
    </row>
    <row r="10" spans="3:65" ht="14.4" customHeight="1" x14ac:dyDescent="0.3">
      <c r="C10" s="128"/>
      <c r="D10" s="247" t="s">
        <v>288</v>
      </c>
      <c r="E10" s="247"/>
      <c r="F10" s="131"/>
      <c r="G10" s="131"/>
      <c r="H10" s="132" t="s">
        <v>220</v>
      </c>
      <c r="I10" s="129"/>
      <c r="J10" s="133"/>
      <c r="K10" s="247" t="s">
        <v>287</v>
      </c>
      <c r="L10" s="247"/>
      <c r="M10" s="132"/>
      <c r="N10" s="132" t="s">
        <v>220</v>
      </c>
      <c r="O10" s="134"/>
      <c r="P10" s="129"/>
      <c r="Q10" s="129"/>
      <c r="R10" s="135"/>
      <c r="AA10" s="35"/>
      <c r="AC10" s="36"/>
      <c r="AE10" t="s">
        <v>150</v>
      </c>
      <c r="AL10" s="13"/>
      <c r="AM10" s="13"/>
    </row>
    <row r="11" spans="3:65" ht="14.4" customHeight="1" x14ac:dyDescent="0.35">
      <c r="C11" s="128"/>
      <c r="D11" s="248" t="s">
        <v>233</v>
      </c>
      <c r="E11" s="249"/>
      <c r="F11" s="129"/>
      <c r="G11" s="136"/>
      <c r="H11" s="137">
        <v>0</v>
      </c>
      <c r="I11" s="129"/>
      <c r="J11" s="133"/>
      <c r="K11" s="248" t="s">
        <v>233</v>
      </c>
      <c r="L11" s="249"/>
      <c r="M11" s="133"/>
      <c r="N11" s="137">
        <v>0</v>
      </c>
      <c r="O11" s="133"/>
      <c r="P11" s="129"/>
      <c r="Q11" s="129"/>
      <c r="R11" s="135"/>
      <c r="AA11" s="38"/>
      <c r="AB11" s="39"/>
      <c r="AC11" s="40"/>
      <c r="AE11" t="s">
        <v>153</v>
      </c>
    </row>
    <row r="12" spans="3:65" ht="14.4" customHeight="1" x14ac:dyDescent="0.35">
      <c r="C12" s="128"/>
      <c r="D12" s="129"/>
      <c r="E12" s="129"/>
      <c r="F12" s="129"/>
      <c r="G12" s="129"/>
      <c r="H12" s="129"/>
      <c r="I12" s="129"/>
      <c r="J12" s="133"/>
      <c r="K12" s="129"/>
      <c r="L12" s="129"/>
      <c r="M12" s="133"/>
      <c r="N12" s="129"/>
      <c r="O12" s="133"/>
      <c r="P12" s="138"/>
      <c r="Q12" s="129"/>
      <c r="R12" s="135"/>
      <c r="AE12" t="s">
        <v>154</v>
      </c>
    </row>
    <row r="13" spans="3:65" ht="14.4" customHeight="1" x14ac:dyDescent="0.3">
      <c r="C13" s="128"/>
      <c r="D13" s="248" t="s">
        <v>233</v>
      </c>
      <c r="E13" s="249"/>
      <c r="F13" s="129"/>
      <c r="G13" s="129"/>
      <c r="H13" s="137">
        <v>0</v>
      </c>
      <c r="I13" s="129"/>
      <c r="J13" s="133"/>
      <c r="K13" s="134" t="s">
        <v>292</v>
      </c>
      <c r="L13" s="134"/>
      <c r="M13" s="134"/>
      <c r="N13" s="132" t="s">
        <v>220</v>
      </c>
      <c r="O13" s="133"/>
      <c r="P13" s="129"/>
      <c r="Q13" s="129"/>
      <c r="R13" s="135"/>
      <c r="AE13" t="s">
        <v>155</v>
      </c>
    </row>
    <row r="14" spans="3:65" ht="14.4" customHeight="1" x14ac:dyDescent="0.35">
      <c r="C14" s="128"/>
      <c r="D14" s="129"/>
      <c r="E14" s="129"/>
      <c r="F14" s="129"/>
      <c r="G14" s="129"/>
      <c r="H14" s="129"/>
      <c r="I14" s="129"/>
      <c r="J14" s="133"/>
      <c r="K14" s="248" t="s">
        <v>233</v>
      </c>
      <c r="L14" s="249"/>
      <c r="M14" s="133"/>
      <c r="N14" s="137">
        <v>0</v>
      </c>
      <c r="O14" s="133"/>
      <c r="P14" s="129"/>
      <c r="Q14" s="129"/>
      <c r="R14" s="135"/>
      <c r="AE14" t="s">
        <v>156</v>
      </c>
    </row>
    <row r="15" spans="3:65" ht="14.4" customHeight="1" x14ac:dyDescent="0.35">
      <c r="C15" s="128"/>
      <c r="D15" s="129"/>
      <c r="E15" s="129"/>
      <c r="F15" s="129"/>
      <c r="G15" s="129"/>
      <c r="H15" s="132" t="s">
        <v>228</v>
      </c>
      <c r="I15" s="129"/>
      <c r="J15" s="133"/>
      <c r="K15" s="133"/>
      <c r="L15" s="133"/>
      <c r="M15" s="133"/>
      <c r="N15" s="133"/>
      <c r="O15" s="133"/>
      <c r="P15" s="129"/>
      <c r="Q15" s="129"/>
      <c r="R15" s="135"/>
      <c r="AE15" t="s">
        <v>157</v>
      </c>
    </row>
    <row r="16" spans="3:65" ht="14.4" customHeight="1" x14ac:dyDescent="0.3">
      <c r="C16" s="128"/>
      <c r="D16" s="129"/>
      <c r="E16" s="129"/>
      <c r="F16" s="129"/>
      <c r="G16" s="129"/>
      <c r="H16" s="137"/>
      <c r="I16" s="129"/>
      <c r="J16" s="133"/>
      <c r="K16" s="302" t="s">
        <v>304</v>
      </c>
      <c r="L16" s="303"/>
      <c r="M16" s="304"/>
      <c r="N16" s="305" t="s">
        <v>302</v>
      </c>
      <c r="O16" s="133"/>
      <c r="P16" s="129"/>
      <c r="Q16" s="129"/>
      <c r="R16" s="135"/>
      <c r="AC16" t="s">
        <v>301</v>
      </c>
      <c r="AE16" t="s">
        <v>158</v>
      </c>
    </row>
    <row r="17" spans="1:39" ht="14.4" customHeight="1" x14ac:dyDescent="0.35">
      <c r="C17" s="128"/>
      <c r="D17" s="129"/>
      <c r="E17" s="129"/>
      <c r="F17" s="129"/>
      <c r="G17" s="129"/>
      <c r="H17" s="139"/>
      <c r="I17" s="129"/>
      <c r="J17" s="133"/>
      <c r="K17" s="133"/>
      <c r="L17" s="133"/>
      <c r="M17" s="133"/>
      <c r="N17" s="133"/>
      <c r="O17" s="133"/>
      <c r="P17" s="129"/>
      <c r="Q17" s="129"/>
      <c r="R17" s="135"/>
      <c r="AC17" t="s">
        <v>302</v>
      </c>
      <c r="AE17" t="s">
        <v>159</v>
      </c>
    </row>
    <row r="18" spans="1:39" ht="14.4" customHeight="1" x14ac:dyDescent="0.3">
      <c r="C18" s="128"/>
      <c r="D18" s="129"/>
      <c r="E18" s="132" t="s">
        <v>274</v>
      </c>
      <c r="F18" s="129"/>
      <c r="G18" s="129"/>
      <c r="H18" s="132" t="s">
        <v>293</v>
      </c>
      <c r="I18" s="129"/>
      <c r="J18" s="133"/>
      <c r="K18" s="254" t="s">
        <v>294</v>
      </c>
      <c r="L18" s="254"/>
      <c r="M18" s="133"/>
      <c r="N18" s="132" t="s">
        <v>295</v>
      </c>
      <c r="O18" s="133"/>
      <c r="P18" s="129"/>
      <c r="Q18" s="129"/>
      <c r="R18" s="135"/>
      <c r="AE18" t="s">
        <v>160</v>
      </c>
    </row>
    <row r="19" spans="1:39" ht="14.4" customHeight="1" x14ac:dyDescent="0.35">
      <c r="A19" s="90">
        <f>E19*0.2</f>
        <v>8000</v>
      </c>
      <c r="C19" s="128"/>
      <c r="D19" s="129"/>
      <c r="E19" s="85">
        <v>40000</v>
      </c>
      <c r="F19" s="129"/>
      <c r="G19" s="129"/>
      <c r="H19" s="85">
        <v>87987</v>
      </c>
      <c r="I19" s="129"/>
      <c r="J19" s="133"/>
      <c r="K19" s="255">
        <v>121407</v>
      </c>
      <c r="L19" s="256"/>
      <c r="M19" s="133"/>
      <c r="N19" s="85">
        <v>70938.240000000005</v>
      </c>
      <c r="O19" s="133"/>
      <c r="P19" s="129"/>
      <c r="Q19" s="129"/>
      <c r="R19" s="135"/>
      <c r="AE19" t="s">
        <v>161</v>
      </c>
    </row>
    <row r="20" spans="1:39" ht="28.2" customHeight="1" x14ac:dyDescent="0.35">
      <c r="C20" s="128"/>
      <c r="D20" s="129"/>
      <c r="E20" s="129"/>
      <c r="F20" s="129"/>
      <c r="G20" s="129"/>
      <c r="H20" s="139"/>
      <c r="I20" s="129"/>
      <c r="J20" s="133"/>
      <c r="K20" s="133"/>
      <c r="L20" s="133"/>
      <c r="M20" s="133"/>
      <c r="N20" s="133"/>
      <c r="O20" s="133"/>
      <c r="P20" s="129"/>
      <c r="Q20" s="129"/>
      <c r="R20" s="135"/>
    </row>
    <row r="21" spans="1:39" ht="14.4" customHeight="1" x14ac:dyDescent="0.35">
      <c r="C21" s="128"/>
      <c r="D21" s="250" t="s">
        <v>227</v>
      </c>
      <c r="E21" s="250"/>
      <c r="F21" s="250"/>
      <c r="G21" s="250"/>
      <c r="H21" s="250"/>
      <c r="I21" s="129"/>
      <c r="J21" s="129"/>
      <c r="K21" s="250" t="s">
        <v>222</v>
      </c>
      <c r="L21" s="250"/>
      <c r="M21" s="250"/>
      <c r="N21" s="250"/>
      <c r="O21" s="250"/>
      <c r="P21" s="250"/>
      <c r="Q21" s="133"/>
      <c r="R21" s="130"/>
    </row>
    <row r="22" spans="1:39" ht="14.55" x14ac:dyDescent="0.35">
      <c r="C22" s="128"/>
      <c r="D22" s="251"/>
      <c r="E22" s="253"/>
      <c r="F22" s="253"/>
      <c r="G22" s="253"/>
      <c r="H22" s="252"/>
      <c r="I22" s="129"/>
      <c r="J22" s="129"/>
      <c r="K22" s="251"/>
      <c r="L22" s="253"/>
      <c r="M22" s="253"/>
      <c r="N22" s="253"/>
      <c r="O22" s="253"/>
      <c r="P22" s="252"/>
      <c r="Q22" s="133"/>
      <c r="R22" s="130"/>
      <c r="AL22" s="12"/>
      <c r="AM22" s="12"/>
    </row>
    <row r="23" spans="1:39" ht="14.55" x14ac:dyDescent="0.35">
      <c r="C23" s="128"/>
      <c r="D23" s="129"/>
      <c r="E23" s="129"/>
      <c r="F23" s="129"/>
      <c r="G23" s="129"/>
      <c r="H23" s="129"/>
      <c r="I23" s="129"/>
      <c r="J23" s="129"/>
      <c r="K23" s="140"/>
      <c r="L23" s="129"/>
      <c r="M23" s="129"/>
      <c r="N23" s="129"/>
      <c r="O23" s="129"/>
      <c r="P23" s="129"/>
      <c r="Q23" s="129"/>
      <c r="R23" s="130"/>
    </row>
    <row r="24" spans="1:39" ht="14.55" x14ac:dyDescent="0.35">
      <c r="C24" s="128"/>
      <c r="D24" s="250" t="s">
        <v>223</v>
      </c>
      <c r="E24" s="250"/>
      <c r="F24" s="250"/>
      <c r="G24" s="250"/>
      <c r="H24" s="250"/>
      <c r="I24" s="129"/>
      <c r="J24" s="129"/>
      <c r="K24" s="250" t="s">
        <v>224</v>
      </c>
      <c r="L24" s="250"/>
      <c r="M24" s="250"/>
      <c r="N24" s="250"/>
      <c r="O24" s="250"/>
      <c r="P24" s="250"/>
      <c r="Q24" s="133"/>
      <c r="R24" s="130"/>
      <c r="AL24" s="11"/>
      <c r="AM24" s="11"/>
    </row>
    <row r="25" spans="1:39" ht="14.55" x14ac:dyDescent="0.35">
      <c r="C25" s="128"/>
      <c r="D25" s="251"/>
      <c r="E25" s="253"/>
      <c r="F25" s="253"/>
      <c r="G25" s="253"/>
      <c r="H25" s="252"/>
      <c r="I25" s="129"/>
      <c r="J25" s="129"/>
      <c r="K25" s="251"/>
      <c r="L25" s="253"/>
      <c r="M25" s="253"/>
      <c r="N25" s="253"/>
      <c r="O25" s="253"/>
      <c r="P25" s="252"/>
      <c r="Q25" s="133"/>
      <c r="R25" s="130"/>
      <c r="AL25" s="11"/>
      <c r="AM25" s="11"/>
    </row>
    <row r="26" spans="1:39" ht="14.55" x14ac:dyDescent="0.35">
      <c r="C26" s="128"/>
      <c r="D26" s="129"/>
      <c r="E26" s="129"/>
      <c r="F26" s="129"/>
      <c r="G26" s="129"/>
      <c r="H26" s="129"/>
      <c r="I26" s="129"/>
      <c r="J26" s="129"/>
      <c r="K26" s="140"/>
      <c r="L26" s="129"/>
      <c r="M26" s="129"/>
      <c r="N26" s="129"/>
      <c r="O26" s="129"/>
      <c r="P26" s="129"/>
      <c r="Q26" s="129"/>
      <c r="R26" s="130"/>
      <c r="AL26" s="11"/>
      <c r="AM26" s="11"/>
    </row>
    <row r="27" spans="1:39" ht="14.55" x14ac:dyDescent="0.35">
      <c r="C27" s="128"/>
      <c r="D27" s="250" t="s">
        <v>225</v>
      </c>
      <c r="E27" s="250"/>
      <c r="F27" s="250"/>
      <c r="G27" s="250"/>
      <c r="H27" s="250"/>
      <c r="I27" s="129"/>
      <c r="J27" s="129"/>
      <c r="K27" s="250" t="s">
        <v>226</v>
      </c>
      <c r="L27" s="250"/>
      <c r="M27" s="250"/>
      <c r="N27" s="250"/>
      <c r="O27" s="250"/>
      <c r="P27" s="250"/>
      <c r="Q27" s="133"/>
      <c r="R27" s="130"/>
      <c r="AL27" s="11"/>
      <c r="AM27" s="11"/>
    </row>
    <row r="28" spans="1:39" ht="14.55" x14ac:dyDescent="0.35">
      <c r="C28" s="128"/>
      <c r="D28" s="251"/>
      <c r="E28" s="253"/>
      <c r="F28" s="253"/>
      <c r="G28" s="253"/>
      <c r="H28" s="252"/>
      <c r="I28" s="129"/>
      <c r="J28" s="129"/>
      <c r="K28" s="251"/>
      <c r="L28" s="253"/>
      <c r="M28" s="253"/>
      <c r="N28" s="253"/>
      <c r="O28" s="253"/>
      <c r="P28" s="252"/>
      <c r="Q28" s="133"/>
      <c r="R28" s="130"/>
      <c r="AL28" s="11"/>
      <c r="AM28" s="11"/>
    </row>
    <row r="29" spans="1:39" ht="14.55" x14ac:dyDescent="0.35">
      <c r="C29" s="128"/>
      <c r="D29" s="140" t="s">
        <v>189</v>
      </c>
      <c r="E29" s="141"/>
      <c r="F29" s="141"/>
      <c r="G29" s="141"/>
      <c r="H29" s="141"/>
      <c r="I29" s="129"/>
      <c r="J29" s="133"/>
      <c r="K29" s="129"/>
      <c r="L29" s="129"/>
      <c r="M29" s="129"/>
      <c r="N29" s="129"/>
      <c r="O29" s="129"/>
      <c r="P29" s="129"/>
      <c r="Q29" s="129"/>
      <c r="R29" s="130"/>
    </row>
    <row r="30" spans="1:39" ht="14.55" x14ac:dyDescent="0.35">
      <c r="C30" s="128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30"/>
    </row>
    <row r="31" spans="1:39" x14ac:dyDescent="0.3">
      <c r="C31" s="142" t="s">
        <v>190</v>
      </c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30"/>
      <c r="AL31" s="10"/>
      <c r="AM31" s="10"/>
    </row>
    <row r="32" spans="1:39" ht="15" customHeight="1" thickBot="1" x14ac:dyDescent="0.4">
      <c r="C32" s="143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5"/>
    </row>
    <row r="33" spans="3:21" ht="58.8" customHeight="1" thickTop="1" x14ac:dyDescent="0.3">
      <c r="C33" s="146"/>
      <c r="D33" s="270" t="s">
        <v>296</v>
      </c>
      <c r="E33" s="271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1"/>
      <c r="R33" s="272"/>
      <c r="T33" s="43"/>
      <c r="U33" s="43"/>
    </row>
    <row r="34" spans="3:21" ht="15" customHeight="1" outlineLevel="1" x14ac:dyDescent="0.3">
      <c r="C34" s="147"/>
      <c r="D34" s="191" t="s">
        <v>264</v>
      </c>
      <c r="E34" s="192"/>
      <c r="F34" s="192"/>
      <c r="G34" s="192"/>
      <c r="H34" s="193"/>
      <c r="I34" s="194"/>
      <c r="J34" s="191" t="s">
        <v>265</v>
      </c>
      <c r="K34" s="192"/>
      <c r="L34" s="192"/>
      <c r="M34" s="192"/>
      <c r="N34" s="195"/>
      <c r="O34" s="192"/>
      <c r="P34" s="193"/>
      <c r="Q34" s="194"/>
      <c r="R34" s="196"/>
      <c r="T34" s="123"/>
      <c r="U34" s="43"/>
    </row>
    <row r="35" spans="3:21" ht="15" customHeight="1" outlineLevel="1" x14ac:dyDescent="0.3">
      <c r="C35" s="147"/>
      <c r="D35" s="197"/>
      <c r="E35" s="198"/>
      <c r="F35" s="198"/>
      <c r="G35" s="198"/>
      <c r="H35" s="199"/>
      <c r="I35" s="194"/>
      <c r="J35" s="197">
        <v>1470</v>
      </c>
      <c r="K35" s="198" t="s">
        <v>262</v>
      </c>
      <c r="L35" s="198"/>
      <c r="M35" s="198"/>
      <c r="N35" s="200"/>
      <c r="O35" s="194"/>
      <c r="P35" s="201">
        <v>30000</v>
      </c>
      <c r="Q35" s="194"/>
      <c r="R35" s="196"/>
      <c r="T35" s="123"/>
      <c r="U35" s="43"/>
    </row>
    <row r="36" spans="3:21" ht="15" customHeight="1" outlineLevel="1" x14ac:dyDescent="0.3">
      <c r="C36" s="147"/>
      <c r="D36" s="202"/>
      <c r="E36" s="198"/>
      <c r="F36" s="198"/>
      <c r="G36" s="198"/>
      <c r="H36" s="199"/>
      <c r="I36" s="194"/>
      <c r="J36" s="197">
        <v>3000</v>
      </c>
      <c r="K36" s="198" t="s">
        <v>263</v>
      </c>
      <c r="L36" s="198"/>
      <c r="M36" s="198"/>
      <c r="N36" s="200"/>
      <c r="O36" s="194"/>
      <c r="P36" s="201">
        <v>35000</v>
      </c>
      <c r="Q36" s="194"/>
      <c r="R36" s="196"/>
      <c r="T36" s="43"/>
      <c r="U36" s="43"/>
    </row>
    <row r="37" spans="3:21" ht="15" customHeight="1" outlineLevel="1" x14ac:dyDescent="0.3">
      <c r="C37" s="147"/>
      <c r="D37" s="202"/>
      <c r="E37" s="198"/>
      <c r="F37" s="198"/>
      <c r="G37" s="198"/>
      <c r="H37" s="199"/>
      <c r="I37" s="194"/>
      <c r="J37" s="202"/>
      <c r="K37" s="198"/>
      <c r="L37" s="198"/>
      <c r="M37" s="198"/>
      <c r="N37" s="200"/>
      <c r="O37" s="194"/>
      <c r="P37" s="201"/>
      <c r="Q37" s="194"/>
      <c r="R37" s="196"/>
      <c r="T37" s="43"/>
      <c r="U37" s="43"/>
    </row>
    <row r="38" spans="3:21" ht="15" customHeight="1" outlineLevel="1" x14ac:dyDescent="0.3">
      <c r="C38" s="147"/>
      <c r="D38" s="202"/>
      <c r="E38" s="198"/>
      <c r="F38" s="198"/>
      <c r="G38" s="198"/>
      <c r="H38" s="199"/>
      <c r="I38" s="194"/>
      <c r="J38" s="202"/>
      <c r="K38" s="198"/>
      <c r="L38" s="198"/>
      <c r="M38" s="198"/>
      <c r="N38" s="200"/>
      <c r="O38" s="194"/>
      <c r="P38" s="201"/>
      <c r="Q38" s="194"/>
      <c r="R38" s="196"/>
    </row>
    <row r="39" spans="3:21" ht="15" customHeight="1" outlineLevel="1" x14ac:dyDescent="0.3">
      <c r="C39" s="147"/>
      <c r="D39" s="202"/>
      <c r="E39" s="198"/>
      <c r="F39" s="198"/>
      <c r="G39" s="198"/>
      <c r="H39" s="199"/>
      <c r="I39" s="194"/>
      <c r="J39" s="202"/>
      <c r="K39" s="198"/>
      <c r="L39" s="198"/>
      <c r="M39" s="198"/>
      <c r="N39" s="200"/>
      <c r="O39" s="194"/>
      <c r="P39" s="201"/>
      <c r="Q39" s="194"/>
      <c r="R39" s="196"/>
    </row>
    <row r="40" spans="3:21" ht="15" customHeight="1" outlineLevel="1" x14ac:dyDescent="0.3">
      <c r="C40" s="147"/>
      <c r="D40" s="203"/>
      <c r="E40" s="204"/>
      <c r="F40" s="205" t="s">
        <v>266</v>
      </c>
      <c r="G40" s="205"/>
      <c r="H40" s="206">
        <f>SUM(H34:H39)</f>
        <v>0</v>
      </c>
      <c r="I40" s="207"/>
      <c r="J40" s="203"/>
      <c r="K40" s="204"/>
      <c r="L40" s="205" t="s">
        <v>266</v>
      </c>
      <c r="M40" s="205"/>
      <c r="N40" s="208">
        <f>SUM(N35:N39)</f>
        <v>0</v>
      </c>
      <c r="O40" s="205"/>
      <c r="P40" s="209">
        <f>SUM(P35:P39)</f>
        <v>65000</v>
      </c>
      <c r="Q40" s="194"/>
      <c r="R40" s="196"/>
    </row>
    <row r="41" spans="3:21" s="43" customFormat="1" ht="15" customHeight="1" outlineLevel="1" x14ac:dyDescent="0.3">
      <c r="C41" s="147"/>
      <c r="D41" s="194"/>
      <c r="E41" s="194"/>
      <c r="F41" s="207"/>
      <c r="G41" s="207"/>
      <c r="H41" s="210"/>
      <c r="I41" s="207"/>
      <c r="J41" s="194"/>
      <c r="K41" s="194"/>
      <c r="L41" s="207"/>
      <c r="M41" s="207"/>
      <c r="N41" s="207"/>
      <c r="O41" s="207"/>
      <c r="P41" s="210"/>
      <c r="Q41" s="194"/>
      <c r="R41" s="196"/>
    </row>
    <row r="42" spans="3:21" ht="15" customHeight="1" outlineLevel="1" thickBot="1" x14ac:dyDescent="0.35">
      <c r="C42" s="148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2"/>
    </row>
    <row r="43" spans="3:21" ht="36.6" customHeight="1" thickTop="1" x14ac:dyDescent="0.4">
      <c r="C43" s="149"/>
      <c r="D43" s="259" t="s">
        <v>289</v>
      </c>
      <c r="E43" s="259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59"/>
      <c r="Q43" s="259"/>
      <c r="R43" s="260"/>
    </row>
    <row r="44" spans="3:21" ht="15" thickBot="1" x14ac:dyDescent="0.35">
      <c r="C44" s="150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2"/>
    </row>
    <row r="45" spans="3:21" ht="7.8" customHeight="1" thickTop="1" x14ac:dyDescent="0.3">
      <c r="C45" s="150"/>
      <c r="D45" s="175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53"/>
      <c r="R45" s="152"/>
    </row>
    <row r="46" spans="3:21" s="126" customFormat="1" ht="25.05" customHeight="1" x14ac:dyDescent="0.3">
      <c r="C46" s="154"/>
      <c r="D46" s="155"/>
      <c r="E46" s="156" t="s">
        <v>290</v>
      </c>
      <c r="F46" s="157"/>
      <c r="G46" s="157"/>
      <c r="H46" s="156" t="s">
        <v>35</v>
      </c>
      <c r="I46" s="158"/>
      <c r="J46" s="157"/>
      <c r="K46" s="158"/>
      <c r="L46" s="264" t="s">
        <v>228</v>
      </c>
      <c r="M46" s="264"/>
      <c r="N46" s="159"/>
      <c r="O46" s="261"/>
      <c r="P46" s="159"/>
      <c r="Q46" s="160"/>
      <c r="R46" s="161"/>
    </row>
    <row r="47" spans="3:21" ht="14.4" customHeight="1" x14ac:dyDescent="0.3">
      <c r="C47" s="150"/>
      <c r="D47" s="177"/>
      <c r="E47" s="213" t="str">
        <f>IFERROR(VLOOKUP(D11,AB2:AC9,2,FALSE),"-")</f>
        <v>-</v>
      </c>
      <c r="F47" s="178"/>
      <c r="G47" s="178"/>
      <c r="H47" s="179">
        <f>H11</f>
        <v>0</v>
      </c>
      <c r="I47" s="158"/>
      <c r="J47" s="178"/>
      <c r="K47" s="158"/>
      <c r="L47" s="262" t="str">
        <f>IFERROR(E47*H47,"-")</f>
        <v>-</v>
      </c>
      <c r="M47" s="263"/>
      <c r="N47" s="180"/>
      <c r="O47" s="261"/>
      <c r="P47" s="181"/>
      <c r="Q47" s="163"/>
      <c r="R47" s="152"/>
    </row>
    <row r="48" spans="3:21" ht="15" customHeight="1" x14ac:dyDescent="0.3">
      <c r="C48" s="150"/>
      <c r="D48" s="177"/>
      <c r="E48" s="182"/>
      <c r="F48" s="178"/>
      <c r="G48" s="178"/>
      <c r="H48" s="166"/>
      <c r="I48" s="158"/>
      <c r="J48" s="178"/>
      <c r="K48" s="158"/>
      <c r="L48" s="182"/>
      <c r="M48" s="180"/>
      <c r="N48" s="180"/>
      <c r="O48" s="158"/>
      <c r="P48" s="181"/>
      <c r="Q48" s="163"/>
      <c r="R48" s="152"/>
    </row>
    <row r="49" spans="3:18" ht="14.4" customHeight="1" x14ac:dyDescent="0.3">
      <c r="C49" s="150"/>
      <c r="D49" s="177"/>
      <c r="E49" s="213" t="str">
        <f>IFERROR(VLOOKUP(D13,AB2:AC8,2,FALSE),"-")</f>
        <v>-</v>
      </c>
      <c r="F49" s="178"/>
      <c r="G49" s="178"/>
      <c r="H49" s="179">
        <f>H13</f>
        <v>0</v>
      </c>
      <c r="I49" s="158"/>
      <c r="J49" s="178"/>
      <c r="K49" s="158"/>
      <c r="L49" s="262" t="str">
        <f>IFERROR(E49*H49,"-")</f>
        <v>-</v>
      </c>
      <c r="M49" s="263"/>
      <c r="N49" s="180"/>
      <c r="O49" s="158"/>
      <c r="P49" s="181"/>
      <c r="Q49" s="163"/>
      <c r="R49" s="152"/>
    </row>
    <row r="50" spans="3:18" ht="14.4" customHeight="1" x14ac:dyDescent="0.3">
      <c r="C50" s="150"/>
      <c r="D50" s="177"/>
      <c r="E50" s="178"/>
      <c r="F50" s="178"/>
      <c r="G50" s="178"/>
      <c r="H50" s="157"/>
      <c r="I50" s="157"/>
      <c r="J50" s="157"/>
      <c r="K50" s="157"/>
      <c r="L50" s="182"/>
      <c r="M50" s="180"/>
      <c r="N50" s="180"/>
      <c r="O50" s="158"/>
      <c r="P50" s="181"/>
      <c r="Q50" s="163"/>
      <c r="R50" s="152"/>
    </row>
    <row r="51" spans="3:18" ht="14.4" customHeight="1" x14ac:dyDescent="0.3">
      <c r="C51" s="150"/>
      <c r="D51" s="177"/>
      <c r="E51" s="178"/>
      <c r="F51" s="178"/>
      <c r="G51" s="178"/>
      <c r="H51" s="157"/>
      <c r="I51" s="158"/>
      <c r="J51" s="267" t="s">
        <v>297</v>
      </c>
      <c r="K51" s="268"/>
      <c r="L51" s="267">
        <f>SUM(L47:L49)</f>
        <v>0</v>
      </c>
      <c r="M51" s="268"/>
      <c r="N51" s="180"/>
      <c r="O51" s="158"/>
      <c r="P51" s="181"/>
      <c r="Q51" s="163"/>
      <c r="R51" s="152"/>
    </row>
    <row r="52" spans="3:18" ht="14.4" customHeight="1" x14ac:dyDescent="0.3">
      <c r="C52" s="150"/>
      <c r="D52" s="177"/>
      <c r="E52" s="299"/>
      <c r="F52" s="299"/>
      <c r="G52" s="299"/>
      <c r="H52" s="300"/>
      <c r="I52" s="301"/>
      <c r="J52" s="300"/>
      <c r="K52" s="300"/>
      <c r="L52" s="300"/>
      <c r="M52" s="300"/>
      <c r="N52" s="180"/>
      <c r="O52" s="214"/>
      <c r="P52" s="181"/>
      <c r="Q52" s="163"/>
      <c r="R52" s="152"/>
    </row>
    <row r="53" spans="3:18" s="127" customFormat="1" ht="46.8" customHeight="1" x14ac:dyDescent="0.3">
      <c r="C53" s="164"/>
      <c r="D53" s="165"/>
      <c r="E53" s="156" t="s">
        <v>287</v>
      </c>
      <c r="F53" s="157"/>
      <c r="G53" s="157"/>
      <c r="H53" s="156" t="s">
        <v>35</v>
      </c>
      <c r="I53" s="158"/>
      <c r="J53" s="157"/>
      <c r="K53" s="158"/>
      <c r="L53" s="264" t="s">
        <v>228</v>
      </c>
      <c r="M53" s="264"/>
      <c r="N53" s="166"/>
      <c r="O53" s="158"/>
      <c r="P53" s="167"/>
      <c r="Q53" s="168"/>
      <c r="R53" s="169"/>
    </row>
    <row r="54" spans="3:18" ht="14.4" customHeight="1" x14ac:dyDescent="0.3">
      <c r="C54" s="150"/>
      <c r="D54" s="177"/>
      <c r="E54" s="213" t="str">
        <f>IFERROR(VLOOKUP(K11,AB2:AC8,2,FALSE),"-")</f>
        <v>-</v>
      </c>
      <c r="F54" s="178"/>
      <c r="G54" s="178"/>
      <c r="H54" s="179">
        <f>N11</f>
        <v>0</v>
      </c>
      <c r="I54" s="158"/>
      <c r="J54" s="178"/>
      <c r="K54" s="158"/>
      <c r="L54" s="265" t="str">
        <f>IFERROR(E54*H54,"-")</f>
        <v>-</v>
      </c>
      <c r="M54" s="266"/>
      <c r="N54" s="180"/>
      <c r="O54" s="158"/>
      <c r="P54" s="181"/>
      <c r="Q54" s="163"/>
      <c r="R54" s="152"/>
    </row>
    <row r="55" spans="3:18" ht="14.4" customHeight="1" x14ac:dyDescent="0.3">
      <c r="C55" s="150"/>
      <c r="D55" s="177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58"/>
      <c r="P55" s="181"/>
      <c r="Q55" s="163"/>
      <c r="R55" s="152"/>
    </row>
    <row r="56" spans="3:18" ht="14.4" customHeight="1" x14ac:dyDescent="0.3">
      <c r="C56" s="150"/>
      <c r="D56" s="177"/>
      <c r="E56" s="180"/>
      <c r="F56" s="180"/>
      <c r="G56" s="180"/>
      <c r="H56" s="180"/>
      <c r="I56" s="180"/>
      <c r="J56" s="215" t="s">
        <v>303</v>
      </c>
      <c r="K56" s="216" t="str">
        <f>IF(N16=AC16,IF(E19&lt;2*H19,"10%","20%"),"%")</f>
        <v>%</v>
      </c>
      <c r="L56" s="275" t="str">
        <f>IF(N16=AC16,IF(E19&lt;2*H19,10%*E19,20%*E19),"-")</f>
        <v>-</v>
      </c>
      <c r="M56" s="276"/>
      <c r="N56" s="180"/>
      <c r="O56" s="158"/>
      <c r="P56" s="181"/>
      <c r="Q56" s="163"/>
      <c r="R56" s="152"/>
    </row>
    <row r="57" spans="3:18" ht="14.4" customHeight="1" x14ac:dyDescent="0.3">
      <c r="C57" s="150"/>
      <c r="D57" s="177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58"/>
      <c r="P57" s="181"/>
      <c r="Q57" s="163"/>
      <c r="R57" s="152"/>
    </row>
    <row r="58" spans="3:18" ht="14.4" customHeight="1" x14ac:dyDescent="0.3">
      <c r="C58" s="150"/>
      <c r="D58" s="177"/>
      <c r="E58" s="180"/>
      <c r="F58" s="180"/>
      <c r="G58" s="180"/>
      <c r="H58" s="180"/>
      <c r="I58" s="180"/>
      <c r="J58" s="267" t="s">
        <v>297</v>
      </c>
      <c r="K58" s="268"/>
      <c r="L58" s="267">
        <f>SUM(L54:M56)</f>
        <v>0</v>
      </c>
      <c r="M58" s="268"/>
      <c r="N58" s="180"/>
      <c r="O58" s="158"/>
      <c r="P58" s="181"/>
      <c r="Q58" s="163"/>
      <c r="R58" s="152"/>
    </row>
    <row r="59" spans="3:18" ht="14.4" customHeight="1" x14ac:dyDescent="0.3">
      <c r="C59" s="150"/>
      <c r="D59" s="177"/>
      <c r="E59" s="299"/>
      <c r="F59" s="299"/>
      <c r="G59" s="299"/>
      <c r="H59" s="300"/>
      <c r="I59" s="301"/>
      <c r="J59" s="300"/>
      <c r="K59" s="300"/>
      <c r="L59" s="300"/>
      <c r="M59" s="300"/>
      <c r="N59" s="180"/>
      <c r="O59" s="214"/>
      <c r="P59" s="181"/>
      <c r="Q59" s="163"/>
      <c r="R59" s="152"/>
    </row>
    <row r="60" spans="3:18" s="127" customFormat="1" ht="40.200000000000003" customHeight="1" x14ac:dyDescent="0.3">
      <c r="C60" s="164"/>
      <c r="D60" s="165"/>
      <c r="E60" s="156" t="s">
        <v>292</v>
      </c>
      <c r="F60" s="157"/>
      <c r="G60" s="157"/>
      <c r="H60" s="156" t="s">
        <v>35</v>
      </c>
      <c r="I60" s="158"/>
      <c r="J60" s="157"/>
      <c r="K60" s="158"/>
      <c r="L60" s="264" t="s">
        <v>228</v>
      </c>
      <c r="M60" s="264"/>
      <c r="N60" s="166"/>
      <c r="O60" s="158"/>
      <c r="P60" s="167"/>
      <c r="Q60" s="168"/>
      <c r="R60" s="169"/>
    </row>
    <row r="61" spans="3:18" ht="14.4" customHeight="1" x14ac:dyDescent="0.3">
      <c r="C61" s="150"/>
      <c r="D61" s="177"/>
      <c r="E61" s="213" t="str">
        <f>IFERROR(VLOOKUP(K14,AB2:AC9,2,FALSE),"-")</f>
        <v>-</v>
      </c>
      <c r="F61" s="178"/>
      <c r="G61" s="178"/>
      <c r="H61" s="179">
        <f>N14</f>
        <v>0</v>
      </c>
      <c r="I61" s="158"/>
      <c r="J61" s="178"/>
      <c r="K61" s="158"/>
      <c r="L61" s="267" t="str">
        <f>IFERROR(E61*H61,"-")</f>
        <v>-</v>
      </c>
      <c r="M61" s="268"/>
      <c r="N61" s="180"/>
      <c r="O61" s="158"/>
      <c r="P61" s="181"/>
      <c r="Q61" s="163"/>
      <c r="R61" s="152"/>
    </row>
    <row r="62" spans="3:18" ht="25.05" customHeight="1" x14ac:dyDescent="0.3">
      <c r="C62" s="150"/>
      <c r="D62" s="177"/>
      <c r="E62" s="299"/>
      <c r="F62" s="299"/>
      <c r="G62" s="299"/>
      <c r="H62" s="300"/>
      <c r="I62" s="301"/>
      <c r="J62" s="300"/>
      <c r="K62" s="300"/>
      <c r="L62" s="300"/>
      <c r="M62" s="300"/>
      <c r="N62" s="178"/>
      <c r="O62" s="178"/>
      <c r="P62" s="178"/>
      <c r="Q62" s="170"/>
      <c r="R62" s="152"/>
    </row>
    <row r="63" spans="3:18" x14ac:dyDescent="0.3">
      <c r="C63" s="150"/>
      <c r="D63" s="177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0"/>
      <c r="R63" s="152"/>
    </row>
    <row r="64" spans="3:18" x14ac:dyDescent="0.3">
      <c r="C64" s="150"/>
      <c r="D64" s="177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0"/>
      <c r="R64" s="152"/>
    </row>
    <row r="65" spans="3:18" ht="14.4" customHeight="1" x14ac:dyDescent="0.3">
      <c r="C65" s="150"/>
      <c r="D65" s="177"/>
      <c r="E65" s="178"/>
      <c r="F65" s="178"/>
      <c r="G65" s="178"/>
      <c r="H65" s="183" t="s">
        <v>291</v>
      </c>
      <c r="I65" s="184"/>
      <c r="J65" s="185"/>
      <c r="K65" s="273" t="str">
        <f>IF(L61&gt;L58,"Piso mayor Tope",IF(AND(L58=0,L61="-"),L51,IF(L51&gt;L58,L58,IF(L51&lt;L61,L61,L51))))</f>
        <v>Piso mayor Tope</v>
      </c>
      <c r="L65" s="273"/>
      <c r="M65" s="186"/>
      <c r="N65" s="186"/>
      <c r="O65" s="187"/>
      <c r="P65" s="178"/>
      <c r="Q65" s="170"/>
      <c r="R65" s="152"/>
    </row>
    <row r="66" spans="3:18" ht="14.4" customHeight="1" x14ac:dyDescent="0.3">
      <c r="C66" s="150"/>
      <c r="D66" s="177"/>
      <c r="E66" s="178"/>
      <c r="F66" s="178"/>
      <c r="G66" s="178"/>
      <c r="H66" s="180"/>
      <c r="I66" s="158"/>
      <c r="J66" s="180"/>
      <c r="K66" s="274"/>
      <c r="L66" s="274"/>
      <c r="M66" s="178"/>
      <c r="N66" s="178"/>
      <c r="O66" s="178"/>
      <c r="P66" s="178"/>
      <c r="Q66" s="170"/>
      <c r="R66" s="152"/>
    </row>
    <row r="67" spans="3:18" ht="15" thickBot="1" x14ac:dyDescent="0.35">
      <c r="C67" s="150"/>
      <c r="D67" s="188"/>
      <c r="E67" s="189"/>
      <c r="F67" s="189"/>
      <c r="G67" s="189"/>
      <c r="H67" s="189"/>
      <c r="I67" s="189"/>
      <c r="J67" s="189"/>
      <c r="K67" s="269"/>
      <c r="L67" s="269"/>
      <c r="M67" s="189"/>
      <c r="N67" s="189"/>
      <c r="O67" s="189"/>
      <c r="P67" s="189"/>
      <c r="Q67" s="171"/>
      <c r="R67" s="152"/>
    </row>
    <row r="68" spans="3:18" ht="15" thickTop="1" x14ac:dyDescent="0.3">
      <c r="C68" s="150"/>
      <c r="D68" s="178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51"/>
      <c r="R68" s="152"/>
    </row>
    <row r="69" spans="3:18" x14ac:dyDescent="0.3">
      <c r="C69" s="150"/>
      <c r="D69" s="178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151"/>
      <c r="R69" s="152"/>
    </row>
    <row r="70" spans="3:18" x14ac:dyDescent="0.3">
      <c r="C70" s="150"/>
      <c r="D70" s="180"/>
      <c r="E70" s="180"/>
      <c r="F70" s="178"/>
      <c r="G70" s="178"/>
      <c r="H70" s="257" t="s">
        <v>299</v>
      </c>
      <c r="I70" s="257"/>
      <c r="J70" s="257"/>
      <c r="K70" s="257"/>
      <c r="L70" s="257"/>
      <c r="M70" s="178"/>
      <c r="N70" s="178"/>
      <c r="O70" s="178"/>
      <c r="P70" s="178"/>
      <c r="Q70" s="151"/>
      <c r="R70" s="152"/>
    </row>
    <row r="71" spans="3:18" x14ac:dyDescent="0.3">
      <c r="C71" s="150"/>
      <c r="D71" s="180"/>
      <c r="E71" s="178"/>
      <c r="F71" s="178"/>
      <c r="G71" s="178"/>
      <c r="H71" s="190" t="s">
        <v>200</v>
      </c>
      <c r="I71" s="239" t="s">
        <v>201</v>
      </c>
      <c r="J71" s="240"/>
      <c r="K71" s="240"/>
      <c r="L71" s="241"/>
      <c r="M71" s="178"/>
      <c r="N71" s="178"/>
      <c r="O71" s="178"/>
      <c r="P71" s="178"/>
      <c r="Q71" s="151"/>
      <c r="R71" s="152"/>
    </row>
    <row r="72" spans="3:18" x14ac:dyDescent="0.3">
      <c r="C72" s="150"/>
      <c r="D72" s="178"/>
      <c r="E72" s="178"/>
      <c r="F72" s="178"/>
      <c r="G72" s="178"/>
      <c r="H72" s="190">
        <v>1094</v>
      </c>
      <c r="I72" s="258" t="str">
        <f>K65</f>
        <v>Piso mayor Tope</v>
      </c>
      <c r="J72" s="258"/>
      <c r="K72" s="258"/>
      <c r="L72" s="258"/>
      <c r="M72" s="178"/>
      <c r="N72" s="178"/>
      <c r="O72" s="178"/>
      <c r="P72" s="178"/>
      <c r="Q72" s="151"/>
      <c r="R72" s="152"/>
    </row>
    <row r="73" spans="3:18" x14ac:dyDescent="0.3">
      <c r="C73" s="150"/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78"/>
      <c r="Q73" s="151"/>
      <c r="R73" s="152"/>
    </row>
    <row r="74" spans="3:18" x14ac:dyDescent="0.3">
      <c r="C74" s="150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51"/>
      <c r="R74" s="152"/>
    </row>
    <row r="75" spans="3:18" x14ac:dyDescent="0.3">
      <c r="C75" s="150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2"/>
    </row>
    <row r="76" spans="3:18" x14ac:dyDescent="0.3">
      <c r="C76" s="150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2"/>
    </row>
    <row r="77" spans="3:18" ht="15" thickBot="1" x14ac:dyDescent="0.35">
      <c r="C77" s="172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4"/>
    </row>
    <row r="78" spans="3:18" ht="15" thickTop="1" x14ac:dyDescent="0.3"/>
  </sheetData>
  <mergeCells count="44">
    <mergeCell ref="D33:R33"/>
    <mergeCell ref="J51:K51"/>
    <mergeCell ref="L51:M51"/>
    <mergeCell ref="K65:L65"/>
    <mergeCell ref="K66:L66"/>
    <mergeCell ref="L56:M56"/>
    <mergeCell ref="D25:H25"/>
    <mergeCell ref="K25:P25"/>
    <mergeCell ref="D27:H27"/>
    <mergeCell ref="K27:P27"/>
    <mergeCell ref="D28:H28"/>
    <mergeCell ref="K28:P28"/>
    <mergeCell ref="K18:L18"/>
    <mergeCell ref="K19:L19"/>
    <mergeCell ref="H70:L70"/>
    <mergeCell ref="I72:L72"/>
    <mergeCell ref="D43:R43"/>
    <mergeCell ref="O46:O47"/>
    <mergeCell ref="L47:M47"/>
    <mergeCell ref="L46:M46"/>
    <mergeCell ref="L49:M49"/>
    <mergeCell ref="L53:M53"/>
    <mergeCell ref="L54:M54"/>
    <mergeCell ref="L60:M60"/>
    <mergeCell ref="L61:M61"/>
    <mergeCell ref="K67:L67"/>
    <mergeCell ref="J58:K58"/>
    <mergeCell ref="L58:M58"/>
    <mergeCell ref="I71:L71"/>
    <mergeCell ref="C6:R6"/>
    <mergeCell ref="D7:R7"/>
    <mergeCell ref="D10:E10"/>
    <mergeCell ref="D11:E11"/>
    <mergeCell ref="K21:P21"/>
    <mergeCell ref="K16:L16"/>
    <mergeCell ref="D22:H22"/>
    <mergeCell ref="K22:P22"/>
    <mergeCell ref="D24:H24"/>
    <mergeCell ref="K24:P24"/>
    <mergeCell ref="K10:L10"/>
    <mergeCell ref="D21:H21"/>
    <mergeCell ref="K11:L11"/>
    <mergeCell ref="K14:L14"/>
    <mergeCell ref="D13:E13"/>
  </mergeCells>
  <dataValidations count="9">
    <dataValidation type="list" allowBlank="1" showInputMessage="1" showErrorMessage="1" sqref="G11">
      <formula1>$AN$2:$AN$5</formula1>
    </dataValidation>
    <dataValidation type="list" allowBlank="1" showInputMessage="1" showErrorMessage="1" sqref="D25:H25">
      <formula1>$AQ$2:$AQ$5</formula1>
    </dataValidation>
    <dataValidation type="list" allowBlank="1" showInputMessage="1" showErrorMessage="1" sqref="K25:Q25">
      <formula1>$AU$2</formula1>
    </dataValidation>
    <dataValidation type="list" allowBlank="1" showInputMessage="1" showErrorMessage="1" sqref="D28:H28">
      <formula1>$AY$2:$AY$3</formula1>
    </dataValidation>
    <dataValidation type="list" allowBlank="1" showInputMessage="1" showErrorMessage="1" sqref="K28:Q28">
      <formula1>$BB$2:$BB$9</formula1>
    </dataValidation>
    <dataValidation type="list" allowBlank="1" showInputMessage="1" showErrorMessage="1" sqref="K22:Q22">
      <formula1>$AJ$2:$AJ$8</formula1>
    </dataValidation>
    <dataValidation type="list" allowBlank="1" showInputMessage="1" showErrorMessage="1" sqref="D22:H22">
      <formula1>$AE$2:$AE$20</formula1>
    </dataValidation>
    <dataValidation type="list" allowBlank="1" showInputMessage="1" showErrorMessage="1" sqref="D11:E11 D13:E13 K11:L11 K14:L14">
      <formula1>$AB$1:$AB$8</formula1>
    </dataValidation>
    <dataValidation type="list" allowBlank="1" showInputMessage="1" showErrorMessage="1" sqref="N16">
      <formula1>$AC$16:$AC$17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C1:AZ55"/>
  <sheetViews>
    <sheetView showGridLines="0" topLeftCell="E4" zoomScale="120" zoomScaleNormal="120" workbookViewId="0">
      <selection activeCell="D9" sqref="D9:R24"/>
    </sheetView>
  </sheetViews>
  <sheetFormatPr baseColWidth="10" defaultRowHeight="14.4" x14ac:dyDescent="0.3"/>
  <cols>
    <col min="3" max="3" width="1.6640625" customWidth="1"/>
    <col min="5" max="5" width="44.44140625" customWidth="1"/>
    <col min="6" max="6" width="4.6640625" customWidth="1"/>
    <col min="7" max="7" width="4" customWidth="1"/>
    <col min="8" max="8" width="20.6640625" customWidth="1"/>
    <col min="9" max="9" width="3.44140625" customWidth="1"/>
    <col min="10" max="10" width="20.6640625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ht="14.55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17" t="s">
        <v>261</v>
      </c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9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5"/>
      <c r="D7" s="220" t="s">
        <v>198</v>
      </c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1"/>
      <c r="AC7" t="s">
        <v>146</v>
      </c>
      <c r="AH7" s="14" t="s">
        <v>167</v>
      </c>
      <c r="AZ7" s="14" t="s">
        <v>182</v>
      </c>
    </row>
    <row r="8" spans="3:52" ht="14.55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ht="14.55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">
      <c r="C10" s="35"/>
      <c r="D10" s="222" t="s">
        <v>272</v>
      </c>
      <c r="E10" s="222"/>
      <c r="F10" s="84"/>
      <c r="G10" s="84"/>
      <c r="H10" s="16" t="s">
        <v>220</v>
      </c>
      <c r="J10" s="223" t="s">
        <v>278</v>
      </c>
      <c r="K10" s="223"/>
      <c r="L10" s="223"/>
      <c r="M10" s="43"/>
      <c r="N10" s="16" t="s">
        <v>274</v>
      </c>
      <c r="P10" s="61"/>
      <c r="AC10" t="s">
        <v>149</v>
      </c>
      <c r="AJ10" s="13"/>
      <c r="AK10" s="13"/>
    </row>
    <row r="11" spans="3:52" x14ac:dyDescent="0.3">
      <c r="C11" s="35"/>
      <c r="D11" s="224" t="s">
        <v>277</v>
      </c>
      <c r="E11" s="225"/>
      <c r="F11" s="47"/>
      <c r="G11" s="106"/>
      <c r="H11" s="115">
        <v>0.3</v>
      </c>
      <c r="J11" s="277">
        <v>87000</v>
      </c>
      <c r="K11" s="278"/>
      <c r="L11" s="279"/>
      <c r="M11" s="83"/>
      <c r="N11" s="85">
        <v>600000</v>
      </c>
      <c r="P11" s="61"/>
      <c r="AC11" t="s">
        <v>150</v>
      </c>
    </row>
    <row r="12" spans="3:52" ht="27.6" customHeight="1" x14ac:dyDescent="0.35">
      <c r="C12" s="35"/>
      <c r="D12" s="222" t="s">
        <v>227</v>
      </c>
      <c r="E12" s="222"/>
      <c r="F12" s="222"/>
      <c r="G12" s="222"/>
      <c r="H12" s="222"/>
      <c r="K12" s="222" t="s">
        <v>222</v>
      </c>
      <c r="L12" s="222"/>
      <c r="M12" s="222"/>
      <c r="N12" s="222"/>
      <c r="O12" s="16"/>
      <c r="P12" s="36"/>
      <c r="AC12" t="s">
        <v>153</v>
      </c>
    </row>
    <row r="13" spans="3:52" ht="14.55" x14ac:dyDescent="0.35">
      <c r="C13" s="35"/>
      <c r="D13" s="229"/>
      <c r="E13" s="230"/>
      <c r="F13" s="230"/>
      <c r="G13" s="230"/>
      <c r="H13" s="231"/>
      <c r="K13" s="229"/>
      <c r="L13" s="230"/>
      <c r="M13" s="230"/>
      <c r="N13" s="231"/>
      <c r="O13" s="16"/>
      <c r="P13" s="36"/>
      <c r="AC13" t="s">
        <v>154</v>
      </c>
      <c r="AJ13" s="12"/>
      <c r="AK13" s="12"/>
    </row>
    <row r="14" spans="3:52" ht="14.55" x14ac:dyDescent="0.35">
      <c r="C14" s="35"/>
      <c r="K14" s="37"/>
      <c r="P14" s="36"/>
      <c r="AC14" t="s">
        <v>155</v>
      </c>
    </row>
    <row r="15" spans="3:52" ht="14.55" x14ac:dyDescent="0.35">
      <c r="C15" s="35"/>
      <c r="D15" s="222" t="s">
        <v>223</v>
      </c>
      <c r="E15" s="222"/>
      <c r="F15" s="222"/>
      <c r="G15" s="222"/>
      <c r="H15" s="222"/>
      <c r="K15" s="222" t="s">
        <v>224</v>
      </c>
      <c r="L15" s="222"/>
      <c r="M15" s="222"/>
      <c r="N15" s="222"/>
      <c r="O15" s="16"/>
      <c r="P15" s="36"/>
      <c r="AC15" t="s">
        <v>156</v>
      </c>
      <c r="AJ15" s="11"/>
      <c r="AK15" s="11"/>
    </row>
    <row r="16" spans="3:52" ht="14.55" x14ac:dyDescent="0.35">
      <c r="C16" s="35"/>
      <c r="D16" s="229"/>
      <c r="E16" s="230"/>
      <c r="F16" s="230"/>
      <c r="G16" s="230"/>
      <c r="H16" s="231"/>
      <c r="K16" s="229"/>
      <c r="L16" s="230"/>
      <c r="M16" s="230"/>
      <c r="N16" s="231"/>
      <c r="O16" s="16"/>
      <c r="P16" s="36"/>
      <c r="AC16" t="s">
        <v>157</v>
      </c>
      <c r="AJ16" s="11"/>
      <c r="AK16" s="11"/>
    </row>
    <row r="17" spans="3:37" ht="14.55" x14ac:dyDescent="0.35">
      <c r="C17" s="35"/>
      <c r="K17" s="37"/>
      <c r="P17" s="36"/>
      <c r="AC17" t="s">
        <v>158</v>
      </c>
      <c r="AJ17" s="11"/>
      <c r="AK17" s="11"/>
    </row>
    <row r="18" spans="3:37" ht="14.55" x14ac:dyDescent="0.35">
      <c r="C18" s="35"/>
      <c r="D18" s="222" t="s">
        <v>225</v>
      </c>
      <c r="E18" s="222"/>
      <c r="F18" s="222"/>
      <c r="G18" s="222"/>
      <c r="H18" s="222"/>
      <c r="K18" s="222" t="s">
        <v>226</v>
      </c>
      <c r="L18" s="222"/>
      <c r="M18" s="222"/>
      <c r="N18" s="222"/>
      <c r="O18" s="16"/>
      <c r="P18" s="36"/>
      <c r="AC18" t="s">
        <v>159</v>
      </c>
      <c r="AJ18" s="11"/>
      <c r="AK18" s="11"/>
    </row>
    <row r="19" spans="3:37" ht="14.55" x14ac:dyDescent="0.35">
      <c r="C19" s="35"/>
      <c r="D19" s="229"/>
      <c r="E19" s="230"/>
      <c r="F19" s="230"/>
      <c r="G19" s="230"/>
      <c r="H19" s="231"/>
      <c r="K19" s="229"/>
      <c r="L19" s="230"/>
      <c r="M19" s="230"/>
      <c r="N19" s="231"/>
      <c r="O19" s="16"/>
      <c r="P19" s="36"/>
      <c r="AC19" t="s">
        <v>160</v>
      </c>
      <c r="AJ19" s="11"/>
      <c r="AK19" s="11"/>
    </row>
    <row r="20" spans="3:37" ht="15" thickBot="1" x14ac:dyDescent="0.4">
      <c r="C20" s="35"/>
      <c r="D20" s="37" t="s">
        <v>189</v>
      </c>
      <c r="E20" s="33"/>
      <c r="F20" s="33"/>
      <c r="G20" s="33"/>
      <c r="H20" s="33"/>
      <c r="J20" s="16"/>
      <c r="P20" s="36"/>
      <c r="AC20" t="s">
        <v>161</v>
      </c>
    </row>
    <row r="21" spans="3:37" ht="15" thickBot="1" x14ac:dyDescent="0.4">
      <c r="C21" s="35"/>
      <c r="G21" s="116" t="s">
        <v>279</v>
      </c>
      <c r="H21" s="117"/>
      <c r="I21" s="117"/>
      <c r="J21" s="118">
        <f>J11*H11</f>
        <v>26100</v>
      </c>
      <c r="P21" s="36"/>
    </row>
    <row r="22" spans="3:37" x14ac:dyDescent="0.3">
      <c r="C22" s="44" t="s">
        <v>190</v>
      </c>
      <c r="P22" s="36"/>
      <c r="AJ22" s="10"/>
      <c r="AK22" s="10"/>
    </row>
    <row r="23" spans="3:37" ht="15" customHeight="1" x14ac:dyDescent="0.35"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40"/>
    </row>
    <row r="24" spans="3:37" ht="15" customHeight="1" x14ac:dyDescent="0.35">
      <c r="C24" s="35"/>
      <c r="P24" s="36"/>
    </row>
    <row r="25" spans="3:37" ht="15" customHeight="1" x14ac:dyDescent="0.35">
      <c r="C25" s="35"/>
      <c r="D25" s="103" t="s">
        <v>264</v>
      </c>
      <c r="E25" s="104"/>
      <c r="F25" s="104"/>
      <c r="G25" s="104"/>
      <c r="H25" s="105"/>
      <c r="J25" s="103" t="s">
        <v>265</v>
      </c>
      <c r="K25" s="104"/>
      <c r="L25" s="104"/>
      <c r="M25" s="104"/>
      <c r="N25" s="105"/>
      <c r="P25" s="36"/>
    </row>
    <row r="26" spans="3:37" ht="15" customHeight="1" x14ac:dyDescent="0.35">
      <c r="C26" s="35"/>
      <c r="D26" s="99"/>
      <c r="H26" s="94"/>
      <c r="J26" s="99">
        <v>1470</v>
      </c>
      <c r="K26" t="s">
        <v>262</v>
      </c>
      <c r="N26" s="94">
        <v>31604.43</v>
      </c>
      <c r="P26" s="36"/>
    </row>
    <row r="27" spans="3:37" ht="15" customHeight="1" x14ac:dyDescent="0.35">
      <c r="C27" s="35"/>
      <c r="D27" s="35"/>
      <c r="H27" s="94"/>
      <c r="J27" s="99">
        <v>3000</v>
      </c>
      <c r="K27" t="s">
        <v>263</v>
      </c>
      <c r="N27" s="94">
        <v>34417.629999999997</v>
      </c>
      <c r="P27" s="36"/>
    </row>
    <row r="28" spans="3:37" ht="15" customHeight="1" x14ac:dyDescent="0.3">
      <c r="C28" s="35"/>
      <c r="D28" s="35"/>
      <c r="H28" s="94"/>
      <c r="J28" s="35"/>
      <c r="N28" s="94"/>
      <c r="P28" s="36"/>
    </row>
    <row r="29" spans="3:37" ht="15" customHeight="1" x14ac:dyDescent="0.3">
      <c r="C29" s="35"/>
      <c r="D29" s="35"/>
      <c r="H29" s="94"/>
      <c r="J29" s="35"/>
      <c r="N29" s="94"/>
      <c r="P29" s="36"/>
    </row>
    <row r="30" spans="3:37" ht="15" customHeight="1" x14ac:dyDescent="0.3">
      <c r="C30" s="35"/>
      <c r="D30" s="35"/>
      <c r="H30" s="94"/>
      <c r="J30" s="35"/>
      <c r="N30" s="94"/>
      <c r="P30" s="36"/>
    </row>
    <row r="31" spans="3:37" ht="15" customHeight="1" x14ac:dyDescent="0.3">
      <c r="C31" s="35"/>
      <c r="D31" s="38"/>
      <c r="E31" s="39"/>
      <c r="F31" s="101" t="s">
        <v>266</v>
      </c>
      <c r="G31" s="101"/>
      <c r="H31" s="102">
        <f>SUM(H26:H30)</f>
        <v>0</v>
      </c>
      <c r="I31" s="23"/>
      <c r="J31" s="38"/>
      <c r="K31" s="39"/>
      <c r="L31" s="101" t="s">
        <v>266</v>
      </c>
      <c r="M31" s="101"/>
      <c r="N31" s="102">
        <f>SUM(N26:N30)</f>
        <v>66022.06</v>
      </c>
      <c r="P31" s="36"/>
    </row>
    <row r="32" spans="3:37" s="43" customFormat="1" ht="15" customHeight="1" x14ac:dyDescent="0.3">
      <c r="C32" s="108"/>
      <c r="F32" s="112"/>
      <c r="G32" s="112"/>
      <c r="H32" s="113"/>
      <c r="I32" s="112"/>
      <c r="L32" s="112"/>
      <c r="M32" s="112"/>
      <c r="N32" s="113"/>
      <c r="P32" s="114"/>
    </row>
    <row r="33" spans="3:16" ht="15" customHeight="1" x14ac:dyDescent="0.3">
      <c r="C33" s="35"/>
      <c r="P33" s="36"/>
    </row>
    <row r="34" spans="3:16" ht="36.6" customHeight="1" x14ac:dyDescent="0.4">
      <c r="C34" s="32"/>
      <c r="D34" s="236" t="s">
        <v>203</v>
      </c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P34" s="237"/>
    </row>
    <row r="35" spans="3:16" ht="15" thickBot="1" x14ac:dyDescent="0.35">
      <c r="C35" s="35"/>
      <c r="P35" s="36"/>
    </row>
    <row r="36" spans="3:16" x14ac:dyDescent="0.3">
      <c r="C36" s="35"/>
      <c r="G36" s="48"/>
      <c r="H36" s="49"/>
      <c r="I36" s="49"/>
      <c r="J36" s="49"/>
      <c r="K36" s="49"/>
      <c r="L36" s="49"/>
      <c r="M36" s="49"/>
      <c r="N36" s="49"/>
      <c r="O36" s="50"/>
      <c r="P36" s="36"/>
    </row>
    <row r="37" spans="3:16" x14ac:dyDescent="0.3">
      <c r="C37" s="35"/>
      <c r="G37" s="51"/>
      <c r="H37" s="16" t="s">
        <v>123</v>
      </c>
      <c r="I37" s="238" t="s">
        <v>124</v>
      </c>
      <c r="J37" s="16" t="s">
        <v>276</v>
      </c>
      <c r="K37" s="238" t="s">
        <v>126</v>
      </c>
      <c r="L37" s="16" t="s">
        <v>268</v>
      </c>
      <c r="M37" s="238" t="s">
        <v>127</v>
      </c>
      <c r="N37" s="16" t="s">
        <v>128</v>
      </c>
      <c r="O37" s="52"/>
      <c r="P37" s="36"/>
    </row>
    <row r="38" spans="3:16" ht="15.6" customHeight="1" x14ac:dyDescent="0.3">
      <c r="C38" s="35"/>
      <c r="G38" s="51"/>
      <c r="H38" s="91">
        <f>J38*N38</f>
        <v>26100</v>
      </c>
      <c r="I38" s="238"/>
      <c r="J38" s="89">
        <f>J11</f>
        <v>87000</v>
      </c>
      <c r="K38" s="238"/>
      <c r="L38" s="89">
        <f>H31</f>
        <v>0</v>
      </c>
      <c r="M38" s="238"/>
      <c r="N38" s="46">
        <v>0.3</v>
      </c>
      <c r="O38" s="53"/>
      <c r="P38" s="36"/>
    </row>
    <row r="39" spans="3:16" ht="15" thickBot="1" x14ac:dyDescent="0.35">
      <c r="C39" s="35"/>
      <c r="G39" s="54"/>
      <c r="H39" s="55"/>
      <c r="I39" s="55"/>
      <c r="J39" s="55"/>
      <c r="K39" s="55"/>
      <c r="L39" s="55"/>
      <c r="M39" s="55"/>
      <c r="N39" s="55"/>
      <c r="O39" s="56"/>
      <c r="P39" s="36"/>
    </row>
    <row r="40" spans="3:16" x14ac:dyDescent="0.3">
      <c r="C40" s="35"/>
      <c r="P40" s="36"/>
    </row>
    <row r="41" spans="3:16" ht="15" thickBot="1" x14ac:dyDescent="0.35">
      <c r="C41" s="35"/>
      <c r="P41" s="36"/>
    </row>
    <row r="42" spans="3:16" x14ac:dyDescent="0.3">
      <c r="C42" s="35"/>
      <c r="G42" s="48"/>
      <c r="H42" s="49"/>
      <c r="I42" s="49"/>
      <c r="J42" s="49"/>
      <c r="K42" s="49"/>
      <c r="L42" s="49"/>
      <c r="M42" s="50"/>
      <c r="P42" s="36"/>
    </row>
    <row r="43" spans="3:16" x14ac:dyDescent="0.3">
      <c r="C43" s="35"/>
      <c r="G43" s="51"/>
      <c r="H43" s="16" t="s">
        <v>199</v>
      </c>
      <c r="I43" s="238" t="s">
        <v>124</v>
      </c>
      <c r="J43" s="16" t="s">
        <v>123</v>
      </c>
      <c r="K43" s="238" t="s">
        <v>129</v>
      </c>
      <c r="L43" s="16" t="s">
        <v>17</v>
      </c>
      <c r="M43" s="58"/>
      <c r="P43" s="36"/>
    </row>
    <row r="44" spans="3:16" x14ac:dyDescent="0.3">
      <c r="C44" s="35"/>
      <c r="G44" s="51"/>
      <c r="H44" s="89">
        <f>MIN(J44,L44)</f>
        <v>0</v>
      </c>
      <c r="I44" s="238"/>
      <c r="J44" s="89">
        <f>H38</f>
        <v>26100</v>
      </c>
      <c r="K44" s="238"/>
      <c r="L44" s="45">
        <v>0</v>
      </c>
      <c r="M44" s="59"/>
      <c r="P44" s="36"/>
    </row>
    <row r="45" spans="3:16" ht="15" thickBot="1" x14ac:dyDescent="0.35">
      <c r="C45" s="35"/>
      <c r="G45" s="54"/>
      <c r="H45" s="55"/>
      <c r="I45" s="55"/>
      <c r="J45" s="55"/>
      <c r="K45" s="55"/>
      <c r="L45" s="55"/>
      <c r="M45" s="56"/>
      <c r="P45" s="36"/>
    </row>
    <row r="46" spans="3:16" x14ac:dyDescent="0.3">
      <c r="C46" s="35"/>
      <c r="P46" s="36"/>
    </row>
    <row r="47" spans="3:16" x14ac:dyDescent="0.3">
      <c r="C47" s="35"/>
      <c r="P47" s="36"/>
    </row>
    <row r="48" spans="3:16" x14ac:dyDescent="0.3">
      <c r="C48" s="35"/>
      <c r="H48" s="229" t="s">
        <v>202</v>
      </c>
      <c r="I48" s="230"/>
      <c r="J48" s="231"/>
      <c r="P48" s="36"/>
    </row>
    <row r="49" spans="3:16" x14ac:dyDescent="0.3">
      <c r="C49" s="35"/>
      <c r="H49" s="57" t="s">
        <v>200</v>
      </c>
      <c r="I49" s="232" t="s">
        <v>201</v>
      </c>
      <c r="J49" s="233"/>
      <c r="P49" s="36"/>
    </row>
    <row r="50" spans="3:16" x14ac:dyDescent="0.3">
      <c r="C50" s="35"/>
      <c r="H50" s="57">
        <v>1094</v>
      </c>
      <c r="I50" s="234">
        <f>H38</f>
        <v>26100</v>
      </c>
      <c r="J50" s="235"/>
      <c r="P50" s="36"/>
    </row>
    <row r="51" spans="3:16" x14ac:dyDescent="0.3">
      <c r="C51" s="35"/>
      <c r="P51" s="36"/>
    </row>
    <row r="52" spans="3:16" x14ac:dyDescent="0.3">
      <c r="C52" s="35"/>
      <c r="P52" s="36"/>
    </row>
    <row r="53" spans="3:16" x14ac:dyDescent="0.3">
      <c r="C53" s="35"/>
      <c r="P53" s="36"/>
    </row>
    <row r="54" spans="3:16" x14ac:dyDescent="0.3">
      <c r="C54" s="35"/>
      <c r="P54" s="36"/>
    </row>
    <row r="55" spans="3:16" x14ac:dyDescent="0.3">
      <c r="C55" s="38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40"/>
    </row>
  </sheetData>
  <mergeCells count="27">
    <mergeCell ref="H48:J48"/>
    <mergeCell ref="I49:J49"/>
    <mergeCell ref="I50:J50"/>
    <mergeCell ref="D34:P34"/>
    <mergeCell ref="I37:I38"/>
    <mergeCell ref="K37:K38"/>
    <mergeCell ref="M37:M38"/>
    <mergeCell ref="I43:I44"/>
    <mergeCell ref="K43:K44"/>
    <mergeCell ref="D16:H16"/>
    <mergeCell ref="K16:N16"/>
    <mergeCell ref="D18:H18"/>
    <mergeCell ref="K18:N18"/>
    <mergeCell ref="D19:H19"/>
    <mergeCell ref="K19:N19"/>
    <mergeCell ref="D12:H12"/>
    <mergeCell ref="K12:N12"/>
    <mergeCell ref="D13:H13"/>
    <mergeCell ref="K13:N13"/>
    <mergeCell ref="D15:H15"/>
    <mergeCell ref="K15:N15"/>
    <mergeCell ref="C6:P6"/>
    <mergeCell ref="D7:P7"/>
    <mergeCell ref="D10:E10"/>
    <mergeCell ref="J10:L10"/>
    <mergeCell ref="D11:E11"/>
    <mergeCell ref="J11:L11"/>
  </mergeCells>
  <dataValidations count="7">
    <dataValidation type="list" allowBlank="1" showInputMessage="1" showErrorMessage="1" sqref="K19:O19">
      <formula1>$AZ$2:$AZ$9</formula1>
    </dataValidation>
    <dataValidation type="list" allowBlank="1" showInputMessage="1" showErrorMessage="1" sqref="D19:H19">
      <formula1>$AW$2:$AW$3</formula1>
    </dataValidation>
    <dataValidation type="list" allowBlank="1" showInputMessage="1" showErrorMessage="1" sqref="K16:O16">
      <formula1>$AS$2</formula1>
    </dataValidation>
    <dataValidation type="list" allowBlank="1" showInputMessage="1" showErrorMessage="1" sqref="D16:H16">
      <formula1>$AO$2:$AO$5</formula1>
    </dataValidation>
    <dataValidation type="list" allowBlank="1" showInputMessage="1" showErrorMessage="1" sqref="K13:O13">
      <formula1>$AH$3:$AH$9</formula1>
    </dataValidation>
    <dataValidation type="list" allowBlank="1" showInputMessage="1" showErrorMessage="1" sqref="D13:H13">
      <formula1>$AC$3:$AC$20</formula1>
    </dataValidation>
    <dataValidation type="list" allowBlank="1" showInputMessage="1" showErrorMessage="1" sqref="F11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C1:AZ58"/>
  <sheetViews>
    <sheetView showGridLines="0" topLeftCell="B7" zoomScale="120" zoomScaleNormal="120" workbookViewId="0">
      <selection activeCell="D11" sqref="D11:E11"/>
    </sheetView>
  </sheetViews>
  <sheetFormatPr baseColWidth="10" defaultRowHeight="14.4" x14ac:dyDescent="0.3"/>
  <cols>
    <col min="3" max="3" width="1.6640625" customWidth="1"/>
    <col min="5" max="5" width="44.44140625" customWidth="1"/>
    <col min="6" max="6" width="4.6640625" customWidth="1"/>
    <col min="7" max="7" width="4" customWidth="1"/>
    <col min="8" max="8" width="20.6640625" customWidth="1"/>
    <col min="9" max="9" width="3.44140625" customWidth="1"/>
    <col min="10" max="10" width="20.6640625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ht="14.55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17" t="s">
        <v>261</v>
      </c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9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5"/>
      <c r="D7" s="220" t="s">
        <v>198</v>
      </c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1"/>
      <c r="AC7" t="s">
        <v>146</v>
      </c>
      <c r="AH7" s="14" t="s">
        <v>167</v>
      </c>
      <c r="AZ7" s="14" t="s">
        <v>182</v>
      </c>
    </row>
    <row r="8" spans="3:52" ht="14.55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ht="14.55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">
      <c r="C10" s="35"/>
      <c r="D10" s="222" t="s">
        <v>272</v>
      </c>
      <c r="E10" s="222"/>
      <c r="F10" s="84"/>
      <c r="G10" s="84"/>
      <c r="H10" s="16" t="s">
        <v>220</v>
      </c>
      <c r="J10" s="223" t="s">
        <v>278</v>
      </c>
      <c r="K10" s="223"/>
      <c r="L10" s="223"/>
      <c r="M10" s="43"/>
      <c r="N10" s="16" t="s">
        <v>274</v>
      </c>
      <c r="P10" s="61"/>
      <c r="AC10" t="s">
        <v>149</v>
      </c>
      <c r="AJ10" s="13"/>
      <c r="AK10" s="13"/>
    </row>
    <row r="11" spans="3:52" x14ac:dyDescent="0.3">
      <c r="C11" s="35"/>
      <c r="D11" s="224" t="s">
        <v>280</v>
      </c>
      <c r="E11" s="225"/>
      <c r="F11" s="47"/>
      <c r="G11" s="106"/>
      <c r="H11" s="115" t="s">
        <v>126</v>
      </c>
      <c r="J11" s="277">
        <v>87000</v>
      </c>
      <c r="K11" s="278"/>
      <c r="L11" s="279"/>
      <c r="M11" s="83"/>
      <c r="N11" s="85">
        <v>600000</v>
      </c>
      <c r="P11" s="61"/>
      <c r="AC11" t="s">
        <v>150</v>
      </c>
    </row>
    <row r="12" spans="3:52" ht="14.55" x14ac:dyDescent="0.35">
      <c r="C12" s="35"/>
      <c r="D12" s="47"/>
      <c r="E12" s="47"/>
      <c r="F12" s="47"/>
      <c r="G12" s="109"/>
      <c r="H12" s="120"/>
      <c r="I12" s="43"/>
      <c r="J12" s="119"/>
      <c r="K12" s="119"/>
      <c r="L12" s="119"/>
      <c r="M12" s="83"/>
      <c r="N12" s="111"/>
      <c r="P12" s="61"/>
    </row>
    <row r="13" spans="3:52" ht="14.55" x14ac:dyDescent="0.35">
      <c r="C13" s="35"/>
      <c r="D13" s="121" t="s">
        <v>281</v>
      </c>
      <c r="E13" s="47"/>
      <c r="F13" s="47"/>
      <c r="G13" s="109"/>
      <c r="H13" s="120"/>
      <c r="I13" s="43"/>
      <c r="J13" s="119"/>
      <c r="K13" s="119"/>
      <c r="L13" s="119"/>
      <c r="M13" s="83"/>
      <c r="N13" s="111"/>
      <c r="P13" s="61"/>
    </row>
    <row r="14" spans="3:52" ht="14.55" x14ac:dyDescent="0.35">
      <c r="C14" s="35"/>
      <c r="D14" s="122">
        <v>0.3</v>
      </c>
      <c r="E14" s="47"/>
      <c r="F14" s="47"/>
      <c r="G14" s="109"/>
      <c r="H14" s="120"/>
      <c r="I14" s="43"/>
      <c r="J14" s="119"/>
      <c r="K14" s="119"/>
      <c r="L14" s="119"/>
      <c r="M14" s="83"/>
      <c r="N14" s="111"/>
      <c r="P14" s="61"/>
    </row>
    <row r="15" spans="3:52" ht="27.6" customHeight="1" x14ac:dyDescent="0.35">
      <c r="C15" s="35"/>
      <c r="D15" s="222" t="s">
        <v>227</v>
      </c>
      <c r="E15" s="222"/>
      <c r="F15" s="222"/>
      <c r="G15" s="222"/>
      <c r="H15" s="222"/>
      <c r="K15" s="222" t="s">
        <v>222</v>
      </c>
      <c r="L15" s="222"/>
      <c r="M15" s="222"/>
      <c r="N15" s="222"/>
      <c r="O15" s="16"/>
      <c r="P15" s="36"/>
      <c r="AC15" t="s">
        <v>153</v>
      </c>
    </row>
    <row r="16" spans="3:52" ht="14.55" x14ac:dyDescent="0.35">
      <c r="C16" s="35"/>
      <c r="D16" s="229"/>
      <c r="E16" s="230"/>
      <c r="F16" s="230"/>
      <c r="G16" s="230"/>
      <c r="H16" s="231"/>
      <c r="K16" s="229"/>
      <c r="L16" s="230"/>
      <c r="M16" s="230"/>
      <c r="N16" s="231"/>
      <c r="O16" s="16"/>
      <c r="P16" s="36"/>
      <c r="AC16" t="s">
        <v>154</v>
      </c>
      <c r="AJ16" s="12"/>
      <c r="AK16" s="12"/>
    </row>
    <row r="17" spans="3:37" ht="14.55" x14ac:dyDescent="0.35">
      <c r="C17" s="35"/>
      <c r="K17" s="37"/>
      <c r="P17" s="36"/>
      <c r="AC17" t="s">
        <v>155</v>
      </c>
    </row>
    <row r="18" spans="3:37" ht="14.55" x14ac:dyDescent="0.35">
      <c r="C18" s="35"/>
      <c r="D18" s="222" t="s">
        <v>223</v>
      </c>
      <c r="E18" s="222"/>
      <c r="F18" s="222"/>
      <c r="G18" s="222"/>
      <c r="H18" s="222"/>
      <c r="K18" s="222" t="s">
        <v>224</v>
      </c>
      <c r="L18" s="222"/>
      <c r="M18" s="222"/>
      <c r="N18" s="222"/>
      <c r="O18" s="16"/>
      <c r="P18" s="36"/>
      <c r="AC18" t="s">
        <v>156</v>
      </c>
      <c r="AJ18" s="11"/>
      <c r="AK18" s="11"/>
    </row>
    <row r="19" spans="3:37" ht="14.55" x14ac:dyDescent="0.35">
      <c r="C19" s="35"/>
      <c r="D19" s="229"/>
      <c r="E19" s="230"/>
      <c r="F19" s="230"/>
      <c r="G19" s="230"/>
      <c r="H19" s="231"/>
      <c r="K19" s="229"/>
      <c r="L19" s="230"/>
      <c r="M19" s="230"/>
      <c r="N19" s="231"/>
      <c r="O19" s="16"/>
      <c r="P19" s="36"/>
      <c r="AC19" t="s">
        <v>157</v>
      </c>
      <c r="AJ19" s="11"/>
      <c r="AK19" s="11"/>
    </row>
    <row r="20" spans="3:37" ht="14.55" x14ac:dyDescent="0.35">
      <c r="C20" s="35"/>
      <c r="K20" s="37"/>
      <c r="P20" s="36"/>
      <c r="AC20" t="s">
        <v>158</v>
      </c>
      <c r="AJ20" s="11"/>
      <c r="AK20" s="11"/>
    </row>
    <row r="21" spans="3:37" ht="14.55" x14ac:dyDescent="0.35">
      <c r="C21" s="35"/>
      <c r="D21" s="222" t="s">
        <v>225</v>
      </c>
      <c r="E21" s="222"/>
      <c r="F21" s="222"/>
      <c r="G21" s="222"/>
      <c r="H21" s="222"/>
      <c r="K21" s="222" t="s">
        <v>226</v>
      </c>
      <c r="L21" s="222"/>
      <c r="M21" s="222"/>
      <c r="N21" s="222"/>
      <c r="O21" s="16"/>
      <c r="P21" s="36"/>
      <c r="AC21" t="s">
        <v>159</v>
      </c>
      <c r="AJ21" s="11"/>
      <c r="AK21" s="11"/>
    </row>
    <row r="22" spans="3:37" ht="14.55" x14ac:dyDescent="0.35">
      <c r="C22" s="35"/>
      <c r="D22" s="229"/>
      <c r="E22" s="230"/>
      <c r="F22" s="230"/>
      <c r="G22" s="230"/>
      <c r="H22" s="231"/>
      <c r="K22" s="229"/>
      <c r="L22" s="230"/>
      <c r="M22" s="230"/>
      <c r="N22" s="231"/>
      <c r="O22" s="16"/>
      <c r="P22" s="36"/>
      <c r="AC22" t="s">
        <v>160</v>
      </c>
      <c r="AJ22" s="11"/>
      <c r="AK22" s="11"/>
    </row>
    <row r="23" spans="3:37" ht="15" thickBot="1" x14ac:dyDescent="0.4">
      <c r="C23" s="35"/>
      <c r="D23" s="37" t="s">
        <v>189</v>
      </c>
      <c r="E23" s="33"/>
      <c r="F23" s="33"/>
      <c r="G23" s="33"/>
      <c r="H23" s="33"/>
      <c r="J23" s="16"/>
      <c r="P23" s="36"/>
      <c r="AC23" t="s">
        <v>161</v>
      </c>
    </row>
    <row r="24" spans="3:37" ht="15" thickBot="1" x14ac:dyDescent="0.4">
      <c r="C24" s="35"/>
      <c r="G24" s="116" t="s">
        <v>279</v>
      </c>
      <c r="H24" s="117"/>
      <c r="I24" s="117"/>
      <c r="J24" s="118" t="e">
        <f>J11*H11</f>
        <v>#VALUE!</v>
      </c>
      <c r="P24" s="36"/>
    </row>
    <row r="25" spans="3:37" x14ac:dyDescent="0.3">
      <c r="C25" s="44" t="s">
        <v>190</v>
      </c>
      <c r="P25" s="36"/>
      <c r="AJ25" s="10"/>
      <c r="AK25" s="10"/>
    </row>
    <row r="26" spans="3:37" ht="15" customHeight="1" x14ac:dyDescent="0.35">
      <c r="C26" s="38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40"/>
    </row>
    <row r="27" spans="3:37" ht="15" customHeight="1" x14ac:dyDescent="0.35">
      <c r="C27" s="35"/>
      <c r="P27" s="36"/>
    </row>
    <row r="28" spans="3:37" ht="15" customHeight="1" x14ac:dyDescent="0.35">
      <c r="C28" s="35"/>
      <c r="D28" s="103" t="s">
        <v>264</v>
      </c>
      <c r="E28" s="104"/>
      <c r="F28" s="104"/>
      <c r="G28" s="104"/>
      <c r="H28" s="105"/>
      <c r="J28" s="103" t="s">
        <v>265</v>
      </c>
      <c r="K28" s="104"/>
      <c r="L28" s="104"/>
      <c r="M28" s="104"/>
      <c r="N28" s="105"/>
      <c r="P28" s="36"/>
    </row>
    <row r="29" spans="3:37" ht="15" customHeight="1" x14ac:dyDescent="0.35">
      <c r="C29" s="35"/>
      <c r="D29" s="99"/>
      <c r="H29" s="94"/>
      <c r="J29" s="99">
        <v>1470</v>
      </c>
      <c r="K29" t="s">
        <v>262</v>
      </c>
      <c r="N29" s="94">
        <v>31604.43</v>
      </c>
      <c r="P29" s="36"/>
    </row>
    <row r="30" spans="3:37" ht="15" customHeight="1" x14ac:dyDescent="0.35">
      <c r="C30" s="35"/>
      <c r="D30" s="35"/>
      <c r="H30" s="94"/>
      <c r="J30" s="99">
        <v>3000</v>
      </c>
      <c r="K30" t="s">
        <v>263</v>
      </c>
      <c r="N30" s="94">
        <v>34417.629999999997</v>
      </c>
      <c r="P30" s="36"/>
    </row>
    <row r="31" spans="3:37" ht="15" customHeight="1" x14ac:dyDescent="0.3">
      <c r="C31" s="35"/>
      <c r="D31" s="35"/>
      <c r="H31" s="94"/>
      <c r="J31" s="35"/>
      <c r="N31" s="94"/>
      <c r="P31" s="36"/>
    </row>
    <row r="32" spans="3:37" ht="15" customHeight="1" x14ac:dyDescent="0.3">
      <c r="C32" s="35"/>
      <c r="D32" s="35"/>
      <c r="H32" s="94"/>
      <c r="J32" s="35"/>
      <c r="N32" s="94"/>
      <c r="P32" s="36"/>
    </row>
    <row r="33" spans="3:16" ht="15" customHeight="1" x14ac:dyDescent="0.3">
      <c r="C33" s="35"/>
      <c r="D33" s="35"/>
      <c r="H33" s="94"/>
      <c r="J33" s="35"/>
      <c r="N33" s="94"/>
      <c r="P33" s="36"/>
    </row>
    <row r="34" spans="3:16" ht="15" customHeight="1" x14ac:dyDescent="0.3">
      <c r="C34" s="35"/>
      <c r="D34" s="38"/>
      <c r="E34" s="39"/>
      <c r="F34" s="101" t="s">
        <v>266</v>
      </c>
      <c r="G34" s="101"/>
      <c r="H34" s="102">
        <f>SUM(H29:H33)</f>
        <v>0</v>
      </c>
      <c r="I34" s="23"/>
      <c r="J34" s="38"/>
      <c r="K34" s="39"/>
      <c r="L34" s="101" t="s">
        <v>266</v>
      </c>
      <c r="M34" s="101"/>
      <c r="N34" s="102">
        <f>SUM(N29:N33)</f>
        <v>66022.06</v>
      </c>
      <c r="P34" s="36"/>
    </row>
    <row r="35" spans="3:16" s="43" customFormat="1" ht="15" customHeight="1" x14ac:dyDescent="0.3">
      <c r="C35" s="108"/>
      <c r="F35" s="112"/>
      <c r="G35" s="112"/>
      <c r="H35" s="113"/>
      <c r="I35" s="112"/>
      <c r="L35" s="112"/>
      <c r="M35" s="112"/>
      <c r="N35" s="113"/>
      <c r="P35" s="114"/>
    </row>
    <row r="36" spans="3:16" ht="15" customHeight="1" x14ac:dyDescent="0.3">
      <c r="C36" s="35"/>
      <c r="P36" s="36"/>
    </row>
    <row r="37" spans="3:16" ht="36.6" customHeight="1" x14ac:dyDescent="0.4">
      <c r="C37" s="32"/>
      <c r="D37" s="236" t="s">
        <v>203</v>
      </c>
      <c r="E37" s="236"/>
      <c r="F37" s="236"/>
      <c r="G37" s="236"/>
      <c r="H37" s="236"/>
      <c r="I37" s="236"/>
      <c r="J37" s="236"/>
      <c r="K37" s="236"/>
      <c r="L37" s="236"/>
      <c r="M37" s="236"/>
      <c r="N37" s="236"/>
      <c r="O37" s="236"/>
      <c r="P37" s="237"/>
    </row>
    <row r="38" spans="3:16" ht="15" thickBot="1" x14ac:dyDescent="0.35">
      <c r="C38" s="35"/>
      <c r="P38" s="36"/>
    </row>
    <row r="39" spans="3:16" x14ac:dyDescent="0.3">
      <c r="C39" s="35"/>
      <c r="G39" s="48"/>
      <c r="H39" s="49"/>
      <c r="I39" s="49"/>
      <c r="J39" s="49"/>
      <c r="K39" s="49"/>
      <c r="L39" s="49"/>
      <c r="M39" s="49"/>
      <c r="N39" s="49"/>
      <c r="O39" s="50"/>
      <c r="P39" s="36"/>
    </row>
    <row r="40" spans="3:16" x14ac:dyDescent="0.3">
      <c r="C40" s="35"/>
      <c r="G40" s="51"/>
      <c r="H40" s="16" t="s">
        <v>123</v>
      </c>
      <c r="I40" s="238" t="s">
        <v>124</v>
      </c>
      <c r="J40" s="16" t="s">
        <v>276</v>
      </c>
      <c r="K40" s="238" t="s">
        <v>126</v>
      </c>
      <c r="L40" s="16" t="s">
        <v>268</v>
      </c>
      <c r="M40" s="238" t="s">
        <v>127</v>
      </c>
      <c r="N40" s="16" t="s">
        <v>128</v>
      </c>
      <c r="O40" s="52"/>
      <c r="P40" s="36"/>
    </row>
    <row r="41" spans="3:16" ht="15.6" customHeight="1" x14ac:dyDescent="0.3">
      <c r="C41" s="35"/>
      <c r="G41" s="51"/>
      <c r="H41" s="91">
        <f>J41*N41</f>
        <v>26100</v>
      </c>
      <c r="I41" s="238"/>
      <c r="J41" s="89">
        <f>J11</f>
        <v>87000</v>
      </c>
      <c r="K41" s="238"/>
      <c r="L41" s="89">
        <f>H34</f>
        <v>0</v>
      </c>
      <c r="M41" s="238"/>
      <c r="N41" s="46">
        <v>0.3</v>
      </c>
      <c r="O41" s="53"/>
      <c r="P41" s="36"/>
    </row>
    <row r="42" spans="3:16" ht="15" thickBot="1" x14ac:dyDescent="0.35">
      <c r="C42" s="35"/>
      <c r="G42" s="54"/>
      <c r="H42" s="55"/>
      <c r="I42" s="55"/>
      <c r="J42" s="55"/>
      <c r="K42" s="55"/>
      <c r="L42" s="55"/>
      <c r="M42" s="55"/>
      <c r="N42" s="55"/>
      <c r="O42" s="56"/>
      <c r="P42" s="36"/>
    </row>
    <row r="43" spans="3:16" x14ac:dyDescent="0.3">
      <c r="C43" s="35"/>
      <c r="P43" s="36"/>
    </row>
    <row r="44" spans="3:16" ht="15" thickBot="1" x14ac:dyDescent="0.35">
      <c r="C44" s="35"/>
      <c r="P44" s="36"/>
    </row>
    <row r="45" spans="3:16" x14ac:dyDescent="0.3">
      <c r="C45" s="35"/>
      <c r="G45" s="48"/>
      <c r="H45" s="49"/>
      <c r="I45" s="49"/>
      <c r="J45" s="49"/>
      <c r="K45" s="49"/>
      <c r="L45" s="49"/>
      <c r="M45" s="50"/>
      <c r="P45" s="36"/>
    </row>
    <row r="46" spans="3:16" x14ac:dyDescent="0.3">
      <c r="C46" s="35"/>
      <c r="G46" s="51"/>
      <c r="H46" s="16" t="s">
        <v>199</v>
      </c>
      <c r="I46" s="238" t="s">
        <v>124</v>
      </c>
      <c r="J46" s="16" t="s">
        <v>123</v>
      </c>
      <c r="K46" s="238" t="s">
        <v>129</v>
      </c>
      <c r="L46" s="16" t="s">
        <v>17</v>
      </c>
      <c r="M46" s="58"/>
      <c r="P46" s="36"/>
    </row>
    <row r="47" spans="3:16" x14ac:dyDescent="0.3">
      <c r="C47" s="35"/>
      <c r="G47" s="51"/>
      <c r="H47" s="89">
        <f>MIN(J47,L47)</f>
        <v>0</v>
      </c>
      <c r="I47" s="238"/>
      <c r="J47" s="89">
        <f>H41</f>
        <v>26100</v>
      </c>
      <c r="K47" s="238"/>
      <c r="L47" s="45">
        <v>0</v>
      </c>
      <c r="M47" s="59"/>
      <c r="P47" s="36"/>
    </row>
    <row r="48" spans="3:16" ht="15" thickBot="1" x14ac:dyDescent="0.35">
      <c r="C48" s="35"/>
      <c r="G48" s="54"/>
      <c r="H48" s="55"/>
      <c r="I48" s="55"/>
      <c r="J48" s="55"/>
      <c r="K48" s="55"/>
      <c r="L48" s="55"/>
      <c r="M48" s="56"/>
      <c r="P48" s="36"/>
    </row>
    <row r="49" spans="3:16" x14ac:dyDescent="0.3">
      <c r="C49" s="35"/>
      <c r="P49" s="36"/>
    </row>
    <row r="50" spans="3:16" x14ac:dyDescent="0.3">
      <c r="C50" s="35"/>
      <c r="P50" s="36"/>
    </row>
    <row r="51" spans="3:16" x14ac:dyDescent="0.3">
      <c r="C51" s="35"/>
      <c r="H51" s="229" t="s">
        <v>202</v>
      </c>
      <c r="I51" s="230"/>
      <c r="J51" s="231"/>
      <c r="P51" s="36"/>
    </row>
    <row r="52" spans="3:16" x14ac:dyDescent="0.3">
      <c r="C52" s="35"/>
      <c r="H52" s="57" t="s">
        <v>200</v>
      </c>
      <c r="I52" s="232" t="s">
        <v>201</v>
      </c>
      <c r="J52" s="233"/>
      <c r="P52" s="36"/>
    </row>
    <row r="53" spans="3:16" x14ac:dyDescent="0.3">
      <c r="C53" s="35"/>
      <c r="H53" s="57">
        <v>1094</v>
      </c>
      <c r="I53" s="234">
        <f>H41</f>
        <v>26100</v>
      </c>
      <c r="J53" s="235"/>
      <c r="P53" s="36"/>
    </row>
    <row r="54" spans="3:16" x14ac:dyDescent="0.3">
      <c r="C54" s="35"/>
      <c r="P54" s="36"/>
    </row>
    <row r="55" spans="3:16" x14ac:dyDescent="0.3">
      <c r="C55" s="35"/>
      <c r="P55" s="36"/>
    </row>
    <row r="56" spans="3:16" x14ac:dyDescent="0.3">
      <c r="C56" s="35"/>
      <c r="P56" s="36"/>
    </row>
    <row r="57" spans="3:16" x14ac:dyDescent="0.3">
      <c r="C57" s="35"/>
      <c r="P57" s="36"/>
    </row>
    <row r="58" spans="3:16" x14ac:dyDescent="0.3">
      <c r="C58" s="38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40"/>
    </row>
  </sheetData>
  <mergeCells count="27">
    <mergeCell ref="H51:J51"/>
    <mergeCell ref="I52:J52"/>
    <mergeCell ref="I53:J53"/>
    <mergeCell ref="D37:P37"/>
    <mergeCell ref="I40:I41"/>
    <mergeCell ref="K40:K41"/>
    <mergeCell ref="M40:M41"/>
    <mergeCell ref="I46:I47"/>
    <mergeCell ref="K46:K47"/>
    <mergeCell ref="D19:H19"/>
    <mergeCell ref="K19:N19"/>
    <mergeCell ref="D21:H21"/>
    <mergeCell ref="K21:N21"/>
    <mergeCell ref="D22:H22"/>
    <mergeCell ref="K22:N22"/>
    <mergeCell ref="D15:H15"/>
    <mergeCell ref="K15:N15"/>
    <mergeCell ref="D16:H16"/>
    <mergeCell ref="K16:N16"/>
    <mergeCell ref="D18:H18"/>
    <mergeCell ref="K18:N18"/>
    <mergeCell ref="C6:P6"/>
    <mergeCell ref="D7:P7"/>
    <mergeCell ref="D10:E10"/>
    <mergeCell ref="J10:L10"/>
    <mergeCell ref="D11:E11"/>
    <mergeCell ref="J11:L11"/>
  </mergeCells>
  <dataValidations count="7">
    <dataValidation type="list" allowBlank="1" showInputMessage="1" showErrorMessage="1" sqref="F11:F14">
      <formula1>$AL$2:$AL$5</formula1>
    </dataValidation>
    <dataValidation type="list" allowBlank="1" showInputMessage="1" showErrorMessage="1" sqref="D16:H16">
      <formula1>$AC$3:$AC$23</formula1>
    </dataValidation>
    <dataValidation type="list" allowBlank="1" showInputMessage="1" showErrorMessage="1" sqref="K16:O16">
      <formula1>$AH$3:$AH$9</formula1>
    </dataValidation>
    <dataValidation type="list" allowBlank="1" showInputMessage="1" showErrorMessage="1" sqref="D19:H19">
      <formula1>$AO$2:$AO$5</formula1>
    </dataValidation>
    <dataValidation type="list" allowBlank="1" showInputMessage="1" showErrorMessage="1" sqref="K19:O19">
      <formula1>$AS$2</formula1>
    </dataValidation>
    <dataValidation type="list" allowBlank="1" showInputMessage="1" showErrorMessage="1" sqref="D22:H22">
      <formula1>$AW$2:$AW$3</formula1>
    </dataValidation>
    <dataValidation type="list" allowBlank="1" showInputMessage="1" showErrorMessage="1" sqref="K22:O22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C1:AZ59"/>
  <sheetViews>
    <sheetView showGridLines="0" topLeftCell="A4" zoomScale="120" zoomScaleNormal="120" workbookViewId="0">
      <selection activeCell="D10" sqref="D10:E11"/>
    </sheetView>
  </sheetViews>
  <sheetFormatPr baseColWidth="10" defaultRowHeight="14.4" x14ac:dyDescent="0.3"/>
  <cols>
    <col min="3" max="3" width="1.6640625" customWidth="1"/>
    <col min="6" max="6" width="4.6640625" customWidth="1"/>
    <col min="7" max="7" width="4" customWidth="1"/>
    <col min="8" max="8" width="20.6640625" customWidth="1"/>
    <col min="9" max="9" width="3.44140625" customWidth="1"/>
    <col min="10" max="10" width="20.6640625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ht="14.55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17" t="s">
        <v>261</v>
      </c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9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5"/>
      <c r="D7" s="220" t="s">
        <v>198</v>
      </c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1"/>
      <c r="AC7" t="s">
        <v>146</v>
      </c>
      <c r="AH7" s="14" t="s">
        <v>167</v>
      </c>
      <c r="AZ7" s="14" t="s">
        <v>182</v>
      </c>
    </row>
    <row r="8" spans="3:52" ht="14.55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ht="14.55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">
      <c r="C10" s="35"/>
      <c r="D10" s="222" t="s">
        <v>191</v>
      </c>
      <c r="E10" s="222"/>
      <c r="F10" s="84"/>
      <c r="G10" s="84"/>
      <c r="H10" s="16" t="s">
        <v>220</v>
      </c>
      <c r="J10" s="223" t="s">
        <v>228</v>
      </c>
      <c r="K10" s="223"/>
      <c r="L10" s="223"/>
      <c r="M10" s="43"/>
      <c r="N10" s="16" t="s">
        <v>192</v>
      </c>
      <c r="P10" s="61"/>
      <c r="AC10" t="s">
        <v>149</v>
      </c>
      <c r="AJ10" s="13"/>
      <c r="AK10" s="13"/>
    </row>
    <row r="11" spans="3:52" x14ac:dyDescent="0.3">
      <c r="C11" s="35"/>
      <c r="D11" s="224" t="s">
        <v>186</v>
      </c>
      <c r="E11" s="225"/>
      <c r="F11" s="47"/>
      <c r="G11" s="106"/>
      <c r="H11" s="86">
        <v>20</v>
      </c>
      <c r="J11" s="226"/>
      <c r="K11" s="227"/>
      <c r="L11" s="228"/>
      <c r="M11" s="83"/>
      <c r="N11" s="85">
        <v>632088.51</v>
      </c>
      <c r="P11" s="61"/>
      <c r="AC11" t="s">
        <v>150</v>
      </c>
    </row>
    <row r="12" spans="3:52" s="43" customFormat="1" ht="14.55" x14ac:dyDescent="0.35">
      <c r="C12" s="108"/>
      <c r="D12" s="47"/>
      <c r="E12" s="47"/>
      <c r="F12" s="47"/>
      <c r="G12" s="109"/>
      <c r="H12" s="110"/>
      <c r="J12" s="83"/>
      <c r="K12" s="83"/>
      <c r="L12" s="83"/>
      <c r="M12" s="83"/>
      <c r="N12" s="111"/>
      <c r="P12" s="61"/>
    </row>
    <row r="13" spans="3:52" x14ac:dyDescent="0.3">
      <c r="C13" s="35"/>
      <c r="D13" s="16" t="s">
        <v>206</v>
      </c>
      <c r="E13" s="16" t="s">
        <v>271</v>
      </c>
      <c r="F13" s="47"/>
      <c r="H13" s="16" t="s">
        <v>269</v>
      </c>
      <c r="I13" s="16"/>
      <c r="J13" s="16" t="s">
        <v>270</v>
      </c>
      <c r="K13" s="83"/>
      <c r="L13" s="83"/>
      <c r="M13" s="83"/>
      <c r="N13" s="83"/>
      <c r="O13" s="83"/>
      <c r="P13" s="61"/>
    </row>
    <row r="14" spans="3:52" ht="14.55" x14ac:dyDescent="0.35">
      <c r="C14" s="35"/>
      <c r="D14" s="280">
        <v>87987</v>
      </c>
      <c r="E14" s="281"/>
      <c r="F14" s="47"/>
      <c r="H14" s="100"/>
      <c r="I14" s="30"/>
      <c r="J14" s="2">
        <v>0</v>
      </c>
      <c r="K14" s="83"/>
      <c r="L14" s="83"/>
      <c r="M14" s="83"/>
      <c r="N14" s="83"/>
      <c r="O14" s="83"/>
      <c r="P14" s="61"/>
    </row>
    <row r="15" spans="3:52" ht="14.55" x14ac:dyDescent="0.35">
      <c r="C15" s="35"/>
      <c r="P15" s="36"/>
      <c r="AC15" t="s">
        <v>152</v>
      </c>
    </row>
    <row r="16" spans="3:52" ht="14.55" x14ac:dyDescent="0.35">
      <c r="C16" s="35"/>
      <c r="D16" s="222" t="s">
        <v>227</v>
      </c>
      <c r="E16" s="222"/>
      <c r="F16" s="222"/>
      <c r="G16" s="222"/>
      <c r="H16" s="222"/>
      <c r="K16" s="222" t="s">
        <v>222</v>
      </c>
      <c r="L16" s="222"/>
      <c r="M16" s="222"/>
      <c r="N16" s="222"/>
      <c r="O16" s="16"/>
      <c r="P16" s="36"/>
      <c r="AC16" t="s">
        <v>153</v>
      </c>
    </row>
    <row r="17" spans="3:37" ht="14.55" x14ac:dyDescent="0.35">
      <c r="C17" s="35"/>
      <c r="D17" s="229"/>
      <c r="E17" s="230"/>
      <c r="F17" s="230"/>
      <c r="G17" s="230"/>
      <c r="H17" s="231"/>
      <c r="K17" s="229"/>
      <c r="L17" s="230"/>
      <c r="M17" s="230"/>
      <c r="N17" s="231"/>
      <c r="O17" s="16"/>
      <c r="P17" s="36"/>
      <c r="AC17" t="s">
        <v>154</v>
      </c>
      <c r="AJ17" s="12"/>
      <c r="AK17" s="12"/>
    </row>
    <row r="18" spans="3:37" ht="14.55" x14ac:dyDescent="0.35">
      <c r="C18" s="35"/>
      <c r="K18" s="37"/>
      <c r="P18" s="36"/>
      <c r="AC18" t="s">
        <v>155</v>
      </c>
    </row>
    <row r="19" spans="3:37" ht="14.55" x14ac:dyDescent="0.35">
      <c r="C19" s="35"/>
      <c r="D19" s="222" t="s">
        <v>223</v>
      </c>
      <c r="E19" s="222"/>
      <c r="F19" s="222"/>
      <c r="G19" s="222"/>
      <c r="H19" s="222"/>
      <c r="K19" s="222" t="s">
        <v>224</v>
      </c>
      <c r="L19" s="222"/>
      <c r="M19" s="222"/>
      <c r="N19" s="222"/>
      <c r="O19" s="16"/>
      <c r="P19" s="36"/>
      <c r="AC19" t="s">
        <v>156</v>
      </c>
      <c r="AJ19" s="11"/>
      <c r="AK19" s="11"/>
    </row>
    <row r="20" spans="3:37" ht="14.55" x14ac:dyDescent="0.35">
      <c r="C20" s="35"/>
      <c r="D20" s="229"/>
      <c r="E20" s="230"/>
      <c r="F20" s="230"/>
      <c r="G20" s="230"/>
      <c r="H20" s="231"/>
      <c r="K20" s="229"/>
      <c r="L20" s="230"/>
      <c r="M20" s="230"/>
      <c r="N20" s="231"/>
      <c r="O20" s="16"/>
      <c r="P20" s="36"/>
      <c r="AC20" t="s">
        <v>157</v>
      </c>
      <c r="AJ20" s="11"/>
      <c r="AK20" s="11"/>
    </row>
    <row r="21" spans="3:37" ht="14.55" x14ac:dyDescent="0.35">
      <c r="C21" s="35"/>
      <c r="K21" s="37"/>
      <c r="P21" s="36"/>
      <c r="AC21" t="s">
        <v>158</v>
      </c>
      <c r="AJ21" s="11"/>
      <c r="AK21" s="11"/>
    </row>
    <row r="22" spans="3:37" ht="14.55" x14ac:dyDescent="0.35">
      <c r="C22" s="35"/>
      <c r="D22" s="222" t="s">
        <v>225</v>
      </c>
      <c r="E22" s="222"/>
      <c r="F22" s="222"/>
      <c r="G22" s="222"/>
      <c r="H22" s="222"/>
      <c r="K22" s="222" t="s">
        <v>226</v>
      </c>
      <c r="L22" s="222"/>
      <c r="M22" s="222"/>
      <c r="N22" s="222"/>
      <c r="O22" s="16"/>
      <c r="P22" s="36"/>
      <c r="AC22" t="s">
        <v>159</v>
      </c>
      <c r="AJ22" s="11"/>
      <c r="AK22" s="11"/>
    </row>
    <row r="23" spans="3:37" ht="14.55" x14ac:dyDescent="0.35">
      <c r="C23" s="35"/>
      <c r="D23" s="229"/>
      <c r="E23" s="230"/>
      <c r="F23" s="230"/>
      <c r="G23" s="230"/>
      <c r="H23" s="231"/>
      <c r="K23" s="229"/>
      <c r="L23" s="230"/>
      <c r="M23" s="230"/>
      <c r="N23" s="231"/>
      <c r="O23" s="16"/>
      <c r="P23" s="36"/>
      <c r="AC23" t="s">
        <v>160</v>
      </c>
      <c r="AJ23" s="11"/>
      <c r="AK23" s="11"/>
    </row>
    <row r="24" spans="3:37" ht="14.55" x14ac:dyDescent="0.35">
      <c r="C24" s="35"/>
      <c r="D24" s="37" t="s">
        <v>189</v>
      </c>
      <c r="E24" s="33"/>
      <c r="F24" s="33"/>
      <c r="G24" s="33"/>
      <c r="H24" s="33"/>
      <c r="J24" s="16"/>
      <c r="P24" s="36"/>
      <c r="AC24" t="s">
        <v>161</v>
      </c>
    </row>
    <row r="25" spans="3:37" ht="14.55" x14ac:dyDescent="0.35">
      <c r="C25" s="35"/>
      <c r="P25" s="36"/>
    </row>
    <row r="26" spans="3:37" x14ac:dyDescent="0.3">
      <c r="C26" s="44" t="s">
        <v>190</v>
      </c>
      <c r="P26" s="36"/>
      <c r="AJ26" s="10"/>
      <c r="AK26" s="10"/>
    </row>
    <row r="27" spans="3:37" ht="15" customHeight="1" x14ac:dyDescent="0.35"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0"/>
    </row>
    <row r="28" spans="3:37" ht="15" customHeight="1" x14ac:dyDescent="0.35">
      <c r="C28" s="35"/>
      <c r="P28" s="36"/>
    </row>
    <row r="29" spans="3:37" ht="15" customHeight="1" x14ac:dyDescent="0.3">
      <c r="C29" s="35"/>
      <c r="D29" s="103" t="s">
        <v>264</v>
      </c>
      <c r="E29" s="104"/>
      <c r="F29" s="104"/>
      <c r="G29" s="104"/>
      <c r="H29" s="105"/>
      <c r="J29" s="103" t="s">
        <v>265</v>
      </c>
      <c r="K29" s="104"/>
      <c r="L29" s="104"/>
      <c r="M29" s="104"/>
      <c r="N29" s="105"/>
      <c r="P29" s="36"/>
    </row>
    <row r="30" spans="3:37" ht="15" customHeight="1" x14ac:dyDescent="0.3">
      <c r="C30" s="35"/>
      <c r="D30" s="99">
        <v>9002</v>
      </c>
      <c r="E30" t="s">
        <v>97</v>
      </c>
      <c r="H30" s="94">
        <v>632088.51</v>
      </c>
      <c r="J30" s="99">
        <v>1470</v>
      </c>
      <c r="K30" t="s">
        <v>262</v>
      </c>
      <c r="N30" s="94">
        <v>31604.43</v>
      </c>
      <c r="P30" s="36"/>
    </row>
    <row r="31" spans="3:37" ht="15" customHeight="1" x14ac:dyDescent="0.3">
      <c r="C31" s="35"/>
      <c r="D31" s="35"/>
      <c r="H31" s="94"/>
      <c r="J31" s="99">
        <v>3000</v>
      </c>
      <c r="K31" t="s">
        <v>263</v>
      </c>
      <c r="N31" s="94">
        <v>34417.629999999997</v>
      </c>
      <c r="P31" s="36"/>
    </row>
    <row r="32" spans="3:37" ht="15" customHeight="1" x14ac:dyDescent="0.3">
      <c r="C32" s="35"/>
      <c r="D32" s="35"/>
      <c r="H32" s="94"/>
      <c r="J32" s="35"/>
      <c r="N32" s="94"/>
      <c r="P32" s="36"/>
    </row>
    <row r="33" spans="3:16" ht="15" customHeight="1" x14ac:dyDescent="0.3">
      <c r="C33" s="35"/>
      <c r="D33" s="35"/>
      <c r="H33" s="94"/>
      <c r="J33" s="35"/>
      <c r="N33" s="94"/>
      <c r="P33" s="36"/>
    </row>
    <row r="34" spans="3:16" ht="15" customHeight="1" x14ac:dyDescent="0.3">
      <c r="C34" s="35"/>
      <c r="D34" s="35"/>
      <c r="H34" s="94"/>
      <c r="J34" s="35"/>
      <c r="N34" s="94"/>
      <c r="P34" s="36"/>
    </row>
    <row r="35" spans="3:16" ht="15" customHeight="1" x14ac:dyDescent="0.3">
      <c r="C35" s="35"/>
      <c r="D35" s="38"/>
      <c r="E35" s="39"/>
      <c r="F35" s="101" t="s">
        <v>266</v>
      </c>
      <c r="G35" s="101"/>
      <c r="H35" s="102">
        <f>SUM(H30:H34)</f>
        <v>632088.51</v>
      </c>
      <c r="I35" s="23"/>
      <c r="J35" s="38"/>
      <c r="K35" s="39"/>
      <c r="L35" s="101" t="s">
        <v>266</v>
      </c>
      <c r="M35" s="101"/>
      <c r="N35" s="102">
        <f>SUM(N30:N34)</f>
        <v>66022.06</v>
      </c>
      <c r="P35" s="36"/>
    </row>
    <row r="36" spans="3:16" s="43" customFormat="1" ht="15" customHeight="1" x14ac:dyDescent="0.3">
      <c r="C36" s="108"/>
      <c r="F36" s="112"/>
      <c r="G36" s="112"/>
      <c r="H36" s="113"/>
      <c r="I36" s="112"/>
      <c r="L36" s="112"/>
      <c r="M36" s="112"/>
      <c r="N36" s="113"/>
      <c r="P36" s="114"/>
    </row>
    <row r="37" spans="3:16" ht="15" customHeight="1" x14ac:dyDescent="0.3">
      <c r="C37" s="35"/>
      <c r="P37" s="36"/>
    </row>
    <row r="38" spans="3:16" ht="36.6" customHeight="1" x14ac:dyDescent="0.4">
      <c r="C38" s="32"/>
      <c r="D38" s="236" t="s">
        <v>203</v>
      </c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7"/>
    </row>
    <row r="39" spans="3:16" ht="15" thickBot="1" x14ac:dyDescent="0.35">
      <c r="C39" s="35"/>
      <c r="P39" s="36"/>
    </row>
    <row r="40" spans="3:16" x14ac:dyDescent="0.3">
      <c r="C40" s="35"/>
      <c r="G40" s="48"/>
      <c r="H40" s="49"/>
      <c r="I40" s="49"/>
      <c r="J40" s="49"/>
      <c r="K40" s="49"/>
      <c r="L40" s="49"/>
      <c r="M40" s="49"/>
      <c r="N40" s="49"/>
      <c r="O40" s="50"/>
      <c r="P40" s="36"/>
    </row>
    <row r="41" spans="3:16" x14ac:dyDescent="0.3">
      <c r="C41" s="35"/>
      <c r="G41" s="51"/>
      <c r="H41" s="16" t="s">
        <v>123</v>
      </c>
      <c r="I41" s="238" t="s">
        <v>124</v>
      </c>
      <c r="J41" s="16" t="s">
        <v>267</v>
      </c>
      <c r="K41" s="238" t="s">
        <v>126</v>
      </c>
      <c r="L41" s="16" t="s">
        <v>268</v>
      </c>
      <c r="M41" s="238" t="s">
        <v>127</v>
      </c>
      <c r="N41" s="16" t="s">
        <v>128</v>
      </c>
      <c r="O41" s="52"/>
      <c r="P41" s="36"/>
    </row>
    <row r="42" spans="3:16" ht="15.6" customHeight="1" x14ac:dyDescent="0.3">
      <c r="C42" s="35"/>
      <c r="G42" s="51"/>
      <c r="H42" s="91">
        <f>(L42-J42)*N42</f>
        <v>113213.29</v>
      </c>
      <c r="I42" s="238"/>
      <c r="J42" s="89">
        <f>N35</f>
        <v>66022.06</v>
      </c>
      <c r="K42" s="238"/>
      <c r="L42" s="89">
        <f>H35</f>
        <v>632088.51</v>
      </c>
      <c r="M42" s="238"/>
      <c r="N42" s="46">
        <v>0.2</v>
      </c>
      <c r="O42" s="53"/>
      <c r="P42" s="36"/>
    </row>
    <row r="43" spans="3:16" ht="15" thickBot="1" x14ac:dyDescent="0.35">
      <c r="C43" s="35"/>
      <c r="G43" s="54"/>
      <c r="H43" s="55"/>
      <c r="I43" s="55"/>
      <c r="J43" s="55"/>
      <c r="K43" s="55"/>
      <c r="L43" s="55"/>
      <c r="M43" s="55"/>
      <c r="N43" s="55"/>
      <c r="O43" s="56"/>
      <c r="P43" s="36"/>
    </row>
    <row r="44" spans="3:16" x14ac:dyDescent="0.3">
      <c r="C44" s="35"/>
      <c r="P44" s="36"/>
    </row>
    <row r="45" spans="3:16" ht="15" thickBot="1" x14ac:dyDescent="0.35">
      <c r="C45" s="35"/>
      <c r="P45" s="36"/>
    </row>
    <row r="46" spans="3:16" x14ac:dyDescent="0.3">
      <c r="C46" s="35"/>
      <c r="G46" s="48"/>
      <c r="H46" s="49"/>
      <c r="I46" s="49"/>
      <c r="J46" s="49"/>
      <c r="K46" s="49"/>
      <c r="L46" s="49"/>
      <c r="M46" s="50"/>
      <c r="P46" s="36"/>
    </row>
    <row r="47" spans="3:16" x14ac:dyDescent="0.3">
      <c r="C47" s="35"/>
      <c r="G47" s="51"/>
      <c r="H47" s="16" t="s">
        <v>199</v>
      </c>
      <c r="I47" s="238" t="s">
        <v>124</v>
      </c>
      <c r="J47" s="16" t="s">
        <v>123</v>
      </c>
      <c r="K47" s="238" t="s">
        <v>129</v>
      </c>
      <c r="L47" s="16" t="s">
        <v>17</v>
      </c>
      <c r="M47" s="58"/>
      <c r="P47" s="36"/>
    </row>
    <row r="48" spans="3:16" x14ac:dyDescent="0.3">
      <c r="C48" s="35"/>
      <c r="G48" s="51"/>
      <c r="H48" s="89">
        <f>MIN(J48,L48)</f>
        <v>0</v>
      </c>
      <c r="I48" s="238"/>
      <c r="J48" s="89">
        <f>H42</f>
        <v>113213.29</v>
      </c>
      <c r="K48" s="238"/>
      <c r="L48" s="45">
        <v>0</v>
      </c>
      <c r="M48" s="59"/>
      <c r="P48" s="36"/>
    </row>
    <row r="49" spans="3:16" ht="15" thickBot="1" x14ac:dyDescent="0.35">
      <c r="C49" s="35"/>
      <c r="G49" s="54"/>
      <c r="H49" s="55"/>
      <c r="I49" s="55"/>
      <c r="J49" s="55"/>
      <c r="K49" s="55"/>
      <c r="L49" s="55"/>
      <c r="M49" s="56"/>
      <c r="P49" s="36"/>
    </row>
    <row r="50" spans="3:16" x14ac:dyDescent="0.3">
      <c r="C50" s="35"/>
      <c r="P50" s="36"/>
    </row>
    <row r="51" spans="3:16" x14ac:dyDescent="0.3">
      <c r="C51" s="35"/>
      <c r="P51" s="36"/>
    </row>
    <row r="52" spans="3:16" x14ac:dyDescent="0.3">
      <c r="C52" s="35"/>
      <c r="H52" s="229" t="s">
        <v>202</v>
      </c>
      <c r="I52" s="230"/>
      <c r="J52" s="231"/>
      <c r="P52" s="36"/>
    </row>
    <row r="53" spans="3:16" x14ac:dyDescent="0.3">
      <c r="C53" s="35"/>
      <c r="H53" s="57" t="s">
        <v>200</v>
      </c>
      <c r="I53" s="232" t="s">
        <v>201</v>
      </c>
      <c r="J53" s="233"/>
      <c r="P53" s="36"/>
    </row>
    <row r="54" spans="3:16" x14ac:dyDescent="0.3">
      <c r="C54" s="35"/>
      <c r="H54" s="57">
        <v>1094</v>
      </c>
      <c r="I54" s="234"/>
      <c r="J54" s="235"/>
      <c r="P54" s="36"/>
    </row>
    <row r="55" spans="3:16" x14ac:dyDescent="0.3">
      <c r="C55" s="35"/>
      <c r="P55" s="36"/>
    </row>
    <row r="56" spans="3:16" x14ac:dyDescent="0.3">
      <c r="C56" s="35"/>
      <c r="P56" s="36"/>
    </row>
    <row r="57" spans="3:16" x14ac:dyDescent="0.3">
      <c r="C57" s="35"/>
      <c r="P57" s="36"/>
    </row>
    <row r="58" spans="3:16" x14ac:dyDescent="0.3">
      <c r="C58" s="35"/>
      <c r="P58" s="36"/>
    </row>
    <row r="59" spans="3:16" x14ac:dyDescent="0.3">
      <c r="C59" s="38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40"/>
    </row>
  </sheetData>
  <sortState ref="AC2:AF21">
    <sortCondition ref="AC2:AC21"/>
  </sortState>
  <mergeCells count="28">
    <mergeCell ref="I53:J53"/>
    <mergeCell ref="I54:J54"/>
    <mergeCell ref="H52:J52"/>
    <mergeCell ref="D38:P38"/>
    <mergeCell ref="I41:I42"/>
    <mergeCell ref="K41:K42"/>
    <mergeCell ref="M41:M42"/>
    <mergeCell ref="I47:I48"/>
    <mergeCell ref="K47:K48"/>
    <mergeCell ref="K23:N23"/>
    <mergeCell ref="D19:H19"/>
    <mergeCell ref="D22:H22"/>
    <mergeCell ref="K19:N19"/>
    <mergeCell ref="K22:N22"/>
    <mergeCell ref="D20:H20"/>
    <mergeCell ref="K20:N20"/>
    <mergeCell ref="D23:H23"/>
    <mergeCell ref="C6:P6"/>
    <mergeCell ref="D7:P7"/>
    <mergeCell ref="D10:E10"/>
    <mergeCell ref="D17:H17"/>
    <mergeCell ref="J11:L11"/>
    <mergeCell ref="J10:L10"/>
    <mergeCell ref="D16:H16"/>
    <mergeCell ref="K17:N17"/>
    <mergeCell ref="K16:N16"/>
    <mergeCell ref="D11:E11"/>
    <mergeCell ref="D14:E14"/>
  </mergeCells>
  <dataValidations count="7">
    <dataValidation type="list" allowBlank="1" showInputMessage="1" showErrorMessage="1" sqref="F11:F14 D11:E12">
      <formula1>$AL$2:$AL$5</formula1>
    </dataValidation>
    <dataValidation type="list" allowBlank="1" showInputMessage="1" showErrorMessage="1" sqref="D17:H17">
      <formula1>$AC$3:$AC$24</formula1>
    </dataValidation>
    <dataValidation type="list" allowBlank="1" showInputMessage="1" showErrorMessage="1" sqref="K17:O17">
      <formula1>$AH$3:$AH$9</formula1>
    </dataValidation>
    <dataValidation type="list" allowBlank="1" showInputMessage="1" showErrorMessage="1" sqref="D20:H20">
      <formula1>$AO$2:$AO$5</formula1>
    </dataValidation>
    <dataValidation type="list" allowBlank="1" showInputMessage="1" showErrorMessage="1" sqref="K20:O20">
      <formula1>$AS$2</formula1>
    </dataValidation>
    <dataValidation type="list" allowBlank="1" showInputMessage="1" showErrorMessage="1" sqref="D23:H23">
      <formula1>$AW$2:$AW$3</formula1>
    </dataValidation>
    <dataValidation type="list" allowBlank="1" showInputMessage="1" showErrorMessage="1" sqref="K23:O23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30" zoomScaleNormal="130" workbookViewId="0">
      <selection activeCell="J15" sqref="J15:L15"/>
    </sheetView>
  </sheetViews>
  <sheetFormatPr baseColWidth="10" defaultRowHeight="14.4" x14ac:dyDescent="0.3"/>
  <cols>
    <col min="2" max="2" width="14.109375" customWidth="1"/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100</v>
      </c>
      <c r="H1" s="18"/>
      <c r="I1" s="18"/>
    </row>
    <row r="2" spans="1:14" ht="14.55" x14ac:dyDescent="0.35">
      <c r="G2" s="18"/>
      <c r="H2" s="18"/>
      <c r="I2" s="18"/>
    </row>
    <row r="3" spans="1:14" ht="14.55" x14ac:dyDescent="0.35">
      <c r="C3" s="282" t="s">
        <v>214</v>
      </c>
      <c r="D3" s="282"/>
      <c r="E3" s="282"/>
      <c r="F3" s="282"/>
      <c r="I3" s="283" t="s">
        <v>215</v>
      </c>
      <c r="J3" s="283"/>
      <c r="K3" s="283"/>
      <c r="L3" s="283"/>
      <c r="M3" s="283"/>
      <c r="N3" s="283"/>
    </row>
    <row r="4" spans="1:14" x14ac:dyDescent="0.3">
      <c r="C4" s="66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6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ht="14.55" x14ac:dyDescent="0.35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ht="14.55" x14ac:dyDescent="0.35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ht="14.55" x14ac:dyDescent="0.35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D10">
        <v>6040</v>
      </c>
      <c r="E10" t="s">
        <v>79</v>
      </c>
      <c r="J10">
        <v>1590</v>
      </c>
      <c r="K10" t="s">
        <v>78</v>
      </c>
    </row>
    <row r="11" spans="1:14" ht="14.55" x14ac:dyDescent="0.35">
      <c r="D11">
        <v>6036</v>
      </c>
      <c r="E11" t="s">
        <v>77</v>
      </c>
      <c r="J11">
        <v>1610</v>
      </c>
      <c r="K11" t="s">
        <v>76</v>
      </c>
    </row>
    <row r="12" spans="1:14" ht="14.55" x14ac:dyDescent="0.35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ht="14.55" x14ac:dyDescent="0.35">
      <c r="D14">
        <v>1035</v>
      </c>
      <c r="E14" t="s">
        <v>71</v>
      </c>
      <c r="J14">
        <v>1320</v>
      </c>
      <c r="K14" t="s">
        <v>70</v>
      </c>
    </row>
    <row r="15" spans="1:14" ht="14.55" x14ac:dyDescent="0.35">
      <c r="D15">
        <v>1034</v>
      </c>
      <c r="E15" t="s">
        <v>69</v>
      </c>
      <c r="J15">
        <v>1318</v>
      </c>
      <c r="K15" t="s">
        <v>68</v>
      </c>
    </row>
    <row r="16" spans="1:14" ht="14.55" x14ac:dyDescent="0.35">
      <c r="D16">
        <v>1028</v>
      </c>
      <c r="E16" t="s">
        <v>67</v>
      </c>
      <c r="J16">
        <v>1317</v>
      </c>
      <c r="K16" t="s">
        <v>66</v>
      </c>
    </row>
    <row r="17" spans="2:14" ht="14.55" x14ac:dyDescent="0.35">
      <c r="D17">
        <v>1026</v>
      </c>
      <c r="E17" t="s">
        <v>65</v>
      </c>
      <c r="J17">
        <v>1316</v>
      </c>
      <c r="K17" t="s">
        <v>64</v>
      </c>
    </row>
    <row r="18" spans="2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ht="14.55" x14ac:dyDescent="0.35">
      <c r="D19">
        <v>1007</v>
      </c>
      <c r="E19" t="s">
        <v>61</v>
      </c>
      <c r="J19">
        <v>1420</v>
      </c>
      <c r="K19" t="s">
        <v>60</v>
      </c>
    </row>
    <row r="20" spans="2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ht="14.55" x14ac:dyDescent="0.35">
      <c r="D21">
        <v>373</v>
      </c>
      <c r="E21" t="s">
        <v>57</v>
      </c>
      <c r="J21">
        <v>3000</v>
      </c>
      <c r="K21" t="s">
        <v>56</v>
      </c>
    </row>
    <row r="22" spans="2:14" ht="14.55" x14ac:dyDescent="0.35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ht="14.55" x14ac:dyDescent="0.35">
      <c r="D24">
        <v>367</v>
      </c>
      <c r="E24" t="s">
        <v>49</v>
      </c>
      <c r="J24">
        <v>9265</v>
      </c>
      <c r="K24" t="s">
        <v>48</v>
      </c>
    </row>
    <row r="25" spans="2:14" x14ac:dyDescent="0.3">
      <c r="B25" t="s">
        <v>219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">
      <c r="B26" s="68" t="s">
        <v>213</v>
      </c>
      <c r="J26">
        <v>1251</v>
      </c>
      <c r="K26" t="s">
        <v>44</v>
      </c>
    </row>
    <row r="27" spans="2:14" x14ac:dyDescent="0.3">
      <c r="B27" s="69" t="s">
        <v>217</v>
      </c>
      <c r="C27" s="19" t="s">
        <v>206</v>
      </c>
      <c r="J27">
        <v>2751</v>
      </c>
      <c r="K27" t="s">
        <v>43</v>
      </c>
    </row>
    <row r="28" spans="2:14" x14ac:dyDescent="0.3">
      <c r="B28" s="69" t="s">
        <v>218</v>
      </c>
      <c r="C28" s="19" t="s">
        <v>206</v>
      </c>
      <c r="J28">
        <v>2731</v>
      </c>
      <c r="K28" t="s">
        <v>42</v>
      </c>
    </row>
    <row r="29" spans="2:14" x14ac:dyDescent="0.3">
      <c r="B29" s="68"/>
      <c r="C29" s="67" t="s">
        <v>97</v>
      </c>
      <c r="D29" s="67" t="s">
        <v>207</v>
      </c>
      <c r="E29" s="67" t="s">
        <v>208</v>
      </c>
      <c r="F29" s="67" t="s">
        <v>209</v>
      </c>
      <c r="G29" s="67" t="s">
        <v>210</v>
      </c>
      <c r="H29" s="19"/>
      <c r="I29" s="19"/>
      <c r="J29">
        <v>1912</v>
      </c>
      <c r="K29" t="s">
        <v>41</v>
      </c>
    </row>
    <row r="30" spans="2:14" x14ac:dyDescent="0.3">
      <c r="B30" s="68"/>
      <c r="C30" s="67">
        <v>9002</v>
      </c>
      <c r="D30" s="67">
        <v>1026</v>
      </c>
      <c r="E30" s="67">
        <v>373</v>
      </c>
      <c r="F30" s="67">
        <v>3035</v>
      </c>
      <c r="G30" s="19"/>
      <c r="H30" s="19"/>
      <c r="I30" s="19"/>
      <c r="J30">
        <v>1556</v>
      </c>
      <c r="K30" t="s">
        <v>40</v>
      </c>
    </row>
    <row r="31" spans="2:14" x14ac:dyDescent="0.3">
      <c r="B31" s="69" t="s">
        <v>206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">
      <c r="B36" t="s">
        <v>211</v>
      </c>
    </row>
    <row r="37" spans="1:9" x14ac:dyDescent="0.3">
      <c r="B37" t="s">
        <v>212</v>
      </c>
    </row>
    <row r="38" spans="1:9" x14ac:dyDescent="0.3">
      <c r="G38" t="s">
        <v>38</v>
      </c>
    </row>
    <row r="39" spans="1:9" ht="43.2" x14ac:dyDescent="0.3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">
      <c r="A44" t="s">
        <v>20</v>
      </c>
      <c r="E44" t="s">
        <v>19</v>
      </c>
    </row>
    <row r="47" spans="1:9" x14ac:dyDescent="0.3">
      <c r="A47" s="5" t="s">
        <v>18</v>
      </c>
      <c r="B47" s="5"/>
    </row>
    <row r="48" spans="1:9" x14ac:dyDescent="0.3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">
      <c r="A49" t="s">
        <v>13</v>
      </c>
      <c r="F49" s="2" t="s">
        <v>12</v>
      </c>
      <c r="G49" s="3">
        <v>9002</v>
      </c>
      <c r="H49" s="3" t="s">
        <v>11</v>
      </c>
    </row>
    <row r="50" spans="1:8" ht="28.8" x14ac:dyDescent="0.3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">
      <c r="A51" t="s">
        <v>6</v>
      </c>
    </row>
    <row r="52" spans="1:8" x14ac:dyDescent="0.3">
      <c r="A52" t="s">
        <v>5</v>
      </c>
    </row>
    <row r="53" spans="1:8" x14ac:dyDescent="0.3">
      <c r="A53" t="s">
        <v>4</v>
      </c>
    </row>
    <row r="54" spans="1:8" x14ac:dyDescent="0.3">
      <c r="A54" t="s">
        <v>3</v>
      </c>
    </row>
    <row r="55" spans="1:8" x14ac:dyDescent="0.3">
      <c r="A55" t="s">
        <v>2</v>
      </c>
      <c r="C55" t="s">
        <v>1</v>
      </c>
    </row>
    <row r="56" spans="1:8" x14ac:dyDescent="0.3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zoomScaleNormal="100" workbookViewId="0">
      <selection activeCell="F10" sqref="F10"/>
    </sheetView>
  </sheetViews>
  <sheetFormatPr baseColWidth="10" defaultRowHeight="14.4" x14ac:dyDescent="0.3"/>
  <cols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107</v>
      </c>
      <c r="H1" s="18"/>
      <c r="I1" s="18"/>
    </row>
    <row r="2" spans="1:14" ht="14.55" x14ac:dyDescent="0.35">
      <c r="G2" s="18"/>
      <c r="H2" s="18"/>
      <c r="I2" s="18"/>
    </row>
    <row r="3" spans="1:14" ht="14.55" x14ac:dyDescent="0.35">
      <c r="C3" s="282" t="s">
        <v>99</v>
      </c>
      <c r="D3" s="282"/>
      <c r="E3" s="282"/>
      <c r="F3" s="282"/>
      <c r="I3" s="283" t="s">
        <v>98</v>
      </c>
      <c r="J3" s="283"/>
      <c r="K3" s="283"/>
      <c r="L3" s="283"/>
      <c r="M3" s="283"/>
      <c r="N3" s="283"/>
    </row>
    <row r="4" spans="1:14" x14ac:dyDescent="0.3">
      <c r="C4" s="16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1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ht="14.55" x14ac:dyDescent="0.35">
      <c r="A6" s="4" t="s">
        <v>91</v>
      </c>
      <c r="C6" t="s">
        <v>90</v>
      </c>
      <c r="D6">
        <v>9269</v>
      </c>
      <c r="E6" t="s">
        <v>89</v>
      </c>
      <c r="J6">
        <v>1540</v>
      </c>
      <c r="K6" t="s">
        <v>88</v>
      </c>
    </row>
    <row r="7" spans="1:14" ht="14.55" x14ac:dyDescent="0.35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103</v>
      </c>
      <c r="D8">
        <v>9263</v>
      </c>
      <c r="E8" t="s">
        <v>81</v>
      </c>
      <c r="J8">
        <v>1470</v>
      </c>
      <c r="K8" t="s">
        <v>83</v>
      </c>
    </row>
    <row r="9" spans="1:14" ht="14.55" x14ac:dyDescent="0.35">
      <c r="A9" t="s">
        <v>104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A10" s="20" t="s">
        <v>105</v>
      </c>
      <c r="D10">
        <v>6040</v>
      </c>
      <c r="E10" t="s">
        <v>79</v>
      </c>
      <c r="J10">
        <v>1590</v>
      </c>
      <c r="K10" t="s">
        <v>78</v>
      </c>
    </row>
    <row r="11" spans="1:14" ht="14.55" x14ac:dyDescent="0.35">
      <c r="D11">
        <v>6036</v>
      </c>
      <c r="E11" t="s">
        <v>77</v>
      </c>
      <c r="J11">
        <v>1610</v>
      </c>
      <c r="K11" t="s">
        <v>76</v>
      </c>
    </row>
    <row r="12" spans="1:14" ht="14.55" x14ac:dyDescent="0.35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ht="14.55" x14ac:dyDescent="0.35">
      <c r="D14">
        <v>1035</v>
      </c>
      <c r="E14" t="s">
        <v>71</v>
      </c>
      <c r="J14">
        <v>1320</v>
      </c>
      <c r="K14" t="s">
        <v>70</v>
      </c>
    </row>
    <row r="15" spans="1:14" ht="14.55" x14ac:dyDescent="0.35">
      <c r="D15">
        <v>1034</v>
      </c>
      <c r="E15" t="s">
        <v>69</v>
      </c>
      <c r="J15">
        <v>1318</v>
      </c>
      <c r="K15" t="s">
        <v>68</v>
      </c>
    </row>
    <row r="16" spans="1:14" ht="14.55" x14ac:dyDescent="0.35">
      <c r="D16">
        <v>1028</v>
      </c>
      <c r="E16" t="s">
        <v>67</v>
      </c>
      <c r="J16">
        <v>1317</v>
      </c>
      <c r="K16" t="s">
        <v>66</v>
      </c>
    </row>
    <row r="17" spans="4:14" ht="14.55" x14ac:dyDescent="0.35">
      <c r="D17">
        <v>1026</v>
      </c>
      <c r="E17" t="s">
        <v>65</v>
      </c>
      <c r="J17">
        <v>1316</v>
      </c>
      <c r="K17" t="s">
        <v>64</v>
      </c>
    </row>
    <row r="18" spans="4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4:14" ht="14.55" x14ac:dyDescent="0.35">
      <c r="D19">
        <v>1007</v>
      </c>
      <c r="E19" t="s">
        <v>61</v>
      </c>
      <c r="J19">
        <v>1420</v>
      </c>
      <c r="K19" t="s">
        <v>60</v>
      </c>
    </row>
    <row r="20" spans="4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4:14" ht="14.55" x14ac:dyDescent="0.35">
      <c r="D21">
        <v>373</v>
      </c>
      <c r="E21" t="s">
        <v>57</v>
      </c>
      <c r="J21">
        <v>3000</v>
      </c>
      <c r="K21" t="s">
        <v>56</v>
      </c>
    </row>
    <row r="22" spans="4:14" ht="14.55" x14ac:dyDescent="0.35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4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4:14" ht="14.55" x14ac:dyDescent="0.35">
      <c r="D24">
        <v>367</v>
      </c>
      <c r="E24" t="s">
        <v>49</v>
      </c>
      <c r="J24">
        <v>9265</v>
      </c>
      <c r="K24" t="s">
        <v>48</v>
      </c>
    </row>
    <row r="25" spans="4:14" ht="14.55" x14ac:dyDescent="0.35"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4:14" ht="14.55" x14ac:dyDescent="0.35">
      <c r="J26">
        <v>1251</v>
      </c>
      <c r="K26" t="s">
        <v>44</v>
      </c>
    </row>
    <row r="27" spans="4:14" ht="14.55" x14ac:dyDescent="0.35">
      <c r="J27">
        <v>2751</v>
      </c>
      <c r="K27" t="s">
        <v>43</v>
      </c>
    </row>
    <row r="28" spans="4:14" ht="14.55" x14ac:dyDescent="0.35">
      <c r="J28">
        <v>2731</v>
      </c>
      <c r="K28" t="s">
        <v>42</v>
      </c>
    </row>
    <row r="29" spans="4:14" ht="14.55" x14ac:dyDescent="0.35">
      <c r="J29">
        <v>1912</v>
      </c>
      <c r="K29" t="s">
        <v>41</v>
      </c>
    </row>
    <row r="30" spans="4:14" ht="14.55" x14ac:dyDescent="0.35">
      <c r="J30">
        <v>1556</v>
      </c>
      <c r="K30" t="s">
        <v>40</v>
      </c>
    </row>
    <row r="31" spans="4:14" ht="14.55" x14ac:dyDescent="0.35">
      <c r="J31">
        <v>2721</v>
      </c>
      <c r="K31" t="s">
        <v>39</v>
      </c>
    </row>
    <row r="35" spans="1:9" x14ac:dyDescent="0.3">
      <c r="G35" t="s">
        <v>38</v>
      </c>
    </row>
    <row r="36" spans="1:9" ht="43.2" x14ac:dyDescent="0.3">
      <c r="A36" s="5" t="s">
        <v>37</v>
      </c>
      <c r="B36" s="5"/>
      <c r="D36" t="s">
        <v>16</v>
      </c>
      <c r="F36" s="8" t="s">
        <v>36</v>
      </c>
      <c r="G36" s="8" t="s">
        <v>35</v>
      </c>
      <c r="H36" s="7" t="s">
        <v>34</v>
      </c>
      <c r="I36" s="7" t="s">
        <v>33</v>
      </c>
    </row>
    <row r="37" spans="1:9" x14ac:dyDescent="0.3">
      <c r="A37" s="4" t="s">
        <v>32</v>
      </c>
      <c r="F37" s="6" t="s">
        <v>31</v>
      </c>
      <c r="G37" s="6" t="s">
        <v>30</v>
      </c>
      <c r="H37" s="6" t="s">
        <v>30</v>
      </c>
      <c r="I37" s="6" t="s">
        <v>30</v>
      </c>
    </row>
    <row r="38" spans="1:9" x14ac:dyDescent="0.3">
      <c r="A38" t="s">
        <v>29</v>
      </c>
      <c r="E38" t="s">
        <v>28</v>
      </c>
      <c r="F38" s="2" t="s">
        <v>27</v>
      </c>
      <c r="G38" s="2"/>
      <c r="H38" s="2"/>
      <c r="I38" s="2"/>
    </row>
    <row r="39" spans="1:9" x14ac:dyDescent="0.3">
      <c r="A39" t="s">
        <v>26</v>
      </c>
      <c r="E39" t="s">
        <v>25</v>
      </c>
      <c r="F39" s="2" t="s">
        <v>24</v>
      </c>
      <c r="G39" s="2"/>
      <c r="H39" s="2"/>
      <c r="I39" s="2"/>
    </row>
    <row r="40" spans="1:9" x14ac:dyDescent="0.3">
      <c r="A40" t="s">
        <v>23</v>
      </c>
      <c r="E40" t="s">
        <v>22</v>
      </c>
      <c r="F40" s="2" t="s">
        <v>21</v>
      </c>
      <c r="G40" s="2"/>
      <c r="H40" s="2"/>
      <c r="I40" s="2"/>
    </row>
    <row r="41" spans="1:9" x14ac:dyDescent="0.3">
      <c r="A41" t="s">
        <v>20</v>
      </c>
      <c r="E41" t="s">
        <v>19</v>
      </c>
    </row>
    <row r="44" spans="1:9" x14ac:dyDescent="0.3">
      <c r="A44" s="5" t="s">
        <v>18</v>
      </c>
      <c r="B44" s="5"/>
    </row>
    <row r="45" spans="1:9" x14ac:dyDescent="0.3">
      <c r="A45" s="4" t="s">
        <v>17</v>
      </c>
      <c r="E45" t="s">
        <v>16</v>
      </c>
      <c r="G45" s="19" t="s">
        <v>15</v>
      </c>
      <c r="H45" s="19" t="s">
        <v>14</v>
      </c>
    </row>
    <row r="46" spans="1:9" x14ac:dyDescent="0.3">
      <c r="A46" t="s">
        <v>13</v>
      </c>
      <c r="F46" s="2" t="s">
        <v>12</v>
      </c>
      <c r="G46" s="3">
        <v>9002</v>
      </c>
      <c r="H46" s="3" t="s">
        <v>11</v>
      </c>
    </row>
    <row r="47" spans="1:9" ht="28.8" x14ac:dyDescent="0.3">
      <c r="A47" t="s">
        <v>10</v>
      </c>
      <c r="F47" s="2" t="s">
        <v>9</v>
      </c>
      <c r="G47" s="1" t="s">
        <v>8</v>
      </c>
      <c r="H47" s="1" t="s">
        <v>7</v>
      </c>
    </row>
    <row r="48" spans="1:9" x14ac:dyDescent="0.3">
      <c r="A48" t="s">
        <v>6</v>
      </c>
    </row>
    <row r="49" spans="1:3" x14ac:dyDescent="0.3">
      <c r="A49" t="s">
        <v>106</v>
      </c>
    </row>
    <row r="50" spans="1:3" x14ac:dyDescent="0.3">
      <c r="A50" s="20" t="s">
        <v>105</v>
      </c>
    </row>
    <row r="51" spans="1:3" x14ac:dyDescent="0.3">
      <c r="A51" t="s">
        <v>3</v>
      </c>
    </row>
    <row r="52" spans="1:3" x14ac:dyDescent="0.3">
      <c r="A52" t="s">
        <v>2</v>
      </c>
      <c r="C52" t="s">
        <v>1</v>
      </c>
    </row>
    <row r="53" spans="1:3" x14ac:dyDescent="0.3">
      <c r="A53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30"/>
  <sheetViews>
    <sheetView showGridLines="0" zoomScaleNormal="100" workbookViewId="0">
      <selection activeCell="G16" sqref="G16"/>
    </sheetView>
  </sheetViews>
  <sheetFormatPr baseColWidth="10" defaultRowHeight="14.4" x14ac:dyDescent="0.3"/>
  <cols>
    <col min="3" max="3" width="3.33203125" customWidth="1"/>
    <col min="5" max="5" width="8.77734375" customWidth="1"/>
    <col min="6" max="6" width="5.88671875" customWidth="1"/>
    <col min="7" max="7" width="17.44140625" customWidth="1"/>
    <col min="8" max="8" width="6.109375" customWidth="1"/>
    <col min="9" max="9" width="5.5546875" customWidth="1"/>
    <col min="10" max="10" width="17.44140625" customWidth="1"/>
    <col min="11" max="11" width="6.44140625" customWidth="1"/>
    <col min="13" max="13" width="8.21875" customWidth="1"/>
    <col min="16" max="16" width="15.88671875" customWidth="1"/>
    <col min="17" max="17" width="8.77734375" customWidth="1"/>
    <col min="19" max="19" width="11.88671875" customWidth="1"/>
    <col min="28" max="29" width="27.21875" bestFit="1" customWidth="1"/>
  </cols>
  <sheetData>
    <row r="1" spans="3:29" ht="14.55" x14ac:dyDescent="0.35">
      <c r="AB1" s="73" t="s">
        <v>241</v>
      </c>
      <c r="AC1" s="73" t="s">
        <v>230</v>
      </c>
    </row>
    <row r="2" spans="3:29" ht="14.55" x14ac:dyDescent="0.35">
      <c r="R2" s="284"/>
      <c r="S2" s="284"/>
      <c r="AB2" t="s">
        <v>233</v>
      </c>
      <c r="AC2" t="s">
        <v>233</v>
      </c>
    </row>
    <row r="3" spans="3:29" x14ac:dyDescent="0.3">
      <c r="AB3" t="s">
        <v>231</v>
      </c>
      <c r="AC3" t="s">
        <v>235</v>
      </c>
    </row>
    <row r="4" spans="3:29" ht="14.55" x14ac:dyDescent="0.35">
      <c r="AB4" t="s">
        <v>232</v>
      </c>
      <c r="AC4" t="s">
        <v>234</v>
      </c>
    </row>
    <row r="5" spans="3:29" x14ac:dyDescent="0.3">
      <c r="AC5" t="s">
        <v>238</v>
      </c>
    </row>
    <row r="6" spans="3:29" x14ac:dyDescent="0.3">
      <c r="C6" s="285"/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6"/>
      <c r="Q6" s="287"/>
      <c r="AC6" t="s">
        <v>240</v>
      </c>
    </row>
    <row r="7" spans="3:29" ht="21" x14ac:dyDescent="0.5">
      <c r="C7" s="35"/>
      <c r="D7" s="220" t="s">
        <v>229</v>
      </c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1"/>
    </row>
    <row r="8" spans="3:29" ht="14.55" x14ac:dyDescent="0.35">
      <c r="C8" s="35"/>
      <c r="Q8" s="36"/>
    </row>
    <row r="9" spans="3:29" ht="14.55" x14ac:dyDescent="0.35">
      <c r="C9" s="35"/>
      <c r="Q9" s="36"/>
    </row>
    <row r="10" spans="3:29" x14ac:dyDescent="0.3">
      <c r="C10" s="35"/>
      <c r="D10" s="222" t="s">
        <v>241</v>
      </c>
      <c r="E10" s="222"/>
      <c r="F10" s="16"/>
      <c r="G10" s="39" t="s">
        <v>230</v>
      </c>
      <c r="J10" s="62" t="s">
        <v>132</v>
      </c>
      <c r="K10" s="16"/>
      <c r="L10" s="16" t="s">
        <v>134</v>
      </c>
      <c r="N10" s="222" t="s">
        <v>133</v>
      </c>
      <c r="O10" s="222"/>
      <c r="P10" s="222"/>
      <c r="Q10" s="75"/>
      <c r="R10" s="16"/>
    </row>
    <row r="11" spans="3:29" ht="14.55" x14ac:dyDescent="0.35">
      <c r="C11" s="35"/>
      <c r="D11" s="229" t="s">
        <v>233</v>
      </c>
      <c r="E11" s="231"/>
      <c r="F11" s="31"/>
      <c r="G11" s="3" t="s">
        <v>233</v>
      </c>
      <c r="H11" s="16"/>
      <c r="J11" s="74"/>
      <c r="L11" s="2"/>
      <c r="N11" s="229"/>
      <c r="O11" s="230"/>
      <c r="P11" s="231"/>
      <c r="Q11" s="75"/>
      <c r="R11" s="16"/>
    </row>
    <row r="12" spans="3:29" ht="14.55" x14ac:dyDescent="0.35">
      <c r="C12" s="35"/>
      <c r="Q12" s="36"/>
    </row>
    <row r="13" spans="3:29" ht="14.55" x14ac:dyDescent="0.35">
      <c r="C13" s="35"/>
      <c r="Q13" s="36"/>
    </row>
    <row r="14" spans="3:29" ht="14.55" x14ac:dyDescent="0.35">
      <c r="C14" s="35"/>
      <c r="D14" s="284" t="s">
        <v>239</v>
      </c>
      <c r="E14" s="284"/>
      <c r="F14" s="284"/>
      <c r="G14" s="284"/>
      <c r="H14" s="16"/>
      <c r="I14" s="222" t="s">
        <v>247</v>
      </c>
      <c r="J14" s="222"/>
      <c r="K14" s="222"/>
      <c r="M14" s="222" t="s">
        <v>236</v>
      </c>
      <c r="N14" s="222"/>
      <c r="O14" s="222"/>
      <c r="P14" s="222"/>
      <c r="Q14" s="75"/>
    </row>
    <row r="15" spans="3:29" ht="14.55" x14ac:dyDescent="0.35">
      <c r="C15" s="35"/>
      <c r="D15" s="63"/>
      <c r="E15" s="64"/>
      <c r="F15" s="64"/>
      <c r="G15" s="65"/>
      <c r="H15" s="16"/>
      <c r="I15" s="63"/>
      <c r="J15" s="64"/>
      <c r="K15" s="30"/>
      <c r="M15" s="229"/>
      <c r="N15" s="230"/>
      <c r="O15" s="230"/>
      <c r="P15" s="231"/>
      <c r="Q15" s="75"/>
    </row>
    <row r="16" spans="3:29" ht="14.55" x14ac:dyDescent="0.35">
      <c r="C16" s="35"/>
      <c r="Q16" s="36"/>
    </row>
    <row r="17" spans="3:17" ht="14.55" x14ac:dyDescent="0.35">
      <c r="C17" s="35"/>
      <c r="F17" t="s">
        <v>254</v>
      </c>
      <c r="M17" t="s">
        <v>255</v>
      </c>
      <c r="Q17" s="36"/>
    </row>
    <row r="18" spans="3:17" ht="14.55" x14ac:dyDescent="0.35">
      <c r="C18" s="35"/>
      <c r="D18" s="222" t="s">
        <v>237</v>
      </c>
      <c r="E18" s="222"/>
      <c r="G18" s="222" t="s">
        <v>244</v>
      </c>
      <c r="H18" s="222"/>
      <c r="I18" s="222"/>
      <c r="J18" s="16"/>
      <c r="K18" s="222" t="s">
        <v>245</v>
      </c>
      <c r="L18" s="222"/>
      <c r="M18" s="16"/>
      <c r="N18" t="s">
        <v>135</v>
      </c>
      <c r="P18" t="s">
        <v>248</v>
      </c>
      <c r="Q18" s="36"/>
    </row>
    <row r="19" spans="3:17" ht="14.55" x14ac:dyDescent="0.35">
      <c r="C19" s="35"/>
      <c r="D19" s="288"/>
      <c r="E19" s="289"/>
      <c r="G19" s="229"/>
      <c r="H19" s="230"/>
      <c r="I19" s="231"/>
      <c r="J19" s="16"/>
      <c r="K19" s="288"/>
      <c r="L19" s="289"/>
      <c r="M19" s="76"/>
      <c r="N19" s="2"/>
      <c r="P19" s="2"/>
      <c r="Q19" s="36"/>
    </row>
    <row r="20" spans="3:17" ht="14.55" x14ac:dyDescent="0.35">
      <c r="C20" s="35"/>
      <c r="G20" s="16"/>
      <c r="H20" s="16"/>
      <c r="N20" s="77" t="s">
        <v>136</v>
      </c>
      <c r="Q20" s="36"/>
    </row>
    <row r="21" spans="3:17" ht="14.55" x14ac:dyDescent="0.35">
      <c r="C21" s="35"/>
      <c r="Q21" s="36"/>
    </row>
    <row r="22" spans="3:17" x14ac:dyDescent="0.3">
      <c r="C22" s="35"/>
      <c r="D22" s="222" t="s">
        <v>137</v>
      </c>
      <c r="E22" s="222"/>
      <c r="F22" s="222"/>
      <c r="H22" s="222" t="s">
        <v>242</v>
      </c>
      <c r="I22" s="222"/>
      <c r="J22" s="222"/>
      <c r="L22" s="39" t="s">
        <v>243</v>
      </c>
      <c r="M22" s="39"/>
      <c r="O22" s="284" t="s">
        <v>139</v>
      </c>
      <c r="P22" s="284"/>
      <c r="Q22" s="36"/>
    </row>
    <row r="23" spans="3:17" ht="14.55" x14ac:dyDescent="0.35">
      <c r="C23" s="35"/>
      <c r="D23" s="229"/>
      <c r="E23" s="230"/>
      <c r="F23" s="231"/>
      <c r="H23" s="229"/>
      <c r="I23" s="230"/>
      <c r="J23" s="231"/>
      <c r="L23" s="229"/>
      <c r="M23" s="231"/>
      <c r="O23" s="229"/>
      <c r="P23" s="231"/>
      <c r="Q23" s="36"/>
    </row>
    <row r="24" spans="3:17" ht="14.55" x14ac:dyDescent="0.35">
      <c r="C24" s="35"/>
      <c r="Q24" s="36"/>
    </row>
    <row r="25" spans="3:17" ht="14.55" x14ac:dyDescent="0.35">
      <c r="C25" s="35"/>
      <c r="Q25" s="36"/>
    </row>
    <row r="26" spans="3:17" ht="14.55" x14ac:dyDescent="0.35">
      <c r="C26" s="35"/>
      <c r="D26" t="s">
        <v>246</v>
      </c>
      <c r="Q26" s="36"/>
    </row>
    <row r="27" spans="3:17" ht="14.55" x14ac:dyDescent="0.35">
      <c r="C27" s="35"/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4"/>
      <c r="Q27" s="36"/>
    </row>
    <row r="28" spans="3:17" ht="30" customHeight="1" x14ac:dyDescent="0.35">
      <c r="C28" s="35"/>
      <c r="D28" s="38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  <c r="Q28" s="36"/>
    </row>
    <row r="29" spans="3:17" ht="14.55" x14ac:dyDescent="0.35">
      <c r="C29" s="35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6"/>
    </row>
    <row r="30" spans="3:17" ht="28.8" customHeight="1" x14ac:dyDescent="0.35">
      <c r="C30" s="38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40"/>
    </row>
  </sheetData>
  <mergeCells count="24">
    <mergeCell ref="M14:P14"/>
    <mergeCell ref="D14:G14"/>
    <mergeCell ref="I14:K14"/>
    <mergeCell ref="M15:P15"/>
    <mergeCell ref="G18:I18"/>
    <mergeCell ref="K18:L18"/>
    <mergeCell ref="O22:P22"/>
    <mergeCell ref="O23:P23"/>
    <mergeCell ref="D19:E19"/>
    <mergeCell ref="D18:E18"/>
    <mergeCell ref="D22:F22"/>
    <mergeCell ref="H23:J23"/>
    <mergeCell ref="D23:F23"/>
    <mergeCell ref="L23:M23"/>
    <mergeCell ref="G19:I19"/>
    <mergeCell ref="K19:L19"/>
    <mergeCell ref="H22:J22"/>
    <mergeCell ref="N11:P11"/>
    <mergeCell ref="N10:P10"/>
    <mergeCell ref="D11:E11"/>
    <mergeCell ref="R2:S2"/>
    <mergeCell ref="D7:Q7"/>
    <mergeCell ref="D10:E10"/>
    <mergeCell ref="C6:Q6"/>
  </mergeCells>
  <dataValidations count="2">
    <dataValidation type="list" allowBlank="1" showInputMessage="1" showErrorMessage="1" sqref="D11:E11">
      <formula1>$AB$2:$AB$4</formula1>
    </dataValidation>
    <dataValidation type="list" allowBlank="1" showInputMessage="1" showErrorMessage="1" sqref="G11:H11">
      <formula1>$AC$2:$AC$6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Hoja1</vt:lpstr>
      <vt:lpstr>F bruto</vt:lpstr>
      <vt:lpstr>Propuesta Formula</vt:lpstr>
      <vt:lpstr>SMVM</vt:lpstr>
      <vt:lpstr>SMVM PISO</vt:lpstr>
      <vt:lpstr>Oficio-Vicentini A Omar</vt:lpstr>
      <vt:lpstr>embargo porcentual</vt:lpstr>
      <vt:lpstr>embargo suma fija</vt:lpstr>
      <vt:lpstr>REGISTRAR OFICIO</vt:lpstr>
      <vt:lpstr>BANDEJA DE OFICIOS</vt:lpstr>
      <vt:lpstr>Vicentini A Omar (2)</vt:lpstr>
      <vt:lpstr>embargo porcentual (2)</vt:lpstr>
      <vt:lpstr>Registrar Cálculo Oficio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UTN</dc:creator>
  <cp:lastModifiedBy>Usuario de Windows</cp:lastModifiedBy>
  <dcterms:created xsi:type="dcterms:W3CDTF">2023-05-18T01:53:55Z</dcterms:created>
  <dcterms:modified xsi:type="dcterms:W3CDTF">2023-06-15T19:42:36Z</dcterms:modified>
</cp:coreProperties>
</file>