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rardo\03 - CIDs - Git\03 - MID\documentacion\6- Ingenieria de producto\6.1 - Análisis\04- Archivos de Trabajo\01-Embargos\"/>
    </mc:Choice>
  </mc:AlternateContent>
  <xr:revisionPtr revIDLastSave="0" documentId="13_ncr:1_{75E950DB-ABB0-4583-8406-9286A7A8A5B6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Hoja1" sheetId="3" state="hidden" r:id="rId1"/>
    <sheet name="F bruto" sheetId="10" state="hidden" r:id="rId2"/>
    <sheet name="Propuesta Formula" sheetId="11" r:id="rId3"/>
    <sheet name="SMVM" sheetId="12" state="hidden" r:id="rId4"/>
    <sheet name="SMVM PISO" sheetId="13" state="hidden" r:id="rId5"/>
    <sheet name="Oficio-Vicentini A Omar" sheetId="5" state="hidden" r:id="rId6"/>
    <sheet name="embargo porcentual" sheetId="1" r:id="rId7"/>
    <sheet name="embargo suma fija" sheetId="2" r:id="rId8"/>
    <sheet name="REGISTRAR OFICIO" sheetId="6" r:id="rId9"/>
    <sheet name="BANDEJA DE OFICIOS" sheetId="4" r:id="rId10"/>
    <sheet name="Vicentini A Omar (2)" sheetId="9" state="hidden" r:id="rId11"/>
    <sheet name="embargo porcentual (2)" sheetId="8" state="hidden" r:id="rId12"/>
    <sheet name="Registrar Cálculo Oficio (2)" sheetId="7" state="hidden" r:id="rId1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11" l="1"/>
  <c r="L55" i="11"/>
  <c r="A19" i="11"/>
  <c r="E49" i="11"/>
  <c r="H53" i="11"/>
  <c r="H49" i="11"/>
  <c r="H47" i="11"/>
  <c r="H40" i="11"/>
  <c r="AC5" i="11"/>
  <c r="E47" i="11" s="1"/>
  <c r="AC4" i="11"/>
  <c r="AC3" i="11"/>
  <c r="AC2" i="11"/>
  <c r="E59" i="11" s="1"/>
  <c r="L49" i="11" l="1"/>
  <c r="E53" i="11"/>
  <c r="L53" i="11" s="1"/>
  <c r="L57" i="11" s="1"/>
  <c r="L47" i="11"/>
  <c r="N40" i="11"/>
  <c r="AC6" i="11" s="1"/>
  <c r="H59" i="11"/>
  <c r="L59" i="11" s="1"/>
  <c r="J41" i="13" l="1"/>
  <c r="H41" i="13" s="1"/>
  <c r="N34" i="13"/>
  <c r="H34" i="13"/>
  <c r="L41" i="13" s="1"/>
  <c r="J24" i="13"/>
  <c r="H38" i="12"/>
  <c r="I50" i="12" s="1"/>
  <c r="J38" i="12"/>
  <c r="J21" i="12"/>
  <c r="N31" i="12"/>
  <c r="H31" i="12"/>
  <c r="L38" i="12" s="1"/>
  <c r="P40" i="11"/>
  <c r="J38" i="10"/>
  <c r="N31" i="10"/>
  <c r="H31" i="10"/>
  <c r="L38" i="10" s="1"/>
  <c r="BK6" i="11" l="1"/>
  <c r="I53" i="13"/>
  <c r="J47" i="13"/>
  <c r="H47" i="13" s="1"/>
  <c r="J44" i="12"/>
  <c r="H44" i="12" s="1"/>
  <c r="H38" i="10"/>
  <c r="J44" i="10" s="1"/>
  <c r="H44" i="10" s="1"/>
  <c r="I50" i="10" s="1"/>
  <c r="N38" i="9"/>
  <c r="J46" i="9" s="1"/>
  <c r="H38" i="9"/>
  <c r="L46" i="9" s="1"/>
  <c r="N35" i="5"/>
  <c r="J42" i="5" s="1"/>
  <c r="H35" i="5"/>
  <c r="L42" i="5" s="1"/>
  <c r="H42" i="5" l="1"/>
  <c r="J48" i="5" s="1"/>
  <c r="H48" i="5" s="1"/>
  <c r="H46" i="9"/>
  <c r="J52" i="9" s="1"/>
  <c r="H52" i="9" s="1"/>
  <c r="L51" i="11" l="1"/>
  <c r="K63" i="11" s="1"/>
  <c r="I70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19" authorId="0" shapeId="0" xr:uid="{00000000-0006-0000-0200-000001000000}">
      <text>
        <r>
          <rPr>
            <sz val="8"/>
            <color indexed="81"/>
            <rFont val="Tahoma"/>
            <family val="2"/>
          </rPr>
          <t>Cambiar básico si es necesario</t>
        </r>
      </text>
    </comment>
  </commentList>
</comments>
</file>

<file path=xl/sharedStrings.xml><?xml version="1.0" encoding="utf-8"?>
<sst xmlns="http://schemas.openxmlformats.org/spreadsheetml/2006/main" count="1113" uniqueCount="306">
  <si>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</si>
  <si>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</si>
  <si>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</si>
  <si>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</si>
  <si>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</si>
  <si>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</si>
  <si>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</si>
  <si>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</si>
  <si>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</si>
  <si>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</si>
  <si>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</si>
  <si>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</si>
  <si>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</si>
  <si>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</si>
  <si>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</si>
  <si>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</si>
  <si>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</si>
  <si>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</si>
  <si>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</si>
  <si>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</si>
  <si>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</si>
  <si>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</si>
  <si>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</si>
  <si>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</si>
  <si>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</si>
  <si>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</si>
  <si>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</si>
  <si>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</si>
  <si>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</si>
  <si>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</si>
  <si>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</si>
  <si>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</si>
  <si>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</si>
  <si>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</si>
  <si>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</si>
  <si>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</si>
  <si>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</si>
  <si>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</si>
  <si>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</si>
  <si>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</si>
  <si>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</si>
  <si>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</si>
  <si>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</si>
  <si>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</si>
  <si>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</si>
  <si>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</si>
  <si>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</si>
  <si>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</si>
  <si>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</si>
  <si>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</si>
  <si>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</si>
  <si>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</si>
  <si>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</si>
  <si>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</si>
  <si>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</si>
  <si>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</si>
  <si>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</si>
  <si>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</si>
  <si>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</si>
  <si>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</si>
  <si>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</si>
  <si>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</si>
  <si>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</si>
  <si>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</si>
  <si>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</si>
  <si>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</si>
  <si>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</si>
  <si>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</si>
  <si>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</si>
  <si>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</si>
  <si>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</si>
  <si>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</si>
  <si>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</si>
  <si>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</si>
  <si>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</si>
  <si>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</si>
  <si>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</si>
  <si>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</si>
  <si>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</si>
  <si>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</si>
  <si>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</si>
  <si>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</si>
  <si>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</si>
  <si>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</si>
  <si>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</si>
  <si>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</si>
  <si>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</si>
  <si>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</si>
  <si>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</si>
  <si>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</si>
  <si>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</si>
  <si>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</si>
  <si>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</si>
  <si>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</si>
  <si>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</si>
  <si>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</si>
  <si>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</si>
  <si>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</si>
  <si>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</si>
  <si>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</si>
  <si>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</si>
  <si>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</si>
  <si>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</si>
  <si>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</si>
  <si>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</si>
  <si>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</si>
  <si>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</si>
  <si>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</si>
  <si>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</si>
  <si>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</si>
  <si>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</si>
  <si>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</si>
  <si>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</si>
  <si>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</si>
  <si>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</si>
  <si>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</si>
  <si>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</si>
  <si>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</si>
  <si>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</si>
  <si>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</si>
  <si>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</si>
  <si>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</si>
  <si>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</si>
  <si>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</si>
  <si>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</si>
  <si>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</si>
  <si>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</si>
  <si>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</si>
  <si>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</si>
  <si>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</si>
  <si>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</si>
  <si>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</si>
  <si>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</si>
  <si>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</si>
  <si>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</si>
  <si>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</si>
  <si>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</si>
  <si>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</si>
  <si>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</si>
  <si>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</si>
  <si>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</si>
  <si>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</si>
  <si>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</si>
  <si>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</si>
  <si>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</si>
  <si>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</si>
  <si>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</si>
  <si>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</si>
  <si>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</si>
  <si>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</si>
  <si>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</si>
  <si>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</si>
  <si>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</si>
  <si>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</si>
  <si>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</si>
  <si>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</si>
  <si>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</si>
  <si>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</si>
  <si>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</si>
  <si>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</si>
  <si>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</si>
  <si>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</si>
  <si>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</si>
  <si>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</si>
  <si>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</si>
  <si>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</si>
  <si>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</si>
  <si>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</si>
  <si>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</si>
  <si>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</si>
  <si>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</si>
  <si>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</si>
  <si>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</si>
  <si>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</si>
  <si>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</si>
  <si>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</si>
  <si>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</si>
  <si>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</si>
  <si>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</si>
  <si>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</si>
  <si>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</si>
  <si>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</si>
  <si>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</si>
  <si>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</si>
  <si>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</si>
  <si>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</si>
  <si>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</si>
  <si>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</si>
  <si>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</si>
  <si>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</si>
  <si>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</si>
  <si>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</si>
  <si>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</si>
  <si>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</si>
  <si>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</si>
  <si>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</si>
  <si>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</si>
  <si>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</si>
  <si>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</si>
  <si>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</si>
  <si>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</si>
  <si>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</si>
  <si>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</si>
  <si>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</si>
  <si>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</si>
  <si>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</si>
  <si>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</si>
  <si>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</si>
  <si>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</si>
  <si>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</si>
  <si>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</si>
  <si>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</si>
  <si>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</si>
  <si>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</si>
  <si>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</si>
  <si>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</si>
  <si>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</si>
  <si>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</si>
  <si>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</si>
  <si>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</si>
  <si>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</si>
  <si>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</si>
  <si>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</si>
  <si>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</si>
  <si>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</si>
  <si>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</si>
  <si>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</si>
  <si>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</si>
  <si>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</si>
  <si>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</si>
  <si>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</si>
  <si>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</si>
  <si>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</si>
  <si>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</si>
  <si>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</si>
  <si>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</si>
  <si>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</si>
  <si>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</si>
  <si>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</si>
  <si>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</si>
  <si>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</si>
  <si>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</si>
  <si>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</si>
  <si>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</si>
  <si>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</si>
  <si>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</si>
  <si>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</si>
  <si>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</si>
  <si>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</si>
  <si>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</si>
  <si>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</si>
  <si>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</si>
  <si>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</si>
  <si>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</si>
  <si>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</si>
  <si>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</si>
  <si>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</si>
  <si>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</si>
  <si>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</si>
  <si>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</si>
  <si>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</si>
  <si>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</si>
  <si>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</si>
  <si>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</si>
  <si>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</si>
  <si>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</si>
  <si>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</si>
  <si>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</si>
  <si>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</si>
  <si>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</si>
  <si>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</si>
  <si>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</si>
  <si>
    <t>Fórmula a Aplicar</t>
  </si>
  <si>
    <t>% aplicado haber remunerativo bruto.</t>
  </si>
  <si>
    <t>Básico Pasivo Demandado</t>
  </si>
  <si>
    <t>.</t>
  </si>
  <si>
    <t>Base a embargar</t>
  </si>
  <si>
    <t>Porcentaje en relación al Salario Mínimo, Vital y Móvil.</t>
  </si>
  <si>
    <t>Monto SMVM</t>
  </si>
  <si>
    <t>Importe descuento SMVM</t>
  </si>
  <si>
    <r>
      <t xml:space="preserve">Porcentaje en relación al S.M.V.M. con un </t>
    </r>
    <r>
      <rPr>
        <b/>
        <sz val="9"/>
        <color theme="1"/>
        <rFont val="Calibri"/>
        <family val="2"/>
        <scheme val="minor"/>
      </rPr>
      <t>piso de</t>
    </r>
    <r>
      <rPr>
        <sz val="9"/>
        <color theme="1"/>
        <rFont val="Calibri"/>
        <family val="2"/>
        <scheme val="minor"/>
      </rPr>
      <t xml:space="preserve"> % sobre haber rem.bruto</t>
    </r>
  </si>
  <si>
    <r>
      <t xml:space="preserve">MNE (piso) </t>
    </r>
    <r>
      <rPr>
        <sz val="11"/>
        <color theme="1"/>
        <rFont val="Arial"/>
        <family val="2"/>
      </rPr>
      <t>de % sobre haber rem.bruto</t>
    </r>
  </si>
  <si>
    <t>SMJA</t>
  </si>
  <si>
    <t>SMJP</t>
  </si>
  <si>
    <t>HABER BRUTO</t>
  </si>
  <si>
    <t>HABER NETO</t>
  </si>
  <si>
    <t>Base embargo</t>
  </si>
  <si>
    <t>ME-Máximo Embargable</t>
  </si>
  <si>
    <t>Base a aplicar Embargo</t>
  </si>
  <si>
    <t>Resultado Descuento Embargo</t>
  </si>
  <si>
    <t>Base a Embargar</t>
  </si>
  <si>
    <t>Total descuento</t>
  </si>
  <si>
    <t>Importe Mín a Embargar</t>
  </si>
  <si>
    <t>SMVM - Monto</t>
  </si>
  <si>
    <t>SMJA - Monto</t>
  </si>
  <si>
    <t>SMJP - Monto</t>
  </si>
  <si>
    <t>Seleccionar Ítems</t>
  </si>
  <si>
    <t>Total</t>
  </si>
  <si>
    <t>´'=IF(AND(B2&gt;A2,B2&lt;A3),"Yes","No")</t>
  </si>
  <si>
    <t>Descuento para Liquidación</t>
  </si>
  <si>
    <t>IMPORTE</t>
  </si>
  <si>
    <t xml:space="preserve">Si </t>
  </si>
  <si>
    <t>No</t>
  </si>
  <si>
    <t>Aplica Ley</t>
  </si>
  <si>
    <t>Dec 484/87:</t>
  </si>
  <si>
    <t>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</si>
</sst>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40C28"/>
      <name val="Arial"/>
      <family val="2"/>
    </font>
    <font>
      <b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FEE7"/>
        <bgColor indexed="64"/>
      </patternFill>
    </fill>
    <fill>
      <patternFill patternType="solid">
        <fgColor rgb="FFFAFEDE"/>
        <bgColor indexed="64"/>
      </patternFill>
    </fill>
    <fill>
      <patternFill patternType="solid">
        <fgColor rgb="FFD7FAFD"/>
        <bgColor indexed="64"/>
      </patternFill>
    </fill>
    <fill>
      <patternFill patternType="solid">
        <fgColor rgb="FFC5FFD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9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1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10" xfId="0" applyBorder="1" applyAlignment="1">
      <alignment horizontal="center"/>
    </xf>
    <xf numFmtId="0" fontId="15" fillId="0" borderId="0" xfId="0" applyFont="1" applyAlignment="1">
      <alignment horizontal="center"/>
    </xf>
    <xf numFmtId="0" fontId="22" fillId="0" borderId="0" xfId="0" applyFont="1"/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/>
    <xf numFmtId="43" fontId="0" fillId="5" borderId="1" xfId="0" applyNumberFormat="1" applyFill="1" applyBorder="1"/>
    <xf numFmtId="43" fontId="0" fillId="0" borderId="1" xfId="1" applyFont="1" applyBorder="1"/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Alignment="1">
      <alignment horizontal="center"/>
    </xf>
    <xf numFmtId="0" fontId="23" fillId="12" borderId="0" xfId="0" applyFont="1" applyFill="1" applyAlignment="1">
      <alignment horizontal="left"/>
    </xf>
    <xf numFmtId="0" fontId="0" fillId="12" borderId="6" xfId="0" applyFill="1" applyBorder="1"/>
    <xf numFmtId="0" fontId="21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43" fontId="0" fillId="12" borderId="0" xfId="1" applyFont="1" applyFill="1" applyBorder="1" applyAlignment="1">
      <alignment horizontal="center"/>
    </xf>
    <xf numFmtId="0" fontId="1" fillId="12" borderId="0" xfId="0" applyFont="1" applyFill="1"/>
    <xf numFmtId="43" fontId="1" fillId="12" borderId="0" xfId="1" applyFont="1" applyFill="1" applyBorder="1"/>
    <xf numFmtId="0" fontId="0" fillId="12" borderId="10" xfId="0" applyFill="1" applyBorder="1"/>
    <xf numFmtId="9" fontId="24" fillId="5" borderId="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6" fillId="12" borderId="0" xfId="0" applyFont="1" applyFill="1" applyAlignment="1">
      <alignment horizontal="center"/>
    </xf>
    <xf numFmtId="9" fontId="24" fillId="12" borderId="0" xfId="0" applyNumberFormat="1" applyFont="1" applyFill="1" applyAlignment="1">
      <alignment horizontal="center"/>
    </xf>
    <xf numFmtId="0" fontId="25" fillId="0" borderId="0" xfId="0" applyFont="1"/>
    <xf numFmtId="9" fontId="24" fillId="12" borderId="1" xfId="0" applyNumberFormat="1" applyFont="1" applyFill="1" applyBorder="1" applyAlignment="1">
      <alignment horizontal="center"/>
    </xf>
    <xf numFmtId="43" fontId="0" fillId="12" borderId="0" xfId="0" applyNumberFormat="1" applyFill="1"/>
    <xf numFmtId="3" fontId="28" fillId="0" borderId="0" xfId="0" applyNumberFormat="1" applyFont="1"/>
    <xf numFmtId="3" fontId="28" fillId="0" borderId="10" xfId="0" applyNumberFormat="1" applyFont="1" applyBorder="1"/>
    <xf numFmtId="0" fontId="29" fillId="0" borderId="0" xfId="0" applyFont="1"/>
    <xf numFmtId="0" fontId="29" fillId="0" borderId="0" xfId="0" applyFont="1" applyAlignment="1">
      <alignment horizontal="center"/>
    </xf>
    <xf numFmtId="0" fontId="0" fillId="17" borderId="36" xfId="0" applyFill="1" applyBorder="1"/>
    <xf numFmtId="0" fontId="0" fillId="17" borderId="0" xfId="0" applyFill="1"/>
    <xf numFmtId="0" fontId="0" fillId="17" borderId="37" xfId="0" applyFill="1" applyBorder="1"/>
    <xf numFmtId="0" fontId="0" fillId="17" borderId="0" xfId="0" applyFill="1" applyAlignment="1">
      <alignment horizontal="right"/>
    </xf>
    <xf numFmtId="0" fontId="1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" fillId="17" borderId="0" xfId="0" applyFont="1" applyFill="1"/>
    <xf numFmtId="0" fontId="0" fillId="17" borderId="37" xfId="0" applyFill="1" applyBorder="1" applyAlignment="1">
      <alignment horizontal="center"/>
    </xf>
    <xf numFmtId="0" fontId="18" fillId="17" borderId="0" xfId="0" applyFont="1" applyFill="1" applyAlignment="1">
      <alignment horizontal="center"/>
    </xf>
    <xf numFmtId="9" fontId="24" fillId="17" borderId="1" xfId="0" applyNumberFormat="1" applyFont="1" applyFill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9" fontId="24" fillId="17" borderId="0" xfId="0" applyNumberFormat="1" applyFont="1" applyFill="1" applyAlignment="1">
      <alignment horizontal="center"/>
    </xf>
    <xf numFmtId="0" fontId="16" fillId="17" borderId="0" xfId="0" applyFont="1" applyFill="1"/>
    <xf numFmtId="0" fontId="0" fillId="17" borderId="8" xfId="0" applyFill="1" applyBorder="1"/>
    <xf numFmtId="0" fontId="16" fillId="17" borderId="36" xfId="0" applyFont="1" applyFill="1" applyBorder="1"/>
    <xf numFmtId="0" fontId="0" fillId="17" borderId="38" xfId="0" applyFill="1" applyBorder="1"/>
    <xf numFmtId="0" fontId="0" fillId="17" borderId="39" xfId="0" applyFill="1" applyBorder="1"/>
    <xf numFmtId="0" fontId="0" fillId="17" borderId="40" xfId="0" applyFill="1" applyBorder="1"/>
    <xf numFmtId="0" fontId="0" fillId="18" borderId="33" xfId="0" applyFill="1" applyBorder="1"/>
    <xf numFmtId="0" fontId="0" fillId="18" borderId="36" xfId="0" applyFill="1" applyBorder="1"/>
    <xf numFmtId="0" fontId="0" fillId="18" borderId="38" xfId="0" applyFill="1" applyBorder="1"/>
    <xf numFmtId="0" fontId="0" fillId="19" borderId="33" xfId="0" applyFill="1" applyBorder="1"/>
    <xf numFmtId="0" fontId="0" fillId="19" borderId="36" xfId="0" applyFill="1" applyBorder="1"/>
    <xf numFmtId="0" fontId="0" fillId="19" borderId="0" xfId="0" applyFill="1"/>
    <xf numFmtId="0" fontId="0" fillId="19" borderId="37" xfId="0" applyFill="1" applyBorder="1"/>
    <xf numFmtId="0" fontId="0" fillId="19" borderId="27" xfId="0" applyFill="1" applyBorder="1"/>
    <xf numFmtId="0" fontId="29" fillId="19" borderId="36" xfId="0" applyFont="1" applyFill="1" applyBorder="1"/>
    <xf numFmtId="0" fontId="29" fillId="19" borderId="28" xfId="0" applyFont="1" applyFill="1" applyBorder="1"/>
    <xf numFmtId="0" fontId="29" fillId="19" borderId="0" xfId="0" applyFont="1" applyFill="1" applyAlignment="1">
      <alignment horizontal="center" wrapText="1"/>
    </xf>
    <xf numFmtId="0" fontId="29" fillId="19" borderId="0" xfId="0" applyFont="1" applyFill="1"/>
    <xf numFmtId="0" fontId="29" fillId="19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/>
    </xf>
    <xf numFmtId="0" fontId="29" fillId="19" borderId="29" xfId="0" applyFont="1" applyFill="1" applyBorder="1" applyAlignment="1">
      <alignment horizontal="center"/>
    </xf>
    <xf numFmtId="0" fontId="29" fillId="19" borderId="37" xfId="0" applyFont="1" applyFill="1" applyBorder="1"/>
    <xf numFmtId="0" fontId="0" fillId="19" borderId="28" xfId="0" applyFill="1" applyBorder="1"/>
    <xf numFmtId="9" fontId="18" fillId="19" borderId="29" xfId="0" applyNumberFormat="1" applyFont="1" applyFill="1" applyBorder="1" applyAlignment="1">
      <alignment horizontal="center"/>
    </xf>
    <xf numFmtId="0" fontId="29" fillId="19" borderId="36" xfId="0" applyFont="1" applyFill="1" applyBorder="1" applyAlignment="1">
      <alignment horizontal="center"/>
    </xf>
    <xf numFmtId="0" fontId="29" fillId="19" borderId="28" xfId="0" applyFont="1" applyFill="1" applyBorder="1" applyAlignment="1">
      <alignment horizontal="center"/>
    </xf>
    <xf numFmtId="43" fontId="29" fillId="19" borderId="0" xfId="0" applyNumberFormat="1" applyFont="1" applyFill="1" applyAlignment="1">
      <alignment horizontal="center"/>
    </xf>
    <xf numFmtId="9" fontId="29" fillId="19" borderId="0" xfId="0" applyNumberFormat="1" applyFont="1" applyFill="1" applyAlignment="1">
      <alignment horizontal="center"/>
    </xf>
    <xf numFmtId="9" fontId="29" fillId="19" borderId="29" xfId="0" applyNumberFormat="1" applyFont="1" applyFill="1" applyBorder="1" applyAlignment="1">
      <alignment horizontal="center"/>
    </xf>
    <xf numFmtId="0" fontId="29" fillId="19" borderId="37" xfId="0" applyFont="1" applyFill="1" applyBorder="1" applyAlignment="1">
      <alignment horizontal="center"/>
    </xf>
    <xf numFmtId="0" fontId="0" fillId="19" borderId="29" xfId="0" applyFill="1" applyBorder="1"/>
    <xf numFmtId="0" fontId="0" fillId="19" borderId="32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19" borderId="40" xfId="0" applyFill="1" applyBorder="1"/>
    <xf numFmtId="0" fontId="24" fillId="19" borderId="25" xfId="0" applyFont="1" applyFill="1" applyBorder="1"/>
    <xf numFmtId="0" fontId="24" fillId="19" borderId="26" xfId="0" applyFont="1" applyFill="1" applyBorder="1"/>
    <xf numFmtId="0" fontId="24" fillId="19" borderId="28" xfId="0" applyFont="1" applyFill="1" applyBorder="1"/>
    <xf numFmtId="0" fontId="24" fillId="19" borderId="0" xfId="0" applyFont="1" applyFill="1"/>
    <xf numFmtId="9" fontId="29" fillId="11" borderId="1" xfId="0" applyNumberFormat="1" applyFont="1" applyFill="1" applyBorder="1" applyAlignment="1">
      <alignment horizontal="center"/>
    </xf>
    <xf numFmtId="43" fontId="24" fillId="19" borderId="0" xfId="0" applyNumberFormat="1" applyFont="1" applyFill="1"/>
    <xf numFmtId="9" fontId="24" fillId="19" borderId="0" xfId="0" applyNumberFormat="1" applyFont="1" applyFill="1" applyAlignment="1">
      <alignment horizontal="center"/>
    </xf>
    <xf numFmtId="43" fontId="29" fillId="19" borderId="0" xfId="0" applyNumberFormat="1" applyFont="1" applyFill="1"/>
    <xf numFmtId="0" fontId="29" fillId="19" borderId="2" xfId="0" applyFont="1" applyFill="1" applyBorder="1" applyAlignment="1">
      <alignment horizontal="right"/>
    </xf>
    <xf numFmtId="0" fontId="29" fillId="19" borderId="5" xfId="0" applyFont="1" applyFill="1" applyBorder="1" applyAlignment="1">
      <alignment horizontal="right"/>
    </xf>
    <xf numFmtId="0" fontId="29" fillId="19" borderId="3" xfId="0" applyFont="1" applyFill="1" applyBorder="1" applyAlignment="1">
      <alignment horizontal="right"/>
    </xf>
    <xf numFmtId="0" fontId="24" fillId="19" borderId="0" xfId="0" applyFont="1" applyFill="1" applyAlignment="1">
      <alignment horizontal="center"/>
    </xf>
    <xf numFmtId="0" fontId="24" fillId="19" borderId="0" xfId="0" applyFont="1" applyFill="1" applyAlignment="1">
      <alignment horizontal="left"/>
    </xf>
    <xf numFmtId="0" fontId="24" fillId="19" borderId="30" xfId="0" applyFont="1" applyFill="1" applyBorder="1"/>
    <xf numFmtId="0" fontId="24" fillId="19" borderId="31" xfId="0" applyFont="1" applyFill="1" applyBorder="1"/>
    <xf numFmtId="0" fontId="32" fillId="19" borderId="1" xfId="0" applyFont="1" applyFill="1" applyBorder="1" applyAlignment="1">
      <alignment horizontal="center"/>
    </xf>
    <xf numFmtId="0" fontId="29" fillId="18" borderId="7" xfId="0" applyFont="1" applyFill="1" applyBorder="1"/>
    <xf numFmtId="0" fontId="29" fillId="18" borderId="8" xfId="0" applyFont="1" applyFill="1" applyBorder="1"/>
    <xf numFmtId="0" fontId="29" fillId="18" borderId="9" xfId="0" applyFont="1" applyFill="1" applyBorder="1"/>
    <xf numFmtId="0" fontId="24" fillId="18" borderId="0" xfId="0" applyFont="1" applyFill="1"/>
    <xf numFmtId="43" fontId="29" fillId="18" borderId="8" xfId="0" applyNumberFormat="1" applyFont="1" applyFill="1" applyBorder="1"/>
    <xf numFmtId="0" fontId="24" fillId="18" borderId="37" xfId="0" applyFont="1" applyFill="1" applyBorder="1"/>
    <xf numFmtId="0" fontId="24" fillId="11" borderId="6" xfId="0" applyFont="1" applyFill="1" applyBorder="1" applyAlignment="1">
      <alignment horizontal="center"/>
    </xf>
    <xf numFmtId="0" fontId="24" fillId="11" borderId="0" xfId="0" applyFont="1" applyFill="1"/>
    <xf numFmtId="43" fontId="24" fillId="11" borderId="10" xfId="1" applyFont="1" applyFill="1" applyBorder="1"/>
    <xf numFmtId="43" fontId="24" fillId="11" borderId="0" xfId="0" applyNumberFormat="1" applyFont="1" applyFill="1"/>
    <xf numFmtId="43" fontId="24" fillId="18" borderId="10" xfId="1" applyFont="1" applyFill="1" applyBorder="1"/>
    <xf numFmtId="0" fontId="24" fillId="11" borderId="6" xfId="0" applyFont="1" applyFill="1" applyBorder="1"/>
    <xf numFmtId="0" fontId="24" fillId="18" borderId="11" xfId="0" applyFont="1" applyFill="1" applyBorder="1"/>
    <xf numFmtId="0" fontId="24" fillId="18" borderId="4" xfId="0" applyFont="1" applyFill="1" applyBorder="1"/>
    <xf numFmtId="0" fontId="29" fillId="18" borderId="4" xfId="0" applyFont="1" applyFill="1" applyBorder="1"/>
    <xf numFmtId="43" fontId="29" fillId="18" borderId="1" xfId="1" applyFont="1" applyFill="1" applyBorder="1"/>
    <xf numFmtId="0" fontId="29" fillId="18" borderId="0" xfId="0" applyFont="1" applyFill="1"/>
    <xf numFmtId="43" fontId="29" fillId="18" borderId="1" xfId="0" applyNumberFormat="1" applyFont="1" applyFill="1" applyBorder="1"/>
    <xf numFmtId="43" fontId="29" fillId="18" borderId="12" xfId="1" applyFont="1" applyFill="1" applyBorder="1"/>
    <xf numFmtId="43" fontId="29" fillId="18" borderId="0" xfId="1" applyFont="1" applyFill="1" applyBorder="1"/>
    <xf numFmtId="0" fontId="24" fillId="18" borderId="39" xfId="0" applyFont="1" applyFill="1" applyBorder="1"/>
    <xf numFmtId="0" fontId="24" fillId="18" borderId="40" xfId="0" applyFont="1" applyFill="1" applyBorder="1"/>
    <xf numFmtId="43" fontId="29" fillId="11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31" fillId="18" borderId="34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43" fontId="29" fillId="16" borderId="2" xfId="0" applyNumberFormat="1" applyFont="1" applyFill="1" applyBorder="1" applyAlignment="1">
      <alignment horizontal="center"/>
    </xf>
    <xf numFmtId="43" fontId="29" fillId="16" borderId="3" xfId="0" applyNumberFormat="1" applyFont="1" applyFill="1" applyBorder="1" applyAlignment="1">
      <alignment horizontal="center"/>
    </xf>
    <xf numFmtId="43" fontId="33" fillId="20" borderId="1" xfId="1" applyFont="1" applyFill="1" applyBorder="1" applyAlignment="1">
      <alignment horizontal="center" vertical="center" wrapText="1"/>
    </xf>
    <xf numFmtId="0" fontId="29" fillId="19" borderId="8" xfId="0" applyFon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43" fontId="33" fillId="20" borderId="1" xfId="1" applyFont="1" applyFill="1" applyBorder="1" applyAlignment="1">
      <alignment vertical="center" wrapText="1"/>
    </xf>
    <xf numFmtId="0" fontId="31" fillId="19" borderId="34" xfId="0" applyFont="1" applyFill="1" applyBorder="1" applyAlignment="1">
      <alignment horizontal="center"/>
    </xf>
    <xf numFmtId="0" fontId="31" fillId="19" borderId="35" xfId="0" applyFont="1" applyFill="1" applyBorder="1" applyAlignment="1">
      <alignment horizontal="center"/>
    </xf>
    <xf numFmtId="0" fontId="29" fillId="19" borderId="0" xfId="0" applyFont="1" applyFill="1" applyAlignment="1">
      <alignment horizontal="center" vertical="center" wrapText="1"/>
    </xf>
    <xf numFmtId="43" fontId="29" fillId="11" borderId="2" xfId="0" applyNumberFormat="1" applyFont="1" applyFill="1" applyBorder="1" applyAlignment="1">
      <alignment horizontal="center"/>
    </xf>
    <xf numFmtId="43" fontId="29" fillId="11" borderId="3" xfId="0" applyNumberFormat="1" applyFont="1" applyFill="1" applyBorder="1" applyAlignment="1">
      <alignment horizontal="center"/>
    </xf>
    <xf numFmtId="0" fontId="29" fillId="19" borderId="0" xfId="0" applyFont="1" applyFill="1" applyAlignment="1">
      <alignment horizontal="center" wrapText="1"/>
    </xf>
    <xf numFmtId="0" fontId="24" fillId="19" borderId="31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8" fillId="17" borderId="2" xfId="0" applyFont="1" applyFill="1" applyBorder="1" applyAlignment="1">
      <alignment horizontal="center"/>
    </xf>
    <xf numFmtId="0" fontId="18" fillId="17" borderId="3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43" fontId="0" fillId="11" borderId="2" xfId="1" applyFont="1" applyFill="1" applyBorder="1" applyAlignment="1">
      <alignment horizontal="center"/>
    </xf>
    <xf numFmtId="43" fontId="0" fillId="11" borderId="3" xfId="1" applyFont="1" applyFill="1" applyBorder="1" applyAlignment="1">
      <alignment horizontal="center"/>
    </xf>
    <xf numFmtId="0" fontId="5" fillId="17" borderId="33" xfId="0" applyFont="1" applyFill="1" applyBorder="1" applyAlignment="1">
      <alignment horizontal="center" wrapText="1"/>
    </xf>
    <xf numFmtId="0" fontId="5" fillId="17" borderId="34" xfId="0" applyFont="1" applyFill="1" applyBorder="1" applyAlignment="1">
      <alignment horizontal="center" wrapText="1"/>
    </xf>
    <xf numFmtId="0" fontId="5" fillId="17" borderId="35" xfId="0" applyFont="1" applyFill="1" applyBorder="1" applyAlignment="1">
      <alignment horizontal="center" wrapText="1"/>
    </xf>
    <xf numFmtId="0" fontId="31" fillId="17" borderId="0" xfId="0" applyFont="1" applyFill="1" applyAlignment="1">
      <alignment horizontal="center"/>
    </xf>
    <xf numFmtId="0" fontId="31" fillId="17" borderId="37" xfId="0" applyFont="1" applyFill="1" applyBorder="1" applyAlignment="1">
      <alignment horizontal="center"/>
    </xf>
    <xf numFmtId="0" fontId="26" fillId="11" borderId="2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0" fillId="12" borderId="4" xfId="0" applyFill="1" applyBorder="1" applyAlignment="1">
      <alignment horizontal="center"/>
    </xf>
    <xf numFmtId="9" fontId="18" fillId="12" borderId="0" xfId="0" applyNumberFormat="1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  <xf numFmtId="43" fontId="24" fillId="19" borderId="2" xfId="0" applyNumberFormat="1" applyFont="1" applyFill="1" applyBorder="1"/>
    <xf numFmtId="43" fontId="24" fillId="19" borderId="3" xfId="0" applyNumberFormat="1" applyFont="1" applyFill="1" applyBorder="1"/>
    <xf numFmtId="43" fontId="24" fillId="19" borderId="2" xfId="0" applyNumberFormat="1" applyFont="1" applyFill="1" applyBorder="1" applyAlignment="1">
      <alignment horizontal="center"/>
    </xf>
    <xf numFmtId="43" fontId="24" fillId="19" borderId="3" xfId="0" applyNumberFormat="1" applyFont="1" applyFill="1" applyBorder="1" applyAlignment="1">
      <alignment horizontal="center"/>
    </xf>
    <xf numFmtId="43" fontId="29" fillId="15" borderId="2" xfId="0" applyNumberFormat="1" applyFont="1" applyFill="1" applyBorder="1" applyAlignment="1">
      <alignment horizontal="center"/>
    </xf>
    <xf numFmtId="43" fontId="29" fillId="15" borderId="3" xfId="0" applyNumberFormat="1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32" fillId="19" borderId="2" xfId="0" applyFont="1" applyFill="1" applyBorder="1" applyAlignment="1">
      <alignment horizontal="center"/>
    </xf>
    <xf numFmtId="0" fontId="32" fillId="19" borderId="5" xfId="0" applyFont="1" applyFill="1" applyBorder="1" applyAlignment="1">
      <alignment horizontal="center"/>
    </xf>
    <xf numFmtId="0" fontId="32" fillId="19" borderId="3" xfId="0" applyFont="1" applyFill="1" applyBorder="1" applyAlignment="1">
      <alignment horizontal="center"/>
    </xf>
    <xf numFmtId="0" fontId="29" fillId="19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5FFD3"/>
      <color rgb="FFD7FAFD"/>
      <color rgb="FFFAFEDE"/>
      <color rgb="FFFFF6D9"/>
      <color rgb="FFE6FEE7"/>
      <color rgb="FF4AF852"/>
      <color rgb="FFFFFFEB"/>
      <color rgb="FFFFF3FF"/>
      <color rgb="FFE1FF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15</xdr:col>
      <xdr:colOff>641350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081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05610" y="767588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806180" y="466725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266940" y="10792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534400" y="1080516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9739630" y="1077341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793749</xdr:colOff>
      <xdr:row>1</xdr:row>
      <xdr:rowOff>30480</xdr:rowOff>
    </xdr:from>
    <xdr:to>
      <xdr:col>17</xdr:col>
      <xdr:colOff>236818</xdr:colOff>
      <xdr:row>4</xdr:row>
      <xdr:rowOff>165100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49" y="214630"/>
          <a:ext cx="10083801" cy="72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38388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156729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394971</xdr:colOff>
      <xdr:row>70</xdr:row>
      <xdr:rowOff>93980</xdr:rowOff>
    </xdr:from>
    <xdr:to>
      <xdr:col>23</xdr:col>
      <xdr:colOff>76200</xdr:colOff>
      <xdr:row>81</xdr:row>
      <xdr:rowOff>57150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859511" y="8986520"/>
          <a:ext cx="205866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635000</xdr:colOff>
      <xdr:row>29</xdr:row>
      <xdr:rowOff>88900</xdr:rowOff>
    </xdr:from>
    <xdr:to>
      <xdr:col>15</xdr:col>
      <xdr:colOff>101600</xdr:colOff>
      <xdr:row>30</xdr:row>
      <xdr:rowOff>133350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59900" y="5835650"/>
          <a:ext cx="10985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326390</xdr:colOff>
      <xdr:row>73</xdr:row>
      <xdr:rowOff>35560</xdr:rowOff>
    </xdr:from>
    <xdr:to>
      <xdr:col>11</xdr:col>
      <xdr:colOff>838200</xdr:colOff>
      <xdr:row>74</xdr:row>
      <xdr:rowOff>80010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114540" y="14589760"/>
          <a:ext cx="95631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0</xdr:colOff>
      <xdr:row>73</xdr:row>
      <xdr:rowOff>38100</xdr:rowOff>
    </xdr:from>
    <xdr:to>
      <xdr:col>13</xdr:col>
      <xdr:colOff>590550</xdr:colOff>
      <xdr:row>74</xdr:row>
      <xdr:rowOff>82550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350250" y="14592300"/>
          <a:ext cx="96520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857250</xdr:colOff>
      <xdr:row>73</xdr:row>
      <xdr:rowOff>38100</xdr:rowOff>
    </xdr:from>
    <xdr:to>
      <xdr:col>16</xdr:col>
      <xdr:colOff>76200</xdr:colOff>
      <xdr:row>74</xdr:row>
      <xdr:rowOff>82550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9582150" y="145923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73660</xdr:colOff>
      <xdr:row>9</xdr:row>
      <xdr:rowOff>175260</xdr:rowOff>
    </xdr:from>
    <xdr:to>
      <xdr:col>6</xdr:col>
      <xdr:colOff>67034</xdr:colOff>
      <xdr:row>11</xdr:row>
      <xdr:rowOff>22860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010" y="2073910"/>
          <a:ext cx="228324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29882</xdr:colOff>
      <xdr:row>35</xdr:row>
      <xdr:rowOff>0</xdr:rowOff>
    </xdr:from>
    <xdr:to>
      <xdr:col>15</xdr:col>
      <xdr:colOff>12726</xdr:colOff>
      <xdr:row>35</xdr:row>
      <xdr:rowOff>179294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D6CBDCF-D3FB-96C2-FD6A-F1991F505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49647" y="7395882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14</xdr:col>
      <xdr:colOff>32870</xdr:colOff>
      <xdr:row>34</xdr:row>
      <xdr:rowOff>10458</xdr:rowOff>
    </xdr:from>
    <xdr:to>
      <xdr:col>15</xdr:col>
      <xdr:colOff>15714</xdr:colOff>
      <xdr:row>34</xdr:row>
      <xdr:rowOff>189752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7F5B993-2A5A-4A07-AAB5-833D1DAFD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52635" y="7212105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7</xdr:col>
      <xdr:colOff>1250577</xdr:colOff>
      <xdr:row>34</xdr:row>
      <xdr:rowOff>17929</xdr:rowOff>
    </xdr:from>
    <xdr:to>
      <xdr:col>7</xdr:col>
      <xdr:colOff>1427657</xdr:colOff>
      <xdr:row>35</xdr:row>
      <xdr:rowOff>2988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6A0E6B7-EAF8-4C70-BAC1-DB7B830A1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4753" y="7219576"/>
          <a:ext cx="177080" cy="1792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705610" y="711200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06170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22460" y="1022858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78992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199515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231774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37</xdr:row>
      <xdr:rowOff>177800</xdr:rowOff>
    </xdr:from>
    <xdr:to>
      <xdr:col>5</xdr:col>
      <xdr:colOff>228599</xdr:colOff>
      <xdr:row>48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705610" y="712724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23</xdr:row>
      <xdr:rowOff>95250</xdr:rowOff>
    </xdr:from>
    <xdr:to>
      <xdr:col>14</xdr:col>
      <xdr:colOff>6350</xdr:colOff>
      <xdr:row>24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1061700" y="4110990"/>
          <a:ext cx="1121410" cy="234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54</xdr:row>
      <xdr:rowOff>139700</xdr:rowOff>
    </xdr:from>
    <xdr:to>
      <xdr:col>11</xdr:col>
      <xdr:colOff>831850</xdr:colOff>
      <xdr:row>56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522460" y="102438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54</xdr:row>
      <xdr:rowOff>152400</xdr:rowOff>
    </xdr:from>
    <xdr:to>
      <xdr:col>13</xdr:col>
      <xdr:colOff>736600</xdr:colOff>
      <xdr:row>56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0789920" y="102565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54</xdr:row>
      <xdr:rowOff>120650</xdr:rowOff>
    </xdr:from>
    <xdr:to>
      <xdr:col>15</xdr:col>
      <xdr:colOff>762000</xdr:colOff>
      <xdr:row>55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1995150" y="102247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opLeftCell="A4" zoomScale="140" zoomScaleNormal="140" workbookViewId="0">
      <selection activeCell="D8" sqref="D8"/>
    </sheetView>
  </sheetViews>
  <sheetFormatPr baseColWidth="10" defaultRowHeight="14.5" x14ac:dyDescent="0.35"/>
  <cols>
    <col min="1" max="1" width="3.90625" customWidth="1"/>
  </cols>
  <sheetData>
    <row r="1" spans="2:14" ht="21" x14ac:dyDescent="0.5">
      <c r="B1" s="24" t="s">
        <v>108</v>
      </c>
    </row>
    <row r="4" spans="2:14" ht="46.5" x14ac:dyDescent="0.35">
      <c r="B4" s="23" t="s">
        <v>121</v>
      </c>
      <c r="K4" s="21" t="s">
        <v>117</v>
      </c>
      <c r="M4" s="22" t="s">
        <v>118</v>
      </c>
      <c r="N4" s="22"/>
    </row>
    <row r="5" spans="2:14" x14ac:dyDescent="0.35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5">
      <c r="B6" t="s">
        <v>111</v>
      </c>
      <c r="J6" s="22"/>
      <c r="K6" s="22"/>
      <c r="L6" s="22"/>
      <c r="M6" s="22"/>
      <c r="N6" s="22"/>
    </row>
    <row r="7" spans="2:14" x14ac:dyDescent="0.35">
      <c r="B7" t="s">
        <v>109</v>
      </c>
    </row>
    <row r="8" spans="2:14" x14ac:dyDescent="0.35">
      <c r="B8" t="s">
        <v>110</v>
      </c>
    </row>
    <row r="9" spans="2:14" x14ac:dyDescent="0.35">
      <c r="B9" t="s">
        <v>114</v>
      </c>
    </row>
    <row r="10" spans="2:14" x14ac:dyDescent="0.35">
      <c r="B10" t="s">
        <v>115</v>
      </c>
    </row>
    <row r="11" spans="2:14" x14ac:dyDescent="0.35">
      <c r="B11" t="s">
        <v>116</v>
      </c>
    </row>
    <row r="12" spans="2:14" x14ac:dyDescent="0.35">
      <c r="B12" t="s">
        <v>113</v>
      </c>
    </row>
    <row r="14" spans="2:14" x14ac:dyDescent="0.35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5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5" x14ac:dyDescent="0.35"/>
  <cols>
    <col min="3" max="3" width="0.90625" customWidth="1"/>
    <col min="5" max="5" width="7.453125" customWidth="1"/>
    <col min="6" max="6" width="4.54296875" customWidth="1"/>
    <col min="7" max="7" width="16.81640625" customWidth="1"/>
    <col min="8" max="8" width="6" customWidth="1"/>
    <col min="9" max="9" width="16.81640625" customWidth="1"/>
    <col min="13" max="13" width="12.6328125" customWidth="1"/>
    <col min="14" max="14" width="19.453125" customWidth="1"/>
    <col min="15" max="15" width="4" customWidth="1"/>
    <col min="17" max="17" width="11.90625" customWidth="1"/>
  </cols>
  <sheetData>
    <row r="6" spans="3:27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3:27" ht="21" x14ac:dyDescent="0.5">
      <c r="C7" s="35"/>
      <c r="D7" s="228" t="s">
        <v>131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AA7" t="s">
        <v>253</v>
      </c>
    </row>
    <row r="8" spans="3:27" x14ac:dyDescent="0.35">
      <c r="C8" s="35"/>
      <c r="D8" t="s">
        <v>256</v>
      </c>
      <c r="O8" s="36"/>
      <c r="AA8" t="s">
        <v>233</v>
      </c>
    </row>
    <row r="9" spans="3:27" x14ac:dyDescent="0.35">
      <c r="C9" s="35"/>
      <c r="O9" s="36"/>
      <c r="AA9" t="s">
        <v>235</v>
      </c>
    </row>
    <row r="10" spans="3:27" x14ac:dyDescent="0.35">
      <c r="C10" s="35"/>
      <c r="D10" s="224" t="s">
        <v>132</v>
      </c>
      <c r="E10" s="224"/>
      <c r="F10" s="16"/>
      <c r="G10" s="16" t="s">
        <v>134</v>
      </c>
      <c r="I10" s="224" t="s">
        <v>133</v>
      </c>
      <c r="J10" s="224"/>
      <c r="K10" s="224"/>
      <c r="L10" s="224"/>
      <c r="N10" s="16" t="s">
        <v>230</v>
      </c>
      <c r="O10" s="36"/>
      <c r="AA10" t="s">
        <v>234</v>
      </c>
    </row>
    <row r="11" spans="3:27" x14ac:dyDescent="0.35">
      <c r="C11" s="35"/>
      <c r="D11" s="26"/>
      <c r="E11" s="27"/>
      <c r="F11" s="31"/>
      <c r="G11" s="2"/>
      <c r="I11" s="28"/>
      <c r="J11" s="29"/>
      <c r="K11" s="29"/>
      <c r="L11" s="30"/>
      <c r="N11" s="3" t="s">
        <v>233</v>
      </c>
      <c r="P11" s="16"/>
      <c r="AA11" t="s">
        <v>238</v>
      </c>
    </row>
    <row r="12" spans="3:27" x14ac:dyDescent="0.35">
      <c r="C12" s="35"/>
      <c r="O12" s="36"/>
      <c r="AA12" t="s">
        <v>240</v>
      </c>
    </row>
    <row r="13" spans="3:27" x14ac:dyDescent="0.35">
      <c r="C13" s="35"/>
      <c r="O13" s="36"/>
    </row>
    <row r="14" spans="3:27" x14ac:dyDescent="0.35">
      <c r="C14" s="35"/>
      <c r="D14" t="s">
        <v>236</v>
      </c>
      <c r="I14" s="224" t="s">
        <v>237</v>
      </c>
      <c r="J14" s="224"/>
      <c r="K14" s="16" t="s">
        <v>255</v>
      </c>
      <c r="L14" s="224" t="s">
        <v>245</v>
      </c>
      <c r="M14" s="224"/>
      <c r="N14" t="s">
        <v>255</v>
      </c>
      <c r="O14" s="36"/>
    </row>
    <row r="15" spans="3:27" x14ac:dyDescent="0.35">
      <c r="C15" s="35"/>
      <c r="D15" s="214"/>
      <c r="E15" s="215"/>
      <c r="F15" s="215"/>
      <c r="G15" s="216"/>
      <c r="I15" s="214"/>
      <c r="J15" s="216"/>
      <c r="K15" s="16"/>
      <c r="L15" s="214"/>
      <c r="M15" s="216"/>
      <c r="O15" s="36"/>
    </row>
    <row r="16" spans="3:27" x14ac:dyDescent="0.35">
      <c r="C16" s="35"/>
      <c r="L16" s="37"/>
      <c r="O16" s="36"/>
    </row>
    <row r="17" spans="3:15" x14ac:dyDescent="0.35">
      <c r="C17" s="35"/>
      <c r="O17" s="36"/>
    </row>
    <row r="18" spans="3:15" x14ac:dyDescent="0.35">
      <c r="C18" s="35"/>
      <c r="D18" s="224" t="s">
        <v>137</v>
      </c>
      <c r="E18" s="224"/>
      <c r="G18" s="16" t="s">
        <v>138</v>
      </c>
      <c r="I18" s="224" t="s">
        <v>139</v>
      </c>
      <c r="J18" s="224"/>
      <c r="L18" t="s">
        <v>244</v>
      </c>
      <c r="O18" s="36"/>
    </row>
    <row r="19" spans="3:15" x14ac:dyDescent="0.35">
      <c r="C19" s="35"/>
      <c r="D19" s="28"/>
      <c r="E19" s="30"/>
      <c r="G19" s="2"/>
      <c r="I19" s="28"/>
      <c r="J19" s="30"/>
      <c r="L19" s="28"/>
      <c r="M19" s="29"/>
      <c r="N19" s="30"/>
      <c r="O19" s="36"/>
    </row>
    <row r="20" spans="3:15" x14ac:dyDescent="0.35">
      <c r="C20" s="35"/>
      <c r="O20" s="36"/>
    </row>
    <row r="21" spans="3:15" x14ac:dyDescent="0.35"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40"/>
    </row>
    <row r="22" spans="3:15" x14ac:dyDescent="0.35"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3:15" x14ac:dyDescent="0.35">
      <c r="C23" s="35"/>
      <c r="O23" s="36"/>
    </row>
    <row r="24" spans="3:15" x14ac:dyDescent="0.35">
      <c r="C24" s="35"/>
      <c r="O24" s="36"/>
    </row>
    <row r="25" spans="3:15" x14ac:dyDescent="0.35">
      <c r="C25" s="35"/>
      <c r="O25" s="36"/>
    </row>
    <row r="26" spans="3:15" x14ac:dyDescent="0.35">
      <c r="C26" s="35"/>
      <c r="D26" s="23" t="s">
        <v>140</v>
      </c>
      <c r="O26" s="36"/>
    </row>
    <row r="27" spans="3:15" s="80" customFormat="1" x14ac:dyDescent="0.35">
      <c r="C27" s="79"/>
      <c r="D27" s="81" t="s">
        <v>249</v>
      </c>
      <c r="E27" s="279" t="s">
        <v>257</v>
      </c>
      <c r="F27" s="279"/>
      <c r="G27" s="279" t="s">
        <v>250</v>
      </c>
      <c r="H27" s="279"/>
      <c r="I27" s="279"/>
      <c r="J27" s="81" t="s">
        <v>258</v>
      </c>
      <c r="K27" s="81" t="s">
        <v>251</v>
      </c>
      <c r="L27" s="279" t="s">
        <v>252</v>
      </c>
      <c r="M27" s="279"/>
      <c r="N27" s="82"/>
      <c r="O27" s="41" t="s">
        <v>141</v>
      </c>
    </row>
    <row r="28" spans="3:15" x14ac:dyDescent="0.35">
      <c r="C28" s="35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x14ac:dyDescent="0.35">
      <c r="C29" s="35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x14ac:dyDescent="0.35">
      <c r="C30" s="35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x14ac:dyDescent="0.35">
      <c r="C31" s="35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5">
      <c r="C32" s="35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5">
      <c r="C33" s="35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5">
      <c r="C34" s="35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5">
      <c r="C35" s="35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5">
      <c r="C36" s="35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5">
      <c r="C37" s="35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5">
      <c r="C38" s="35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5">
      <c r="C39" s="35"/>
      <c r="O39" s="36"/>
    </row>
    <row r="40" spans="3:15" x14ac:dyDescent="0.35">
      <c r="C40" s="38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0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 xr:uid="{00000000-0002-0000-0900-000000000000}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Z63"/>
  <sheetViews>
    <sheetView showGridLines="0" zoomScale="120" zoomScaleNormal="120" workbookViewId="0">
      <selection activeCell="J17" sqref="J17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8" max="8" width="16.36328125" customWidth="1"/>
    <col min="9" max="9" width="3.453125" customWidth="1"/>
    <col min="10" max="10" width="17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x14ac:dyDescent="0.35">
      <c r="C6" s="32"/>
      <c r="D6" s="280" t="s">
        <v>261</v>
      </c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1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191</v>
      </c>
      <c r="E10" s="224"/>
      <c r="F10" s="84"/>
      <c r="G10" s="84"/>
      <c r="H10" s="16" t="s">
        <v>220</v>
      </c>
      <c r="J10" s="230" t="s">
        <v>228</v>
      </c>
      <c r="K10" s="230"/>
      <c r="L10" s="230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5">
      <c r="C11" s="35"/>
      <c r="D11" s="231" t="s">
        <v>186</v>
      </c>
      <c r="E11" s="232"/>
      <c r="F11" s="47"/>
      <c r="G11" s="60"/>
      <c r="H11" s="86">
        <v>20</v>
      </c>
      <c r="J11" s="233"/>
      <c r="K11" s="234"/>
      <c r="L11" s="235"/>
      <c r="M11" s="83"/>
      <c r="N11" s="85">
        <v>632088.51</v>
      </c>
      <c r="P11" s="83"/>
      <c r="AC11" t="s">
        <v>150</v>
      </c>
    </row>
    <row r="12" spans="3:52" x14ac:dyDescent="0.35">
      <c r="C12" s="35"/>
      <c r="F12" s="47"/>
      <c r="K12" s="83"/>
      <c r="L12" s="83"/>
      <c r="M12" s="83"/>
      <c r="N12" s="83"/>
      <c r="O12" s="83"/>
      <c r="P12" s="83"/>
    </row>
    <row r="13" spans="3:52" x14ac:dyDescent="0.35">
      <c r="C13" s="35"/>
      <c r="D13" s="2" t="s">
        <v>206</v>
      </c>
      <c r="E13" s="92">
        <v>87987</v>
      </c>
      <c r="F13" s="47"/>
      <c r="K13" s="83"/>
      <c r="L13" s="83"/>
      <c r="M13" s="83"/>
      <c r="N13" s="83"/>
      <c r="O13" s="83"/>
      <c r="P13" s="83"/>
    </row>
    <row r="14" spans="3:52" x14ac:dyDescent="0.35">
      <c r="C14" s="35"/>
      <c r="F14" s="47"/>
      <c r="K14" s="83"/>
      <c r="L14" s="83"/>
      <c r="M14" s="83"/>
      <c r="N14" s="83"/>
      <c r="O14" s="83"/>
      <c r="P14" s="83"/>
    </row>
    <row r="15" spans="3:52" x14ac:dyDescent="0.35">
      <c r="C15" s="35"/>
      <c r="F15" s="47"/>
      <c r="H15" s="16" t="s">
        <v>32</v>
      </c>
      <c r="I15" s="16"/>
      <c r="J15" s="16" t="s">
        <v>17</v>
      </c>
      <c r="K15" s="83"/>
      <c r="M15" s="71"/>
      <c r="N15" s="230"/>
      <c r="O15" s="230"/>
      <c r="P15" s="61"/>
      <c r="Q15" s="72" t="s">
        <v>221</v>
      </c>
    </row>
    <row r="16" spans="3:52" x14ac:dyDescent="0.35">
      <c r="C16" s="35"/>
      <c r="D16" s="282" t="s">
        <v>216</v>
      </c>
      <c r="E16" s="282"/>
      <c r="H16" s="16" t="s">
        <v>259</v>
      </c>
      <c r="I16" s="16"/>
      <c r="J16" s="16" t="s">
        <v>260</v>
      </c>
      <c r="K16" s="43"/>
      <c r="L16" s="43"/>
      <c r="M16" s="43"/>
      <c r="N16" s="283"/>
      <c r="O16" s="284"/>
      <c r="P16" s="36"/>
      <c r="AC16" t="s">
        <v>151</v>
      </c>
    </row>
    <row r="17" spans="3:37" x14ac:dyDescent="0.35">
      <c r="C17" s="35"/>
      <c r="D17" s="285" t="s">
        <v>186</v>
      </c>
      <c r="E17" s="286"/>
      <c r="H17" s="28"/>
      <c r="I17" s="30"/>
      <c r="J17" s="2"/>
      <c r="K17" s="43"/>
      <c r="L17" s="43"/>
      <c r="M17" s="43"/>
      <c r="N17" s="43"/>
      <c r="P17" s="36"/>
    </row>
    <row r="18" spans="3:37" x14ac:dyDescent="0.35">
      <c r="C18" s="35"/>
      <c r="P18" s="36"/>
      <c r="AC18" t="s">
        <v>152</v>
      </c>
    </row>
    <row r="19" spans="3:37" x14ac:dyDescent="0.35">
      <c r="C19" s="35"/>
      <c r="D19" s="224" t="s">
        <v>227</v>
      </c>
      <c r="E19" s="224"/>
      <c r="F19" s="224"/>
      <c r="G19" s="224"/>
      <c r="H19" s="224"/>
      <c r="K19" s="224" t="s">
        <v>222</v>
      </c>
      <c r="L19" s="224"/>
      <c r="M19" s="224"/>
      <c r="N19" s="224"/>
      <c r="O19" s="16"/>
      <c r="P19" s="36"/>
      <c r="AC19" t="s">
        <v>153</v>
      </c>
    </row>
    <row r="20" spans="3:37" x14ac:dyDescent="0.35">
      <c r="C20" s="35"/>
      <c r="D20" s="214"/>
      <c r="E20" s="215"/>
      <c r="F20" s="215"/>
      <c r="G20" s="215"/>
      <c r="H20" s="216"/>
      <c r="K20" s="214"/>
      <c r="L20" s="215"/>
      <c r="M20" s="215"/>
      <c r="N20" s="216"/>
      <c r="O20" s="16"/>
      <c r="P20" s="36"/>
      <c r="AC20" t="s">
        <v>154</v>
      </c>
      <c r="AJ20" s="12"/>
      <c r="AK20" s="12"/>
    </row>
    <row r="21" spans="3:37" x14ac:dyDescent="0.35">
      <c r="C21" s="35"/>
      <c r="K21" s="37"/>
      <c r="P21" s="36"/>
      <c r="AC21" t="s">
        <v>155</v>
      </c>
    </row>
    <row r="22" spans="3:37" x14ac:dyDescent="0.35">
      <c r="C22" s="35"/>
      <c r="D22" s="224" t="s">
        <v>223</v>
      </c>
      <c r="E22" s="224"/>
      <c r="F22" s="224"/>
      <c r="G22" s="224"/>
      <c r="H22" s="224"/>
      <c r="K22" s="224" t="s">
        <v>224</v>
      </c>
      <c r="L22" s="224"/>
      <c r="M22" s="224"/>
      <c r="N22" s="224"/>
      <c r="O22" s="16"/>
      <c r="P22" s="36"/>
      <c r="AC22" t="s">
        <v>156</v>
      </c>
      <c r="AJ22" s="11"/>
      <c r="AK22" s="11"/>
    </row>
    <row r="23" spans="3:37" x14ac:dyDescent="0.35">
      <c r="C23" s="35"/>
      <c r="D23" s="214"/>
      <c r="E23" s="215"/>
      <c r="F23" s="215"/>
      <c r="G23" s="215"/>
      <c r="H23" s="216"/>
      <c r="K23" s="214"/>
      <c r="L23" s="215"/>
      <c r="M23" s="215"/>
      <c r="N23" s="216"/>
      <c r="O23" s="16"/>
      <c r="P23" s="36"/>
      <c r="AC23" t="s">
        <v>157</v>
      </c>
      <c r="AJ23" s="11"/>
      <c r="AK23" s="11"/>
    </row>
    <row r="24" spans="3:37" x14ac:dyDescent="0.35">
      <c r="C24" s="35"/>
      <c r="K24" s="37"/>
      <c r="P24" s="36"/>
      <c r="AC24" t="s">
        <v>158</v>
      </c>
      <c r="AJ24" s="11"/>
      <c r="AK24" s="11"/>
    </row>
    <row r="25" spans="3:37" x14ac:dyDescent="0.35">
      <c r="C25" s="35"/>
      <c r="D25" s="224" t="s">
        <v>225</v>
      </c>
      <c r="E25" s="224"/>
      <c r="F25" s="224"/>
      <c r="G25" s="224"/>
      <c r="H25" s="224"/>
      <c r="K25" s="224" t="s">
        <v>226</v>
      </c>
      <c r="L25" s="224"/>
      <c r="M25" s="224"/>
      <c r="N25" s="224"/>
      <c r="O25" s="16"/>
      <c r="P25" s="36"/>
      <c r="AC25" t="s">
        <v>159</v>
      </c>
      <c r="AJ25" s="11"/>
      <c r="AK25" s="11"/>
    </row>
    <row r="26" spans="3:37" x14ac:dyDescent="0.35">
      <c r="C26" s="35"/>
      <c r="D26" s="214"/>
      <c r="E26" s="215"/>
      <c r="F26" s="215"/>
      <c r="G26" s="215"/>
      <c r="H26" s="216"/>
      <c r="K26" s="214"/>
      <c r="L26" s="215"/>
      <c r="M26" s="215"/>
      <c r="N26" s="216"/>
      <c r="O26" s="16"/>
      <c r="P26" s="36"/>
      <c r="AC26" t="s">
        <v>160</v>
      </c>
      <c r="AJ26" s="11"/>
      <c r="AK26" s="11"/>
    </row>
    <row r="27" spans="3:37" x14ac:dyDescent="0.35">
      <c r="C27" s="35"/>
      <c r="D27" s="37" t="s">
        <v>189</v>
      </c>
      <c r="E27" s="33"/>
      <c r="F27" s="33"/>
      <c r="G27" s="33"/>
      <c r="H27" s="33"/>
      <c r="J27" s="16"/>
      <c r="P27" s="36"/>
      <c r="AC27" t="s">
        <v>161</v>
      </c>
    </row>
    <row r="28" spans="3:37" x14ac:dyDescent="0.35">
      <c r="C28" s="35"/>
      <c r="P28" s="36"/>
    </row>
    <row r="29" spans="3:37" x14ac:dyDescent="0.35">
      <c r="C29" s="44" t="s">
        <v>190</v>
      </c>
      <c r="P29" s="36"/>
      <c r="AJ29" s="10"/>
      <c r="AK29" s="10"/>
    </row>
    <row r="30" spans="3:37" ht="15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0"/>
    </row>
    <row r="31" spans="3:37" ht="15" customHeight="1" x14ac:dyDescent="0.35">
      <c r="C31" s="35"/>
      <c r="P31" s="36"/>
    </row>
    <row r="32" spans="3:37" ht="15" customHeight="1" x14ac:dyDescent="0.35">
      <c r="C32" s="35"/>
      <c r="D32" s="96" t="s">
        <v>264</v>
      </c>
      <c r="E32" s="97"/>
      <c r="F32" s="97"/>
      <c r="G32" s="97"/>
      <c r="H32" s="97"/>
      <c r="I32" s="98"/>
      <c r="J32" s="96" t="s">
        <v>265</v>
      </c>
      <c r="K32" s="97"/>
      <c r="L32" s="97"/>
      <c r="M32" s="97"/>
      <c r="N32" s="98"/>
      <c r="P32" s="36"/>
    </row>
    <row r="33" spans="3:16" ht="15" customHeight="1" x14ac:dyDescent="0.35">
      <c r="C33" s="35"/>
      <c r="D33" s="99">
        <v>9002</v>
      </c>
      <c r="E33" t="s">
        <v>97</v>
      </c>
      <c r="H33" s="87">
        <v>632088.51</v>
      </c>
      <c r="I33" s="36"/>
      <c r="J33" s="99">
        <v>1470</v>
      </c>
      <c r="K33" t="s">
        <v>262</v>
      </c>
      <c r="N33" s="94">
        <v>31604.43</v>
      </c>
      <c r="P33" s="36"/>
    </row>
    <row r="34" spans="3:16" ht="15" customHeight="1" x14ac:dyDescent="0.35">
      <c r="C34" s="35"/>
      <c r="D34" s="35"/>
      <c r="H34" s="87"/>
      <c r="I34" s="36"/>
      <c r="J34" s="99">
        <v>3000</v>
      </c>
      <c r="K34" t="s">
        <v>263</v>
      </c>
      <c r="N34" s="94">
        <v>34417.629999999997</v>
      </c>
      <c r="P34" s="36"/>
    </row>
    <row r="35" spans="3:16" ht="15" customHeight="1" x14ac:dyDescent="0.35">
      <c r="C35" s="35"/>
      <c r="D35" s="35"/>
      <c r="H35" s="87"/>
      <c r="I35" s="36"/>
      <c r="J35" s="35"/>
      <c r="N35" s="94"/>
      <c r="P35" s="36"/>
    </row>
    <row r="36" spans="3:16" ht="15" customHeight="1" x14ac:dyDescent="0.35">
      <c r="C36" s="35"/>
      <c r="D36" s="35"/>
      <c r="H36" s="87"/>
      <c r="I36" s="36"/>
      <c r="J36" s="35"/>
      <c r="N36" s="94"/>
      <c r="P36" s="36"/>
    </row>
    <row r="37" spans="3:16" ht="15" customHeight="1" x14ac:dyDescent="0.35">
      <c r="C37" s="35"/>
      <c r="D37" s="35"/>
      <c r="H37" s="87"/>
      <c r="I37" s="36"/>
      <c r="J37" s="35"/>
      <c r="N37" s="94"/>
      <c r="P37" s="36"/>
    </row>
    <row r="38" spans="3:16" ht="15" customHeight="1" x14ac:dyDescent="0.35">
      <c r="C38" s="35"/>
      <c r="D38" s="35"/>
      <c r="F38" s="23" t="s">
        <v>266</v>
      </c>
      <c r="G38" s="23"/>
      <c r="H38" s="88">
        <f>SUM(H33:H37)</f>
        <v>632088.51</v>
      </c>
      <c r="I38" s="93"/>
      <c r="J38" s="35"/>
      <c r="L38" s="23" t="s">
        <v>266</v>
      </c>
      <c r="M38" s="23"/>
      <c r="N38" s="95">
        <f>SUM(N33:N37)</f>
        <v>66022.06</v>
      </c>
      <c r="P38" s="36"/>
    </row>
    <row r="39" spans="3:16" ht="15" customHeight="1" x14ac:dyDescent="0.35">
      <c r="C39" s="35"/>
      <c r="D39" s="38"/>
      <c r="E39" s="39"/>
      <c r="F39" s="39"/>
      <c r="G39" s="39"/>
      <c r="H39" s="39"/>
      <c r="I39" s="40"/>
      <c r="J39" s="38"/>
      <c r="K39" s="39"/>
      <c r="L39" s="39"/>
      <c r="M39" s="39"/>
      <c r="N39" s="40"/>
      <c r="P39" s="36"/>
    </row>
    <row r="40" spans="3:16" ht="15" customHeight="1" x14ac:dyDescent="0.35">
      <c r="C40" s="35"/>
      <c r="N40" s="90"/>
      <c r="P40" s="36"/>
    </row>
    <row r="41" spans="3:16" ht="3.65" customHeight="1" x14ac:dyDescent="0.35">
      <c r="C41" s="35"/>
      <c r="F41" s="23"/>
      <c r="G41" s="23"/>
      <c r="H41" s="23"/>
      <c r="P41" s="36"/>
    </row>
    <row r="42" spans="3:16" ht="36.65" customHeight="1" x14ac:dyDescent="0.5">
      <c r="C42" s="35"/>
      <c r="D42" s="228" t="s">
        <v>203</v>
      </c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9"/>
    </row>
    <row r="43" spans="3:16" ht="15" thickBot="1" x14ac:dyDescent="0.4">
      <c r="C43" s="35"/>
      <c r="P43" s="36"/>
    </row>
    <row r="44" spans="3:16" x14ac:dyDescent="0.35">
      <c r="C44" s="35"/>
      <c r="G44" s="48"/>
      <c r="H44" s="49"/>
      <c r="I44" s="49"/>
      <c r="J44" s="49"/>
      <c r="K44" s="49"/>
      <c r="L44" s="49"/>
      <c r="M44" s="49"/>
      <c r="N44" s="49"/>
      <c r="O44" s="50"/>
      <c r="P44" s="36"/>
    </row>
    <row r="45" spans="3:16" x14ac:dyDescent="0.35">
      <c r="C45" s="35"/>
      <c r="G45" s="51"/>
      <c r="H45" s="16" t="s">
        <v>123</v>
      </c>
      <c r="I45" s="223" t="s">
        <v>124</v>
      </c>
      <c r="J45" s="16" t="s">
        <v>267</v>
      </c>
      <c r="K45" s="223" t="s">
        <v>126</v>
      </c>
      <c r="L45" s="16" t="s">
        <v>268</v>
      </c>
      <c r="M45" s="223" t="s">
        <v>127</v>
      </c>
      <c r="N45" s="16" t="s">
        <v>128</v>
      </c>
      <c r="O45" s="52"/>
      <c r="P45" s="36"/>
    </row>
    <row r="46" spans="3:16" ht="15.65" customHeight="1" x14ac:dyDescent="0.35">
      <c r="C46" s="35"/>
      <c r="G46" s="51"/>
      <c r="H46" s="91">
        <f>(L46-J46)*N46</f>
        <v>113213.29</v>
      </c>
      <c r="I46" s="223"/>
      <c r="J46" s="89">
        <f>N38</f>
        <v>66022.06</v>
      </c>
      <c r="K46" s="223"/>
      <c r="L46" s="89">
        <f>H38</f>
        <v>632088.51</v>
      </c>
      <c r="M46" s="223"/>
      <c r="N46" s="46">
        <v>0.2</v>
      </c>
      <c r="O46" s="53"/>
      <c r="P46" s="36"/>
    </row>
    <row r="47" spans="3:16" ht="15" thickBot="1" x14ac:dyDescent="0.4">
      <c r="C47" s="35"/>
      <c r="G47" s="54"/>
      <c r="H47" s="55"/>
      <c r="I47" s="55"/>
      <c r="J47" s="55"/>
      <c r="K47" s="55"/>
      <c r="L47" s="55"/>
      <c r="M47" s="55"/>
      <c r="N47" s="55"/>
      <c r="O47" s="56"/>
      <c r="P47" s="36"/>
    </row>
    <row r="48" spans="3:16" x14ac:dyDescent="0.35">
      <c r="C48" s="35"/>
      <c r="P48" s="36"/>
    </row>
    <row r="49" spans="3:17" ht="15" thickBot="1" x14ac:dyDescent="0.4">
      <c r="C49" s="35"/>
      <c r="P49" s="36"/>
    </row>
    <row r="50" spans="3:17" x14ac:dyDescent="0.35">
      <c r="C50" s="35"/>
      <c r="G50" s="48"/>
      <c r="H50" s="49"/>
      <c r="I50" s="49"/>
      <c r="J50" s="49"/>
      <c r="K50" s="49"/>
      <c r="L50" s="49"/>
      <c r="M50" s="50"/>
      <c r="P50" s="36"/>
      <c r="Q50" t="s">
        <v>204</v>
      </c>
    </row>
    <row r="51" spans="3:17" x14ac:dyDescent="0.35">
      <c r="C51" s="35"/>
      <c r="G51" s="51"/>
      <c r="H51" s="16" t="s">
        <v>199</v>
      </c>
      <c r="I51" s="223" t="s">
        <v>124</v>
      </c>
      <c r="J51" s="16" t="s">
        <v>123</v>
      </c>
      <c r="K51" s="223" t="s">
        <v>129</v>
      </c>
      <c r="L51" s="16" t="s">
        <v>17</v>
      </c>
      <c r="M51" s="58"/>
      <c r="P51" s="36"/>
      <c r="Q51" t="s">
        <v>205</v>
      </c>
    </row>
    <row r="52" spans="3:17" x14ac:dyDescent="0.35">
      <c r="C52" s="35"/>
      <c r="G52" s="51"/>
      <c r="H52" s="89">
        <f>MIN(J52,L52)</f>
        <v>0</v>
      </c>
      <c r="I52" s="223"/>
      <c r="J52" s="89">
        <f>H46</f>
        <v>113213.29</v>
      </c>
      <c r="K52" s="223"/>
      <c r="L52" s="45">
        <v>0</v>
      </c>
      <c r="M52" s="59"/>
      <c r="P52" s="36"/>
    </row>
    <row r="53" spans="3:17" ht="15" thickBot="1" x14ac:dyDescent="0.4">
      <c r="C53" s="35"/>
      <c r="G53" s="54"/>
      <c r="H53" s="55"/>
      <c r="I53" s="55"/>
      <c r="J53" s="55"/>
      <c r="K53" s="55"/>
      <c r="L53" s="55"/>
      <c r="M53" s="56"/>
      <c r="P53" s="36"/>
    </row>
    <row r="54" spans="3:17" x14ac:dyDescent="0.35">
      <c r="C54" s="35"/>
      <c r="P54" s="36"/>
    </row>
    <row r="55" spans="3:17" x14ac:dyDescent="0.35">
      <c r="C55" s="35"/>
      <c r="P55" s="36"/>
    </row>
    <row r="56" spans="3:17" x14ac:dyDescent="0.35">
      <c r="C56" s="35"/>
      <c r="H56" s="214" t="s">
        <v>202</v>
      </c>
      <c r="I56" s="215"/>
      <c r="J56" s="216"/>
      <c r="P56" s="36"/>
    </row>
    <row r="57" spans="3:17" x14ac:dyDescent="0.35">
      <c r="C57" s="35"/>
      <c r="H57" s="57" t="s">
        <v>200</v>
      </c>
      <c r="I57" s="217" t="s">
        <v>201</v>
      </c>
      <c r="J57" s="218"/>
      <c r="P57" s="36"/>
    </row>
    <row r="58" spans="3:17" x14ac:dyDescent="0.35">
      <c r="C58" s="35"/>
      <c r="H58" s="57">
        <v>1094</v>
      </c>
      <c r="I58" s="219"/>
      <c r="J58" s="220"/>
      <c r="P58" s="36"/>
    </row>
    <row r="59" spans="3:17" x14ac:dyDescent="0.35">
      <c r="C59" s="35"/>
      <c r="P59" s="36"/>
    </row>
    <row r="60" spans="3:17" x14ac:dyDescent="0.35">
      <c r="C60" s="35"/>
      <c r="P60" s="36"/>
    </row>
    <row r="61" spans="3:17" x14ac:dyDescent="0.35">
      <c r="C61" s="35"/>
      <c r="P61" s="36"/>
    </row>
    <row r="62" spans="3:17" x14ac:dyDescent="0.35">
      <c r="C62" s="35"/>
      <c r="P62" s="36"/>
    </row>
    <row r="63" spans="3:17" x14ac:dyDescent="0.35">
      <c r="C63" s="38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</row>
  </sheetData>
  <mergeCells count="31">
    <mergeCell ref="I51:I52"/>
    <mergeCell ref="K51:K52"/>
    <mergeCell ref="H56:J56"/>
    <mergeCell ref="I57:J57"/>
    <mergeCell ref="I58:J58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D25:H25"/>
    <mergeCell ref="K25:N25"/>
    <mergeCell ref="D26:H26"/>
    <mergeCell ref="K26:N26"/>
    <mergeCell ref="D42:P42"/>
    <mergeCell ref="N15:O15"/>
    <mergeCell ref="D16:E16"/>
    <mergeCell ref="N16:O16"/>
    <mergeCell ref="D17:E17"/>
    <mergeCell ref="D19:H19"/>
    <mergeCell ref="K19:N19"/>
    <mergeCell ref="D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26:O26" xr:uid="{00000000-0002-0000-0A00-000000000000}">
      <formula1>$AZ$2:$AZ$9</formula1>
    </dataValidation>
    <dataValidation type="list" allowBlank="1" showInputMessage="1" showErrorMessage="1" sqref="D26:H26" xr:uid="{00000000-0002-0000-0A00-000001000000}">
      <formula1>$AW$2:$AW$3</formula1>
    </dataValidation>
    <dataValidation type="list" allowBlank="1" showInputMessage="1" showErrorMessage="1" sqref="K23:O23" xr:uid="{00000000-0002-0000-0A00-000002000000}">
      <formula1>$AS$2</formula1>
    </dataValidation>
    <dataValidation type="list" allowBlank="1" showInputMessage="1" showErrorMessage="1" sqref="D23:H23" xr:uid="{00000000-0002-0000-0A00-000003000000}">
      <formula1>$AO$2:$AO$5</formula1>
    </dataValidation>
    <dataValidation type="list" allowBlank="1" showInputMessage="1" showErrorMessage="1" sqref="K20:O20" xr:uid="{00000000-0002-0000-0A00-000004000000}">
      <formula1>$AH$3:$AH$9</formula1>
    </dataValidation>
    <dataValidation type="list" allowBlank="1" showInputMessage="1" showErrorMessage="1" sqref="D20:H20" xr:uid="{00000000-0002-0000-0A00-000005000000}">
      <formula1>$AC$3:$AC$27</formula1>
    </dataValidation>
    <dataValidation type="list" allowBlank="1" showInputMessage="1" showErrorMessage="1" sqref="F11:F14 D11:E11" xr:uid="{00000000-0002-0000-0A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6"/>
  <sheetViews>
    <sheetView zoomScale="130" zoomScaleNormal="130" workbookViewId="0">
      <selection activeCell="C9" sqref="C9"/>
    </sheetView>
  </sheetViews>
  <sheetFormatPr baseColWidth="10" defaultRowHeight="14.5" x14ac:dyDescent="0.35"/>
  <cols>
    <col min="2" max="2" width="14.08984375" customWidth="1"/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100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1" t="s">
        <v>214</v>
      </c>
      <c r="D3" s="271"/>
      <c r="E3" s="271"/>
      <c r="F3" s="271"/>
      <c r="I3" s="272" t="s">
        <v>215</v>
      </c>
      <c r="J3" s="272"/>
      <c r="K3" s="272"/>
      <c r="L3" s="272"/>
      <c r="M3" s="272"/>
      <c r="N3" s="272"/>
    </row>
    <row r="4" spans="1:14" x14ac:dyDescent="0.35">
      <c r="C4" s="6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2:14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5">
      <c r="D21">
        <v>373</v>
      </c>
      <c r="E21" t="s">
        <v>57</v>
      </c>
      <c r="J21">
        <v>3000</v>
      </c>
      <c r="K21" t="s">
        <v>56</v>
      </c>
    </row>
    <row r="22" spans="2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5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5">
      <c r="B26" s="68" t="s">
        <v>213</v>
      </c>
      <c r="J26">
        <v>1251</v>
      </c>
      <c r="K26" t="s">
        <v>44</v>
      </c>
    </row>
    <row r="27" spans="2:14" x14ac:dyDescent="0.35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5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5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5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5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5">
      <c r="B36" t="s">
        <v>211</v>
      </c>
    </row>
    <row r="37" spans="1:9" x14ac:dyDescent="0.35">
      <c r="B37" t="s">
        <v>212</v>
      </c>
    </row>
    <row r="38" spans="1:9" x14ac:dyDescent="0.35">
      <c r="G38" t="s">
        <v>38</v>
      </c>
    </row>
    <row r="39" spans="1:9" ht="43.5" x14ac:dyDescent="0.35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5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5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5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5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5">
      <c r="A44" t="s">
        <v>20</v>
      </c>
      <c r="E44" t="s">
        <v>19</v>
      </c>
    </row>
    <row r="47" spans="1:9" x14ac:dyDescent="0.35">
      <c r="A47" s="5" t="s">
        <v>18</v>
      </c>
      <c r="B47" s="5"/>
    </row>
    <row r="48" spans="1:9" x14ac:dyDescent="0.35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5">
      <c r="A49" t="s">
        <v>13</v>
      </c>
      <c r="F49" s="2" t="s">
        <v>12</v>
      </c>
      <c r="G49" s="3">
        <v>9002</v>
      </c>
      <c r="H49" s="3" t="s">
        <v>11</v>
      </c>
    </row>
    <row r="50" spans="1:8" ht="29" x14ac:dyDescent="0.35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5">
      <c r="A51" t="s">
        <v>6</v>
      </c>
    </row>
    <row r="52" spans="1:8" x14ac:dyDescent="0.35">
      <c r="A52" t="s">
        <v>5</v>
      </c>
    </row>
    <row r="53" spans="1:8" x14ac:dyDescent="0.35">
      <c r="A53" t="s">
        <v>4</v>
      </c>
    </row>
    <row r="54" spans="1:8" x14ac:dyDescent="0.35">
      <c r="A54" t="s">
        <v>3</v>
      </c>
    </row>
    <row r="55" spans="1:8" x14ac:dyDescent="0.35">
      <c r="A55" t="s">
        <v>2</v>
      </c>
      <c r="C55" t="s">
        <v>1</v>
      </c>
    </row>
    <row r="56" spans="1:8" x14ac:dyDescent="0.35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AZ50"/>
  <sheetViews>
    <sheetView showGridLines="0" zoomScale="120" zoomScaleNormal="120" workbookViewId="0">
      <selection activeCell="K19" sqref="K19:N19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9" max="9" width="5.08984375" customWidth="1"/>
    <col min="10" max="10" width="15" customWidth="1"/>
    <col min="11" max="11" width="6.453125" customWidth="1"/>
    <col min="12" max="12" width="14.453125" customWidth="1"/>
    <col min="13" max="13" width="5.453125" customWidth="1"/>
    <col min="14" max="14" width="14.6328125" customWidth="1"/>
    <col min="15" max="15" width="2.54296875" customWidth="1"/>
    <col min="16" max="16" width="14.08984375" customWidth="1"/>
  </cols>
  <sheetData>
    <row r="1" spans="3:52" x14ac:dyDescent="0.35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  <c r="AC6" t="s">
        <v>145</v>
      </c>
      <c r="AH6" s="14" t="s">
        <v>166</v>
      </c>
      <c r="AZ6" s="14" t="s">
        <v>181</v>
      </c>
    </row>
    <row r="7" spans="3:52" ht="2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191</v>
      </c>
      <c r="E10" s="224"/>
      <c r="F10" s="273" t="s">
        <v>220</v>
      </c>
      <c r="G10" s="273"/>
      <c r="H10" s="273"/>
      <c r="J10" s="230" t="s">
        <v>228</v>
      </c>
      <c r="K10" s="230"/>
      <c r="L10" s="230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5">
      <c r="C11" s="35"/>
      <c r="D11" s="285" t="s">
        <v>186</v>
      </c>
      <c r="E11" s="286"/>
      <c r="F11" s="47"/>
      <c r="G11" s="60">
        <v>1</v>
      </c>
      <c r="H11" s="60"/>
      <c r="J11" s="233"/>
      <c r="K11" s="234"/>
      <c r="L11" s="235"/>
      <c r="M11" s="83"/>
      <c r="N11" s="78"/>
      <c r="P11" s="83"/>
      <c r="AC11" t="s">
        <v>150</v>
      </c>
    </row>
    <row r="12" spans="3:52" x14ac:dyDescent="0.35">
      <c r="C12" s="35"/>
      <c r="D12" s="47"/>
      <c r="E12" s="47"/>
      <c r="F12" s="47"/>
      <c r="K12" s="83"/>
      <c r="L12" s="83"/>
      <c r="M12" s="83"/>
      <c r="N12" s="83"/>
      <c r="O12" s="83"/>
      <c r="P12" s="83"/>
    </row>
    <row r="13" spans="3:52" x14ac:dyDescent="0.35">
      <c r="C13" s="35"/>
      <c r="D13" s="287" t="s">
        <v>216</v>
      </c>
      <c r="E13" s="287"/>
      <c r="F13" s="47"/>
      <c r="K13" s="70"/>
      <c r="L13" s="72" t="s">
        <v>221</v>
      </c>
      <c r="M13" s="71"/>
      <c r="N13" s="83"/>
      <c r="O13" s="83"/>
      <c r="P13" s="61"/>
    </row>
    <row r="14" spans="3:52" x14ac:dyDescent="0.35">
      <c r="C14" s="35"/>
      <c r="D14" s="285" t="s">
        <v>186</v>
      </c>
      <c r="E14" s="286"/>
      <c r="K14" s="43"/>
      <c r="L14" s="43"/>
      <c r="M14" s="43"/>
      <c r="N14" s="43"/>
      <c r="P14" s="36"/>
      <c r="AC14" t="s">
        <v>151</v>
      </c>
    </row>
    <row r="15" spans="3:52" x14ac:dyDescent="0.35">
      <c r="C15" s="35"/>
      <c r="P15" s="36"/>
      <c r="AC15" t="s">
        <v>152</v>
      </c>
    </row>
    <row r="16" spans="3:52" x14ac:dyDescent="0.35">
      <c r="C16" s="35"/>
      <c r="D16" s="224" t="s">
        <v>227</v>
      </c>
      <c r="E16" s="224"/>
      <c r="F16" s="224"/>
      <c r="G16" s="224"/>
      <c r="H16" s="224"/>
      <c r="K16" s="224" t="s">
        <v>222</v>
      </c>
      <c r="L16" s="224"/>
      <c r="M16" s="224"/>
      <c r="N16" s="224"/>
      <c r="O16" s="16"/>
      <c r="P16" s="36"/>
      <c r="AC16" t="s">
        <v>153</v>
      </c>
    </row>
    <row r="17" spans="3:37" x14ac:dyDescent="0.35">
      <c r="C17" s="35"/>
      <c r="D17" s="214"/>
      <c r="E17" s="215"/>
      <c r="F17" s="215"/>
      <c r="G17" s="215"/>
      <c r="H17" s="216"/>
      <c r="K17" s="214"/>
      <c r="L17" s="215"/>
      <c r="M17" s="215"/>
      <c r="N17" s="216"/>
      <c r="O17" s="16"/>
      <c r="P17" s="36"/>
      <c r="AC17" t="s">
        <v>154</v>
      </c>
      <c r="AJ17" s="12"/>
      <c r="AK17" s="12"/>
    </row>
    <row r="18" spans="3:37" x14ac:dyDescent="0.35">
      <c r="C18" s="35"/>
      <c r="K18" s="37"/>
      <c r="P18" s="36"/>
      <c r="AC18" t="s">
        <v>155</v>
      </c>
    </row>
    <row r="19" spans="3:37" x14ac:dyDescent="0.35">
      <c r="C19" s="35"/>
      <c r="D19" s="224" t="s">
        <v>223</v>
      </c>
      <c r="E19" s="224"/>
      <c r="F19" s="224"/>
      <c r="G19" s="224"/>
      <c r="H19" s="224"/>
      <c r="K19" s="224" t="s">
        <v>224</v>
      </c>
      <c r="L19" s="224"/>
      <c r="M19" s="224"/>
      <c r="N19" s="224"/>
      <c r="O19" s="16"/>
      <c r="P19" s="36"/>
      <c r="AC19" t="s">
        <v>156</v>
      </c>
      <c r="AJ19" s="11"/>
      <c r="AK19" s="11"/>
    </row>
    <row r="20" spans="3:37" x14ac:dyDescent="0.35">
      <c r="C20" s="35"/>
      <c r="D20" s="214"/>
      <c r="E20" s="215"/>
      <c r="F20" s="215"/>
      <c r="G20" s="215"/>
      <c r="H20" s="216"/>
      <c r="K20" s="214"/>
      <c r="L20" s="215"/>
      <c r="M20" s="215"/>
      <c r="N20" s="216"/>
      <c r="O20" s="16"/>
      <c r="P20" s="36"/>
      <c r="AC20" t="s">
        <v>157</v>
      </c>
      <c r="AJ20" s="11"/>
      <c r="AK20" s="11"/>
    </row>
    <row r="21" spans="3:37" x14ac:dyDescent="0.35">
      <c r="C21" s="35"/>
      <c r="K21" s="37"/>
      <c r="P21" s="36"/>
      <c r="AC21" t="s">
        <v>158</v>
      </c>
      <c r="AJ21" s="11"/>
      <c r="AK21" s="11"/>
    </row>
    <row r="22" spans="3:37" x14ac:dyDescent="0.35">
      <c r="C22" s="35"/>
      <c r="D22" s="224" t="s">
        <v>225</v>
      </c>
      <c r="E22" s="224"/>
      <c r="F22" s="224"/>
      <c r="G22" s="224"/>
      <c r="H22" s="224"/>
      <c r="K22" s="224" t="s">
        <v>226</v>
      </c>
      <c r="L22" s="224"/>
      <c r="M22" s="224"/>
      <c r="N22" s="224"/>
      <c r="O22" s="16"/>
      <c r="P22" s="36"/>
      <c r="AC22" t="s">
        <v>159</v>
      </c>
      <c r="AJ22" s="11"/>
      <c r="AK22" s="11"/>
    </row>
    <row r="23" spans="3:37" x14ac:dyDescent="0.35">
      <c r="C23" s="35"/>
      <c r="D23" s="214"/>
      <c r="E23" s="215"/>
      <c r="F23" s="215"/>
      <c r="G23" s="215"/>
      <c r="H23" s="216"/>
      <c r="K23" s="214"/>
      <c r="L23" s="215"/>
      <c r="M23" s="215"/>
      <c r="N23" s="216"/>
      <c r="O23" s="16"/>
      <c r="P23" s="36"/>
      <c r="AC23" t="s">
        <v>160</v>
      </c>
      <c r="AJ23" s="11"/>
      <c r="AK23" s="11"/>
    </row>
    <row r="24" spans="3:37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x14ac:dyDescent="0.35">
      <c r="C25" s="35"/>
      <c r="P25" s="36"/>
    </row>
    <row r="26" spans="3:37" x14ac:dyDescent="0.35">
      <c r="C26" s="44" t="s">
        <v>190</v>
      </c>
      <c r="P26" s="36"/>
      <c r="AJ26" s="10"/>
      <c r="AK26" s="10"/>
    </row>
    <row r="27" spans="3:37" ht="3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3.65" customHeight="1" x14ac:dyDescent="0.35">
      <c r="C28" s="35"/>
      <c r="P28" s="36"/>
    </row>
    <row r="29" spans="3:37" ht="36.65" customHeight="1" x14ac:dyDescent="0.5">
      <c r="C29" s="35"/>
      <c r="D29" s="228" t="s">
        <v>203</v>
      </c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9"/>
    </row>
    <row r="30" spans="3:37" ht="15" thickBot="1" x14ac:dyDescent="0.4">
      <c r="C30" s="35"/>
      <c r="P30" s="36"/>
    </row>
    <row r="31" spans="3:37" x14ac:dyDescent="0.35">
      <c r="C31" s="35"/>
      <c r="G31" s="48"/>
      <c r="H31" s="49"/>
      <c r="I31" s="49"/>
      <c r="J31" s="49"/>
      <c r="K31" s="49"/>
      <c r="L31" s="49"/>
      <c r="M31" s="49"/>
      <c r="N31" s="49"/>
      <c r="O31" s="50"/>
      <c r="P31" s="36"/>
    </row>
    <row r="32" spans="3:37" x14ac:dyDescent="0.35">
      <c r="C32" s="35"/>
      <c r="G32" s="51"/>
      <c r="H32" s="16" t="s">
        <v>123</v>
      </c>
      <c r="I32" s="223" t="s">
        <v>124</v>
      </c>
      <c r="J32" s="16" t="s">
        <v>125</v>
      </c>
      <c r="K32" s="223" t="s">
        <v>126</v>
      </c>
      <c r="L32" s="16" t="s">
        <v>32</v>
      </c>
      <c r="M32" s="223" t="s">
        <v>127</v>
      </c>
      <c r="N32" s="16" t="s">
        <v>128</v>
      </c>
      <c r="O32" s="52"/>
      <c r="P32" s="36"/>
    </row>
    <row r="33" spans="3:17" ht="15.65" customHeight="1" x14ac:dyDescent="0.35">
      <c r="C33" s="35"/>
      <c r="G33" s="51"/>
      <c r="H33" s="45"/>
      <c r="I33" s="223"/>
      <c r="J33" s="45"/>
      <c r="K33" s="223"/>
      <c r="L33" s="45"/>
      <c r="M33" s="223"/>
      <c r="N33" s="46">
        <v>0.2</v>
      </c>
      <c r="O33" s="53"/>
      <c r="P33" s="36"/>
    </row>
    <row r="34" spans="3:17" ht="15" thickBot="1" x14ac:dyDescent="0.4">
      <c r="C34" s="35"/>
      <c r="G34" s="54"/>
      <c r="H34" s="55"/>
      <c r="I34" s="55"/>
      <c r="J34" s="55"/>
      <c r="K34" s="55"/>
      <c r="L34" s="55"/>
      <c r="M34" s="55"/>
      <c r="N34" s="55"/>
      <c r="O34" s="56"/>
      <c r="P34" s="36"/>
    </row>
    <row r="35" spans="3:17" x14ac:dyDescent="0.35">
      <c r="C35" s="35"/>
      <c r="P35" s="36"/>
    </row>
    <row r="36" spans="3:17" ht="15" thickBot="1" x14ac:dyDescent="0.4">
      <c r="C36" s="35"/>
      <c r="P36" s="36"/>
    </row>
    <row r="37" spans="3:17" x14ac:dyDescent="0.35">
      <c r="C37" s="35"/>
      <c r="G37" s="48"/>
      <c r="H37" s="49"/>
      <c r="I37" s="49"/>
      <c r="J37" s="49"/>
      <c r="K37" s="49"/>
      <c r="L37" s="49"/>
      <c r="M37" s="50"/>
      <c r="P37" s="36"/>
      <c r="Q37" t="s">
        <v>204</v>
      </c>
    </row>
    <row r="38" spans="3:17" x14ac:dyDescent="0.35">
      <c r="C38" s="35"/>
      <c r="G38" s="51"/>
      <c r="H38" s="16" t="s">
        <v>199</v>
      </c>
      <c r="I38" s="223" t="s">
        <v>124</v>
      </c>
      <c r="J38" s="16" t="s">
        <v>123</v>
      </c>
      <c r="K38" s="223" t="s">
        <v>129</v>
      </c>
      <c r="L38" s="16" t="s">
        <v>17</v>
      </c>
      <c r="M38" s="58"/>
      <c r="P38" s="36"/>
      <c r="Q38" t="s">
        <v>205</v>
      </c>
    </row>
    <row r="39" spans="3:17" x14ac:dyDescent="0.35">
      <c r="C39" s="35"/>
      <c r="G39" s="51"/>
      <c r="H39" s="45"/>
      <c r="I39" s="223"/>
      <c r="J39" s="45"/>
      <c r="K39" s="223"/>
      <c r="L39" s="45"/>
      <c r="M39" s="59"/>
      <c r="P39" s="36"/>
    </row>
    <row r="40" spans="3:17" ht="15" thickBot="1" x14ac:dyDescent="0.4">
      <c r="C40" s="35"/>
      <c r="G40" s="54"/>
      <c r="H40" s="55"/>
      <c r="I40" s="55"/>
      <c r="J40" s="55"/>
      <c r="K40" s="55"/>
      <c r="L40" s="55"/>
      <c r="M40" s="56"/>
      <c r="P40" s="36"/>
    </row>
    <row r="41" spans="3:17" x14ac:dyDescent="0.35">
      <c r="C41" s="35"/>
      <c r="P41" s="36"/>
    </row>
    <row r="42" spans="3:17" x14ac:dyDescent="0.35">
      <c r="C42" s="35"/>
      <c r="P42" s="36"/>
    </row>
    <row r="43" spans="3:17" x14ac:dyDescent="0.35">
      <c r="C43" s="35"/>
      <c r="H43" s="214" t="s">
        <v>202</v>
      </c>
      <c r="I43" s="215"/>
      <c r="J43" s="216"/>
      <c r="P43" s="36"/>
    </row>
    <row r="44" spans="3:17" x14ac:dyDescent="0.35">
      <c r="C44" s="35"/>
      <c r="H44" s="57" t="s">
        <v>200</v>
      </c>
      <c r="I44" s="217" t="s">
        <v>201</v>
      </c>
      <c r="J44" s="218"/>
      <c r="P44" s="36"/>
    </row>
    <row r="45" spans="3:17" x14ac:dyDescent="0.35">
      <c r="C45" s="35"/>
      <c r="H45" s="57">
        <v>1094</v>
      </c>
      <c r="I45" s="219"/>
      <c r="J45" s="220"/>
      <c r="P45" s="36"/>
    </row>
    <row r="46" spans="3:17" x14ac:dyDescent="0.35">
      <c r="C46" s="35"/>
      <c r="P46" s="36"/>
    </row>
    <row r="47" spans="3:17" x14ac:dyDescent="0.35">
      <c r="C47" s="35"/>
      <c r="P47" s="36"/>
    </row>
    <row r="48" spans="3:17" x14ac:dyDescent="0.35">
      <c r="C48" s="35"/>
      <c r="P48" s="36"/>
    </row>
    <row r="49" spans="3:16" x14ac:dyDescent="0.35">
      <c r="C49" s="35"/>
      <c r="P49" s="36"/>
    </row>
    <row r="50" spans="3:16" x14ac:dyDescent="0.35"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</row>
  </sheetData>
  <mergeCells count="29">
    <mergeCell ref="I38:I39"/>
    <mergeCell ref="K38:K39"/>
    <mergeCell ref="H43:J43"/>
    <mergeCell ref="I44:J44"/>
    <mergeCell ref="I45:J45"/>
    <mergeCell ref="D23:H23"/>
    <mergeCell ref="K23:N23"/>
    <mergeCell ref="D29:P29"/>
    <mergeCell ref="I32:I33"/>
    <mergeCell ref="K32:K33"/>
    <mergeCell ref="M32:M33"/>
    <mergeCell ref="D19:H19"/>
    <mergeCell ref="K19:N19"/>
    <mergeCell ref="D20:H20"/>
    <mergeCell ref="K20:N20"/>
    <mergeCell ref="D22:H22"/>
    <mergeCell ref="K22:N22"/>
    <mergeCell ref="D13:E13"/>
    <mergeCell ref="D14:E14"/>
    <mergeCell ref="D16:H16"/>
    <mergeCell ref="K16:N16"/>
    <mergeCell ref="D17:H17"/>
    <mergeCell ref="K17:N17"/>
    <mergeCell ref="D7:P7"/>
    <mergeCell ref="D10:E10"/>
    <mergeCell ref="F10:H10"/>
    <mergeCell ref="J10:L10"/>
    <mergeCell ref="D11:E11"/>
    <mergeCell ref="J11:L11"/>
  </mergeCells>
  <dataValidations count="7">
    <dataValidation type="list" allowBlank="1" showInputMessage="1" showErrorMessage="1" sqref="K23:O23" xr:uid="{00000000-0002-0000-0C00-000000000000}">
      <formula1>$AZ$2:$AZ$9</formula1>
    </dataValidation>
    <dataValidation type="list" allowBlank="1" showInputMessage="1" showErrorMessage="1" sqref="D23:H23" xr:uid="{00000000-0002-0000-0C00-000001000000}">
      <formula1>$AW$2:$AW$3</formula1>
    </dataValidation>
    <dataValidation type="list" allowBlank="1" showInputMessage="1" showErrorMessage="1" sqref="K20:O20" xr:uid="{00000000-0002-0000-0C00-000002000000}">
      <formula1>$AS$2</formula1>
    </dataValidation>
    <dataValidation type="list" allowBlank="1" showInputMessage="1" showErrorMessage="1" sqref="D20:H20" xr:uid="{00000000-0002-0000-0C00-000003000000}">
      <formula1>$AO$2:$AO$5</formula1>
    </dataValidation>
    <dataValidation type="list" allowBlank="1" showInputMessage="1" showErrorMessage="1" sqref="K17:O17" xr:uid="{00000000-0002-0000-0C00-000004000000}">
      <formula1>$AH$3:$AH$9</formula1>
    </dataValidation>
    <dataValidation type="list" allowBlank="1" showInputMessage="1" showErrorMessage="1" sqref="D17:H17" xr:uid="{00000000-0002-0000-0C00-000005000000}">
      <formula1>$AC$3:$AC$24</formula1>
    </dataValidation>
    <dataValidation type="list" allowBlank="1" showInputMessage="1" showErrorMessage="1" sqref="D11:F12" xr:uid="{00000000-0002-0000-0C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C1:AZ55"/>
  <sheetViews>
    <sheetView showGridLines="0" topLeftCell="A13" zoomScale="120" zoomScaleNormal="120" workbookViewId="0">
      <selection activeCell="D26" sqref="D26:N27"/>
    </sheetView>
  </sheetViews>
  <sheetFormatPr baseColWidth="10" defaultRowHeight="14.5" x14ac:dyDescent="0.35"/>
  <cols>
    <col min="3" max="3" width="1.6328125" customWidth="1"/>
    <col min="5" max="5" width="16.5429687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5" t="s">
        <v>261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272</v>
      </c>
      <c r="E10" s="224"/>
      <c r="F10" s="84"/>
      <c r="G10" s="84"/>
      <c r="H10" s="16" t="s">
        <v>220</v>
      </c>
      <c r="J10" s="230" t="s">
        <v>228</v>
      </c>
      <c r="K10" s="230"/>
      <c r="L10" s="230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31" t="s">
        <v>273</v>
      </c>
      <c r="E11" s="232"/>
      <c r="F11" s="47"/>
      <c r="G11" s="106"/>
      <c r="H11" s="115">
        <v>0.2</v>
      </c>
      <c r="J11" s="233" t="s">
        <v>126</v>
      </c>
      <c r="K11" s="234"/>
      <c r="L11" s="235"/>
      <c r="M11" s="83"/>
      <c r="N11" s="85">
        <v>600000</v>
      </c>
      <c r="P11" s="61"/>
      <c r="AC11" t="s">
        <v>150</v>
      </c>
    </row>
    <row r="12" spans="3:52" ht="27.65" customHeight="1" x14ac:dyDescent="0.35">
      <c r="C12" s="35"/>
      <c r="D12" s="224" t="s">
        <v>227</v>
      </c>
      <c r="E12" s="224"/>
      <c r="F12" s="224"/>
      <c r="G12" s="224"/>
      <c r="H12" s="224"/>
      <c r="K12" s="224" t="s">
        <v>222</v>
      </c>
      <c r="L12" s="224"/>
      <c r="M12" s="224"/>
      <c r="N12" s="224"/>
      <c r="O12" s="16"/>
      <c r="P12" s="36"/>
      <c r="AC12" t="s">
        <v>153</v>
      </c>
    </row>
    <row r="13" spans="3:52" x14ac:dyDescent="0.35">
      <c r="C13" s="35"/>
      <c r="D13" s="214"/>
      <c r="E13" s="215"/>
      <c r="F13" s="215"/>
      <c r="G13" s="215"/>
      <c r="H13" s="216"/>
      <c r="K13" s="214"/>
      <c r="L13" s="215"/>
      <c r="M13" s="215"/>
      <c r="N13" s="216"/>
      <c r="O13" s="16"/>
      <c r="P13" s="36"/>
      <c r="AC13" t="s">
        <v>154</v>
      </c>
      <c r="AJ13" s="12"/>
      <c r="AK13" s="12"/>
    </row>
    <row r="14" spans="3:52" x14ac:dyDescent="0.35">
      <c r="C14" s="35"/>
      <c r="K14" s="37"/>
      <c r="P14" s="36"/>
      <c r="AC14" t="s">
        <v>155</v>
      </c>
    </row>
    <row r="15" spans="3:52" x14ac:dyDescent="0.35">
      <c r="C15" s="35"/>
      <c r="D15" s="224" t="s">
        <v>223</v>
      </c>
      <c r="E15" s="224"/>
      <c r="F15" s="224"/>
      <c r="G15" s="224"/>
      <c r="H15" s="224"/>
      <c r="K15" s="224" t="s">
        <v>224</v>
      </c>
      <c r="L15" s="224"/>
      <c r="M15" s="224"/>
      <c r="N15" s="224"/>
      <c r="O15" s="16"/>
      <c r="P15" s="36"/>
      <c r="AC15" t="s">
        <v>156</v>
      </c>
      <c r="AJ15" s="11"/>
      <c r="AK15" s="11"/>
    </row>
    <row r="16" spans="3:52" x14ac:dyDescent="0.35">
      <c r="C16" s="35"/>
      <c r="D16" s="214"/>
      <c r="E16" s="215"/>
      <c r="F16" s="215"/>
      <c r="G16" s="215"/>
      <c r="H16" s="216"/>
      <c r="K16" s="214"/>
      <c r="L16" s="215"/>
      <c r="M16" s="215"/>
      <c r="N16" s="216"/>
      <c r="O16" s="16"/>
      <c r="P16" s="36"/>
      <c r="AC16" t="s">
        <v>157</v>
      </c>
      <c r="AJ16" s="11"/>
      <c r="AK16" s="11"/>
    </row>
    <row r="17" spans="3:37" x14ac:dyDescent="0.35">
      <c r="C17" s="35"/>
      <c r="K17" s="37"/>
      <c r="P17" s="36"/>
      <c r="AC17" t="s">
        <v>158</v>
      </c>
      <c r="AJ17" s="11"/>
      <c r="AK17" s="11"/>
    </row>
    <row r="18" spans="3:37" x14ac:dyDescent="0.35">
      <c r="C18" s="35"/>
      <c r="D18" s="224" t="s">
        <v>225</v>
      </c>
      <c r="E18" s="224"/>
      <c r="F18" s="224"/>
      <c r="G18" s="224"/>
      <c r="H18" s="224"/>
      <c r="K18" s="224" t="s">
        <v>226</v>
      </c>
      <c r="L18" s="224"/>
      <c r="M18" s="224"/>
      <c r="N18" s="224"/>
      <c r="O18" s="16"/>
      <c r="P18" s="36"/>
      <c r="AC18" t="s">
        <v>159</v>
      </c>
      <c r="AJ18" s="11"/>
      <c r="AK18" s="11"/>
    </row>
    <row r="19" spans="3:37" x14ac:dyDescent="0.35">
      <c r="C19" s="35"/>
      <c r="D19" s="214"/>
      <c r="E19" s="215"/>
      <c r="F19" s="215"/>
      <c r="G19" s="215"/>
      <c r="H19" s="216"/>
      <c r="K19" s="214"/>
      <c r="L19" s="215"/>
      <c r="M19" s="215"/>
      <c r="N19" s="216"/>
      <c r="O19" s="16"/>
      <c r="P19" s="36"/>
      <c r="AC19" t="s">
        <v>160</v>
      </c>
      <c r="AJ19" s="11"/>
      <c r="AK19" s="11"/>
    </row>
    <row r="20" spans="3:37" x14ac:dyDescent="0.35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x14ac:dyDescent="0.35">
      <c r="C21" s="35"/>
      <c r="P21" s="36"/>
    </row>
    <row r="22" spans="3:37" x14ac:dyDescent="0.35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 t="s">
        <v>126</v>
      </c>
      <c r="E26" t="s">
        <v>126</v>
      </c>
      <c r="H26" s="94" t="s">
        <v>275</v>
      </c>
      <c r="J26" s="99"/>
      <c r="N26" s="94"/>
      <c r="P26" s="36"/>
    </row>
    <row r="27" spans="3:37" ht="15" customHeight="1" x14ac:dyDescent="0.35">
      <c r="C27" s="35"/>
      <c r="D27" s="35"/>
      <c r="H27" s="94"/>
      <c r="J27" s="99"/>
      <c r="N27" s="94"/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0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5" customHeight="1" x14ac:dyDescent="0.5">
      <c r="C34" s="32"/>
      <c r="D34" s="221" t="s">
        <v>203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2"/>
    </row>
    <row r="35" spans="3:16" ht="15" thickBot="1" x14ac:dyDescent="0.4">
      <c r="C35" s="35"/>
      <c r="P35" s="36"/>
    </row>
    <row r="36" spans="3:16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5">
      <c r="C37" s="35"/>
      <c r="G37" s="51"/>
      <c r="H37" s="16" t="s">
        <v>123</v>
      </c>
      <c r="I37" s="223" t="s">
        <v>124</v>
      </c>
      <c r="J37" s="16" t="s">
        <v>276</v>
      </c>
      <c r="K37" s="223" t="s">
        <v>126</v>
      </c>
      <c r="L37" s="16" t="s">
        <v>268</v>
      </c>
      <c r="M37" s="223" t="s">
        <v>127</v>
      </c>
      <c r="N37" s="16" t="s">
        <v>128</v>
      </c>
      <c r="O37" s="52"/>
      <c r="P37" s="36"/>
    </row>
    <row r="38" spans="3:16" ht="15.65" customHeight="1" x14ac:dyDescent="0.35">
      <c r="C38" s="35"/>
      <c r="G38" s="51"/>
      <c r="H38" s="91">
        <f>(L38-J38)*N38</f>
        <v>-120000</v>
      </c>
      <c r="I38" s="223"/>
      <c r="J38" s="89">
        <f>N11</f>
        <v>600000</v>
      </c>
      <c r="K38" s="223"/>
      <c r="L38" s="89">
        <f>H31</f>
        <v>0</v>
      </c>
      <c r="M38" s="223"/>
      <c r="N38" s="46">
        <v>0.2</v>
      </c>
      <c r="O38" s="53"/>
      <c r="P38" s="36"/>
    </row>
    <row r="39" spans="3:16" ht="15" thickBot="1" x14ac:dyDescent="0.4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5">
      <c r="C40" s="35"/>
      <c r="P40" s="36"/>
    </row>
    <row r="41" spans="3:16" ht="15" thickBot="1" x14ac:dyDescent="0.4">
      <c r="C41" s="35"/>
      <c r="P41" s="36"/>
    </row>
    <row r="42" spans="3:16" x14ac:dyDescent="0.35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5">
      <c r="C43" s="35"/>
      <c r="G43" s="51"/>
      <c r="H43" s="16" t="s">
        <v>199</v>
      </c>
      <c r="I43" s="223" t="s">
        <v>124</v>
      </c>
      <c r="J43" s="16" t="s">
        <v>123</v>
      </c>
      <c r="K43" s="223" t="s">
        <v>129</v>
      </c>
      <c r="L43" s="16" t="s">
        <v>17</v>
      </c>
      <c r="M43" s="58"/>
      <c r="P43" s="36"/>
    </row>
    <row r="44" spans="3:16" x14ac:dyDescent="0.35">
      <c r="C44" s="35"/>
      <c r="G44" s="51"/>
      <c r="H44" s="89">
        <f>MIN(J44,L44)</f>
        <v>-120000</v>
      </c>
      <c r="I44" s="223"/>
      <c r="J44" s="89">
        <f>H38</f>
        <v>-120000</v>
      </c>
      <c r="K44" s="223"/>
      <c r="L44" s="45">
        <v>0</v>
      </c>
      <c r="M44" s="59"/>
      <c r="P44" s="36"/>
    </row>
    <row r="45" spans="3:16" ht="15" thickBot="1" x14ac:dyDescent="0.4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5">
      <c r="C46" s="35"/>
      <c r="P46" s="36"/>
    </row>
    <row r="47" spans="3:16" x14ac:dyDescent="0.35">
      <c r="C47" s="35"/>
      <c r="P47" s="36"/>
    </row>
    <row r="48" spans="3:16" x14ac:dyDescent="0.35">
      <c r="C48" s="35"/>
      <c r="H48" s="214" t="s">
        <v>202</v>
      </c>
      <c r="I48" s="215"/>
      <c r="J48" s="216"/>
      <c r="P48" s="36"/>
    </row>
    <row r="49" spans="3:16" x14ac:dyDescent="0.35">
      <c r="C49" s="35"/>
      <c r="H49" s="57" t="s">
        <v>200</v>
      </c>
      <c r="I49" s="217" t="s">
        <v>201</v>
      </c>
      <c r="J49" s="218"/>
      <c r="P49" s="36"/>
    </row>
    <row r="50" spans="3:16" x14ac:dyDescent="0.35">
      <c r="C50" s="35"/>
      <c r="H50" s="57">
        <v>1094</v>
      </c>
      <c r="I50" s="219">
        <f>H44</f>
        <v>-120000</v>
      </c>
      <c r="J50" s="220"/>
      <c r="P50" s="36"/>
    </row>
    <row r="51" spans="3:16" x14ac:dyDescent="0.35">
      <c r="C51" s="35"/>
      <c r="P51" s="36"/>
    </row>
    <row r="52" spans="3:16" x14ac:dyDescent="0.35">
      <c r="C52" s="35"/>
      <c r="P52" s="36"/>
    </row>
    <row r="53" spans="3:16" x14ac:dyDescent="0.35">
      <c r="C53" s="35"/>
      <c r="P53" s="36"/>
    </row>
    <row r="54" spans="3:16" x14ac:dyDescent="0.35">
      <c r="C54" s="35"/>
      <c r="P54" s="36"/>
    </row>
    <row r="55" spans="3:16" x14ac:dyDescent="0.35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C6:P6"/>
    <mergeCell ref="D7:P7"/>
    <mergeCell ref="D10:E10"/>
    <mergeCell ref="J10:L10"/>
    <mergeCell ref="D11:E11"/>
    <mergeCell ref="J11:L11"/>
    <mergeCell ref="D12:H12"/>
    <mergeCell ref="K12:N12"/>
    <mergeCell ref="D13:H13"/>
    <mergeCell ref="K13:N13"/>
    <mergeCell ref="D15:H15"/>
    <mergeCell ref="K15:N15"/>
    <mergeCell ref="D16:H16"/>
    <mergeCell ref="K16:N16"/>
    <mergeCell ref="D18:H18"/>
    <mergeCell ref="K18:N18"/>
    <mergeCell ref="D19:H19"/>
    <mergeCell ref="K19:N19"/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</mergeCells>
  <dataValidations count="7">
    <dataValidation type="list" allowBlank="1" showInputMessage="1" showErrorMessage="1" sqref="K19:O19" xr:uid="{00000000-0002-0000-0100-000000000000}">
      <formula1>$AZ$2:$AZ$9</formula1>
    </dataValidation>
    <dataValidation type="list" allowBlank="1" showInputMessage="1" showErrorMessage="1" sqref="D19:H19" xr:uid="{00000000-0002-0000-0100-000001000000}">
      <formula1>$AW$2:$AW$3</formula1>
    </dataValidation>
    <dataValidation type="list" allowBlank="1" showInputMessage="1" showErrorMessage="1" sqref="K16:O16" xr:uid="{00000000-0002-0000-0100-000002000000}">
      <formula1>$AS$2</formula1>
    </dataValidation>
    <dataValidation type="list" allowBlank="1" showInputMessage="1" showErrorMessage="1" sqref="D16:H16" xr:uid="{00000000-0002-0000-0100-000003000000}">
      <formula1>$AO$2:$AO$5</formula1>
    </dataValidation>
    <dataValidation type="list" allowBlank="1" showInputMessage="1" showErrorMessage="1" sqref="K13:O13" xr:uid="{00000000-0002-0000-0100-000004000000}">
      <formula1>$AH$3:$AH$9</formula1>
    </dataValidation>
    <dataValidation type="list" allowBlank="1" showInputMessage="1" showErrorMessage="1" sqref="D13:H13" xr:uid="{00000000-0002-0000-0100-000005000000}">
      <formula1>$AC$3:$AC$20</formula1>
    </dataValidation>
    <dataValidation type="list" allowBlank="1" showInputMessage="1" showErrorMessage="1" sqref="F11" xr:uid="{00000000-0002-0000-01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M76"/>
  <sheetViews>
    <sheetView showGridLines="0" tabSelected="1" zoomScale="85" zoomScaleNormal="85" workbookViewId="0">
      <selection activeCell="S69" sqref="S69"/>
    </sheetView>
  </sheetViews>
  <sheetFormatPr baseColWidth="10" defaultRowHeight="14.5" outlineLevelRow="1" x14ac:dyDescent="0.35"/>
  <cols>
    <col min="3" max="3" width="3.90625" customWidth="1"/>
    <col min="5" max="5" width="20.81640625" customWidth="1"/>
    <col min="6" max="6" width="3.453125" customWidth="1"/>
    <col min="7" max="7" width="5.6328125" customWidth="1"/>
    <col min="8" max="8" width="20.6328125" customWidth="1"/>
    <col min="9" max="9" width="1.1796875" customWidth="1"/>
    <col min="10" max="10" width="10.08984375" customWidth="1"/>
    <col min="11" max="11" width="6.453125" customWidth="1"/>
    <col min="12" max="12" width="16.36328125" customWidth="1"/>
    <col min="13" max="13" width="5.453125" customWidth="1"/>
    <col min="14" max="14" width="21" customWidth="1"/>
    <col min="15" max="15" width="2.81640625" customWidth="1"/>
    <col min="16" max="16" width="1.54296875" customWidth="1"/>
    <col min="17" max="17" width="1.1796875" customWidth="1"/>
    <col min="18" max="18" width="4.6328125" customWidth="1"/>
    <col min="27" max="27" width="5.08984375" customWidth="1"/>
    <col min="28" max="28" width="17.36328125" customWidth="1"/>
    <col min="29" max="29" width="13.453125" customWidth="1"/>
    <col min="62" max="62" width="16.453125" bestFit="1" customWidth="1"/>
  </cols>
  <sheetData>
    <row r="1" spans="3:65" x14ac:dyDescent="0.35">
      <c r="R1" s="107" t="s">
        <v>221</v>
      </c>
      <c r="AA1" s="32" t="s">
        <v>286</v>
      </c>
      <c r="AB1" s="33" t="s">
        <v>233</v>
      </c>
      <c r="AC1" s="34">
        <v>0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I1" t="s">
        <v>286</v>
      </c>
      <c r="BJ1" t="s">
        <v>233</v>
      </c>
      <c r="BK1">
        <v>0</v>
      </c>
      <c r="BM1" s="162" t="s">
        <v>298</v>
      </c>
    </row>
    <row r="2" spans="3:65" ht="15.5" x14ac:dyDescent="0.35">
      <c r="AA2" s="35"/>
      <c r="AB2" t="s">
        <v>206</v>
      </c>
      <c r="AC2" s="125">
        <f>H19</f>
        <v>87987</v>
      </c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  <c r="BK2" s="124">
        <v>87987</v>
      </c>
    </row>
    <row r="3" spans="3:65" ht="15.5" x14ac:dyDescent="0.35">
      <c r="AA3" s="35"/>
      <c r="AB3" t="s">
        <v>282</v>
      </c>
      <c r="AC3" s="125">
        <f>K19</f>
        <v>121407</v>
      </c>
      <c r="AE3" t="s">
        <v>143</v>
      </c>
      <c r="AJ3" s="14" t="s">
        <v>164</v>
      </c>
      <c r="AN3" s="42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  <c r="BK3" s="124">
        <v>121407</v>
      </c>
    </row>
    <row r="4" spans="3:65" ht="15.5" x14ac:dyDescent="0.35">
      <c r="AA4" s="35"/>
      <c r="AB4" t="s">
        <v>283</v>
      </c>
      <c r="AC4" s="125">
        <f>N19</f>
        <v>70938.240000000005</v>
      </c>
      <c r="AE4" t="s">
        <v>144</v>
      </c>
      <c r="AJ4" s="14" t="s">
        <v>165</v>
      </c>
      <c r="AN4" s="42" t="s">
        <v>187</v>
      </c>
      <c r="AQ4" s="14" t="s">
        <v>172</v>
      </c>
      <c r="BB4" s="14" t="s">
        <v>179</v>
      </c>
      <c r="BJ4" t="s">
        <v>283</v>
      </c>
      <c r="BK4" s="124">
        <v>70938.240000000005</v>
      </c>
    </row>
    <row r="5" spans="3:65" ht="16" thickBot="1" x14ac:dyDescent="0.4">
      <c r="AA5" s="35"/>
      <c r="AB5" t="s">
        <v>284</v>
      </c>
      <c r="AC5" s="125">
        <f>E19</f>
        <v>40000</v>
      </c>
      <c r="AE5" t="s">
        <v>145</v>
      </c>
      <c r="AJ5" s="14" t="s">
        <v>166</v>
      </c>
      <c r="AN5" s="42" t="s">
        <v>188</v>
      </c>
      <c r="AQ5" s="14" t="s">
        <v>173</v>
      </c>
      <c r="BB5" s="14" t="s">
        <v>180</v>
      </c>
      <c r="BJ5" t="s">
        <v>284</v>
      </c>
      <c r="BK5" s="124">
        <v>600000</v>
      </c>
    </row>
    <row r="6" spans="3:65" ht="14.4" customHeight="1" thickTop="1" x14ac:dyDescent="0.35">
      <c r="C6" s="261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3"/>
      <c r="AA6" s="35"/>
      <c r="AB6" t="s">
        <v>285</v>
      </c>
      <c r="AC6" s="125">
        <f>AC5-N40+H40</f>
        <v>130350</v>
      </c>
      <c r="AE6" t="s">
        <v>146</v>
      </c>
      <c r="AJ6" s="14" t="s">
        <v>167</v>
      </c>
      <c r="BB6" s="14" t="s">
        <v>181</v>
      </c>
      <c r="BJ6" t="s">
        <v>285</v>
      </c>
      <c r="BK6" s="124">
        <f>E19-P40+H40</f>
        <v>75000</v>
      </c>
    </row>
    <row r="7" spans="3:65" ht="28.75" customHeight="1" x14ac:dyDescent="0.5">
      <c r="C7" s="128"/>
      <c r="D7" s="264" t="s">
        <v>198</v>
      </c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5"/>
      <c r="AA7" s="35"/>
      <c r="AB7" t="s">
        <v>300</v>
      </c>
      <c r="AC7" s="125"/>
      <c r="AE7" t="s">
        <v>147</v>
      </c>
      <c r="AJ7" s="14" t="s">
        <v>168</v>
      </c>
      <c r="BB7" s="14" t="s">
        <v>182</v>
      </c>
      <c r="BJ7" t="s">
        <v>49</v>
      </c>
      <c r="BK7" s="124"/>
    </row>
    <row r="8" spans="3:65" x14ac:dyDescent="0.35">
      <c r="C8" s="128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0"/>
      <c r="AA8" s="35"/>
      <c r="AB8" t="s">
        <v>49</v>
      </c>
      <c r="AC8" s="36"/>
      <c r="AE8" t="s">
        <v>148</v>
      </c>
      <c r="AJ8" s="14" t="s">
        <v>169</v>
      </c>
      <c r="BB8" s="14" t="s">
        <v>183</v>
      </c>
    </row>
    <row r="9" spans="3:65" ht="14.4" customHeight="1" x14ac:dyDescent="0.35">
      <c r="C9" s="128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30"/>
      <c r="AA9" s="35"/>
      <c r="AC9" s="36"/>
      <c r="AE9" t="s">
        <v>149</v>
      </c>
      <c r="BB9" s="14" t="s">
        <v>184</v>
      </c>
    </row>
    <row r="10" spans="3:65" ht="14.4" customHeight="1" x14ac:dyDescent="0.35">
      <c r="C10" s="128"/>
      <c r="D10" s="255" t="s">
        <v>288</v>
      </c>
      <c r="E10" s="255"/>
      <c r="F10" s="131"/>
      <c r="G10" s="131"/>
      <c r="H10" s="132" t="s">
        <v>220</v>
      </c>
      <c r="I10" s="129"/>
      <c r="J10" s="133"/>
      <c r="K10" s="255" t="s">
        <v>287</v>
      </c>
      <c r="L10" s="255"/>
      <c r="M10" s="132"/>
      <c r="N10" s="132" t="s">
        <v>220</v>
      </c>
      <c r="O10" s="134"/>
      <c r="P10" s="129"/>
      <c r="Q10" s="129"/>
      <c r="R10" s="135"/>
      <c r="AA10" s="35"/>
      <c r="AC10" s="36"/>
      <c r="AE10" t="s">
        <v>150</v>
      </c>
      <c r="AL10" s="13"/>
      <c r="AM10" s="13"/>
    </row>
    <row r="11" spans="3:65" ht="14.4" customHeight="1" x14ac:dyDescent="0.35">
      <c r="C11" s="128"/>
      <c r="D11" s="256" t="s">
        <v>284</v>
      </c>
      <c r="E11" s="257"/>
      <c r="F11" s="129"/>
      <c r="G11" s="136"/>
      <c r="H11" s="137">
        <v>0.35</v>
      </c>
      <c r="I11" s="129"/>
      <c r="J11" s="133"/>
      <c r="K11" s="256" t="s">
        <v>206</v>
      </c>
      <c r="L11" s="257"/>
      <c r="M11" s="133"/>
      <c r="N11" s="137">
        <v>0.2</v>
      </c>
      <c r="O11" s="133"/>
      <c r="P11" s="129"/>
      <c r="Q11" s="129"/>
      <c r="R11" s="135"/>
      <c r="AA11" s="38"/>
      <c r="AB11" s="39"/>
      <c r="AC11" s="40"/>
      <c r="AE11" t="s">
        <v>153</v>
      </c>
    </row>
    <row r="12" spans="3:65" ht="14.4" customHeight="1" x14ac:dyDescent="0.35">
      <c r="C12" s="128"/>
      <c r="D12" s="129"/>
      <c r="E12" s="129"/>
      <c r="F12" s="129"/>
      <c r="G12" s="129"/>
      <c r="H12" s="129"/>
      <c r="I12" s="129"/>
      <c r="J12" s="133"/>
      <c r="K12" s="129"/>
      <c r="L12" s="129"/>
      <c r="M12" s="133"/>
      <c r="N12" s="129"/>
      <c r="O12" s="133"/>
      <c r="P12" s="138"/>
      <c r="Q12" s="129"/>
      <c r="R12" s="135"/>
      <c r="AE12" t="s">
        <v>154</v>
      </c>
    </row>
    <row r="13" spans="3:65" ht="14.4" customHeight="1" x14ac:dyDescent="0.35">
      <c r="C13" s="128"/>
      <c r="D13" s="256" t="s">
        <v>284</v>
      </c>
      <c r="E13" s="257"/>
      <c r="F13" s="129"/>
      <c r="G13" s="129"/>
      <c r="H13" s="137">
        <v>0.05</v>
      </c>
      <c r="I13" s="129"/>
      <c r="J13" s="133"/>
      <c r="K13" s="134" t="s">
        <v>292</v>
      </c>
      <c r="L13" s="134"/>
      <c r="M13" s="134"/>
      <c r="N13" s="132" t="s">
        <v>220</v>
      </c>
      <c r="O13" s="133"/>
      <c r="P13" s="129"/>
      <c r="Q13" s="129"/>
      <c r="R13" s="135"/>
      <c r="AE13" t="s">
        <v>155</v>
      </c>
    </row>
    <row r="14" spans="3:65" ht="14.4" customHeight="1" x14ac:dyDescent="0.35">
      <c r="C14" s="128"/>
      <c r="D14" s="129"/>
      <c r="E14" s="129"/>
      <c r="F14" s="129"/>
      <c r="G14" s="129"/>
      <c r="H14" s="129"/>
      <c r="I14" s="129"/>
      <c r="J14" s="133"/>
      <c r="K14" s="256" t="s">
        <v>206</v>
      </c>
      <c r="L14" s="257"/>
      <c r="M14" s="133"/>
      <c r="N14" s="137">
        <v>0.1</v>
      </c>
      <c r="O14" s="133"/>
      <c r="P14" s="129"/>
      <c r="Q14" s="129"/>
      <c r="R14" s="135"/>
      <c r="AE14" t="s">
        <v>156</v>
      </c>
    </row>
    <row r="15" spans="3:65" ht="14.4" customHeight="1" x14ac:dyDescent="0.35">
      <c r="C15" s="128"/>
      <c r="D15" s="129"/>
      <c r="E15" s="129"/>
      <c r="F15" s="129"/>
      <c r="G15" s="129"/>
      <c r="H15" s="132" t="s">
        <v>228</v>
      </c>
      <c r="I15" s="129"/>
      <c r="J15" s="133"/>
      <c r="K15" s="133"/>
      <c r="L15" s="133"/>
      <c r="M15" s="133"/>
      <c r="N15" s="133"/>
      <c r="O15" s="133"/>
      <c r="P15" s="129"/>
      <c r="Q15" s="129"/>
      <c r="R15" s="135"/>
      <c r="AE15" t="s">
        <v>157</v>
      </c>
    </row>
    <row r="16" spans="3:65" ht="14.4" customHeight="1" x14ac:dyDescent="0.35">
      <c r="C16" s="128"/>
      <c r="D16" s="129"/>
      <c r="E16" s="129"/>
      <c r="F16" s="129"/>
      <c r="G16" s="129"/>
      <c r="H16" s="137"/>
      <c r="I16" s="129"/>
      <c r="J16" s="133"/>
      <c r="K16" s="243" t="s">
        <v>303</v>
      </c>
      <c r="L16" s="245"/>
      <c r="M16" s="133"/>
      <c r="N16" s="294" t="s">
        <v>301</v>
      </c>
      <c r="O16" s="133"/>
      <c r="P16" s="129"/>
      <c r="Q16" s="129"/>
      <c r="R16" s="135"/>
      <c r="AC16" t="s">
        <v>301</v>
      </c>
      <c r="AE16" t="s">
        <v>158</v>
      </c>
    </row>
    <row r="17" spans="1:39" ht="14.4" customHeight="1" x14ac:dyDescent="0.35">
      <c r="C17" s="128"/>
      <c r="D17" s="129"/>
      <c r="E17" s="129"/>
      <c r="F17" s="129"/>
      <c r="G17" s="129"/>
      <c r="H17" s="139"/>
      <c r="I17" s="129"/>
      <c r="J17" s="133"/>
      <c r="K17" s="133"/>
      <c r="L17" s="133"/>
      <c r="M17" s="133"/>
      <c r="N17" s="133"/>
      <c r="O17" s="133"/>
      <c r="P17" s="129"/>
      <c r="Q17" s="129"/>
      <c r="R17" s="135"/>
      <c r="AC17" t="s">
        <v>302</v>
      </c>
      <c r="AE17" t="s">
        <v>159</v>
      </c>
    </row>
    <row r="18" spans="1:39" ht="14.4" customHeight="1" x14ac:dyDescent="0.35">
      <c r="C18" s="128"/>
      <c r="D18" s="129"/>
      <c r="E18" s="132" t="s">
        <v>274</v>
      </c>
      <c r="F18" s="129"/>
      <c r="G18" s="129"/>
      <c r="H18" s="132" t="s">
        <v>293</v>
      </c>
      <c r="I18" s="129"/>
      <c r="J18" s="133"/>
      <c r="K18" s="258" t="s">
        <v>294</v>
      </c>
      <c r="L18" s="258"/>
      <c r="M18" s="133"/>
      <c r="N18" s="132" t="s">
        <v>295</v>
      </c>
      <c r="O18" s="133"/>
      <c r="P18" s="129"/>
      <c r="Q18" s="129"/>
      <c r="R18" s="135"/>
      <c r="AE18" t="s">
        <v>160</v>
      </c>
    </row>
    <row r="19" spans="1:39" ht="14.4" customHeight="1" x14ac:dyDescent="0.35">
      <c r="A19" s="90">
        <f>E19*0.2</f>
        <v>8000</v>
      </c>
      <c r="C19" s="128"/>
      <c r="D19" s="129"/>
      <c r="E19" s="85">
        <v>40000</v>
      </c>
      <c r="F19" s="129"/>
      <c r="G19" s="129"/>
      <c r="H19" s="85">
        <v>87987</v>
      </c>
      <c r="I19" s="129"/>
      <c r="J19" s="133"/>
      <c r="K19" s="259">
        <v>121407</v>
      </c>
      <c r="L19" s="260"/>
      <c r="M19" s="133"/>
      <c r="N19" s="85">
        <v>70938.240000000005</v>
      </c>
      <c r="O19" s="133"/>
      <c r="P19" s="129"/>
      <c r="Q19" s="129"/>
      <c r="R19" s="135"/>
      <c r="AE19" t="s">
        <v>161</v>
      </c>
    </row>
    <row r="20" spans="1:39" ht="28.25" customHeight="1" x14ac:dyDescent="0.35">
      <c r="C20" s="128"/>
      <c r="D20" s="129"/>
      <c r="E20" s="129"/>
      <c r="F20" s="129"/>
      <c r="G20" s="129"/>
      <c r="H20" s="139"/>
      <c r="I20" s="129"/>
      <c r="J20" s="133"/>
      <c r="K20" s="133"/>
      <c r="L20" s="133"/>
      <c r="M20" s="133"/>
      <c r="N20" s="133"/>
      <c r="O20" s="133"/>
      <c r="P20" s="129"/>
      <c r="Q20" s="129"/>
      <c r="R20" s="135"/>
    </row>
    <row r="21" spans="1:39" ht="14.4" customHeight="1" x14ac:dyDescent="0.35">
      <c r="C21" s="128"/>
      <c r="D21" s="246" t="s">
        <v>227</v>
      </c>
      <c r="E21" s="246"/>
      <c r="F21" s="246"/>
      <c r="G21" s="246"/>
      <c r="H21" s="246"/>
      <c r="I21" s="129"/>
      <c r="J21" s="129"/>
      <c r="K21" s="246" t="s">
        <v>222</v>
      </c>
      <c r="L21" s="246"/>
      <c r="M21" s="246"/>
      <c r="N21" s="246"/>
      <c r="O21" s="246"/>
      <c r="P21" s="246"/>
      <c r="Q21" s="133"/>
      <c r="R21" s="130"/>
    </row>
    <row r="22" spans="1:39" x14ac:dyDescent="0.35">
      <c r="C22" s="128"/>
      <c r="D22" s="243"/>
      <c r="E22" s="244"/>
      <c r="F22" s="244"/>
      <c r="G22" s="244"/>
      <c r="H22" s="245"/>
      <c r="I22" s="129"/>
      <c r="J22" s="129"/>
      <c r="K22" s="243"/>
      <c r="L22" s="244"/>
      <c r="M22" s="244"/>
      <c r="N22" s="244"/>
      <c r="O22" s="244"/>
      <c r="P22" s="245"/>
      <c r="Q22" s="133"/>
      <c r="R22" s="130"/>
      <c r="AL22" s="12"/>
      <c r="AM22" s="12"/>
    </row>
    <row r="23" spans="1:39" x14ac:dyDescent="0.35">
      <c r="C23" s="128"/>
      <c r="D23" s="129"/>
      <c r="E23" s="129"/>
      <c r="F23" s="129"/>
      <c r="G23" s="129"/>
      <c r="H23" s="129"/>
      <c r="I23" s="129"/>
      <c r="J23" s="129"/>
      <c r="K23" s="140"/>
      <c r="L23" s="129"/>
      <c r="M23" s="129"/>
      <c r="N23" s="129"/>
      <c r="O23" s="129"/>
      <c r="P23" s="129"/>
      <c r="Q23" s="129"/>
      <c r="R23" s="130"/>
    </row>
    <row r="24" spans="1:39" x14ac:dyDescent="0.35">
      <c r="C24" s="128"/>
      <c r="D24" s="246" t="s">
        <v>223</v>
      </c>
      <c r="E24" s="246"/>
      <c r="F24" s="246"/>
      <c r="G24" s="246"/>
      <c r="H24" s="246"/>
      <c r="I24" s="129"/>
      <c r="J24" s="129"/>
      <c r="K24" s="246" t="s">
        <v>224</v>
      </c>
      <c r="L24" s="246"/>
      <c r="M24" s="246"/>
      <c r="N24" s="246"/>
      <c r="O24" s="246"/>
      <c r="P24" s="246"/>
      <c r="Q24" s="133"/>
      <c r="R24" s="130"/>
      <c r="AL24" s="11"/>
      <c r="AM24" s="11"/>
    </row>
    <row r="25" spans="1:39" x14ac:dyDescent="0.35">
      <c r="C25" s="128"/>
      <c r="D25" s="243"/>
      <c r="E25" s="244"/>
      <c r="F25" s="244"/>
      <c r="G25" s="244"/>
      <c r="H25" s="245"/>
      <c r="I25" s="129"/>
      <c r="J25" s="129"/>
      <c r="K25" s="243"/>
      <c r="L25" s="244"/>
      <c r="M25" s="244"/>
      <c r="N25" s="244"/>
      <c r="O25" s="244"/>
      <c r="P25" s="245"/>
      <c r="Q25" s="133"/>
      <c r="R25" s="130"/>
      <c r="AL25" s="11"/>
      <c r="AM25" s="11"/>
    </row>
    <row r="26" spans="1:39" x14ac:dyDescent="0.35">
      <c r="C26" s="128"/>
      <c r="D26" s="129"/>
      <c r="E26" s="129"/>
      <c r="F26" s="129"/>
      <c r="G26" s="129"/>
      <c r="H26" s="129"/>
      <c r="I26" s="129"/>
      <c r="J26" s="129"/>
      <c r="K26" s="140"/>
      <c r="L26" s="129"/>
      <c r="M26" s="129"/>
      <c r="N26" s="129"/>
      <c r="O26" s="129"/>
      <c r="P26" s="129"/>
      <c r="Q26" s="129"/>
      <c r="R26" s="130"/>
      <c r="AL26" s="11"/>
      <c r="AM26" s="11"/>
    </row>
    <row r="27" spans="1:39" x14ac:dyDescent="0.35">
      <c r="C27" s="128"/>
      <c r="D27" s="246" t="s">
        <v>225</v>
      </c>
      <c r="E27" s="246"/>
      <c r="F27" s="246"/>
      <c r="G27" s="246"/>
      <c r="H27" s="246"/>
      <c r="I27" s="129"/>
      <c r="J27" s="129"/>
      <c r="K27" s="246" t="s">
        <v>226</v>
      </c>
      <c r="L27" s="246"/>
      <c r="M27" s="246"/>
      <c r="N27" s="246"/>
      <c r="O27" s="246"/>
      <c r="P27" s="246"/>
      <c r="Q27" s="133"/>
      <c r="R27" s="130"/>
      <c r="AL27" s="11"/>
      <c r="AM27" s="11"/>
    </row>
    <row r="28" spans="1:39" x14ac:dyDescent="0.35">
      <c r="C28" s="128"/>
      <c r="D28" s="243"/>
      <c r="E28" s="244"/>
      <c r="F28" s="244"/>
      <c r="G28" s="244"/>
      <c r="H28" s="245"/>
      <c r="I28" s="129"/>
      <c r="J28" s="129"/>
      <c r="K28" s="243"/>
      <c r="L28" s="244"/>
      <c r="M28" s="244"/>
      <c r="N28" s="244"/>
      <c r="O28" s="244"/>
      <c r="P28" s="245"/>
      <c r="Q28" s="133"/>
      <c r="R28" s="130"/>
      <c r="AL28" s="11"/>
      <c r="AM28" s="11"/>
    </row>
    <row r="29" spans="1:39" x14ac:dyDescent="0.35">
      <c r="C29" s="128"/>
      <c r="D29" s="140" t="s">
        <v>189</v>
      </c>
      <c r="E29" s="141"/>
      <c r="F29" s="141"/>
      <c r="G29" s="141"/>
      <c r="H29" s="141"/>
      <c r="I29" s="129"/>
      <c r="J29" s="133"/>
      <c r="K29" s="129"/>
      <c r="L29" s="129"/>
      <c r="M29" s="129"/>
      <c r="N29" s="129"/>
      <c r="O29" s="129"/>
      <c r="P29" s="129"/>
      <c r="Q29" s="129"/>
      <c r="R29" s="130"/>
    </row>
    <row r="30" spans="1:39" x14ac:dyDescent="0.35">
      <c r="C30" s="128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30"/>
    </row>
    <row r="31" spans="1:39" x14ac:dyDescent="0.35">
      <c r="C31" s="142" t="s">
        <v>190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30"/>
      <c r="AL31" s="10"/>
      <c r="AM31" s="10"/>
    </row>
    <row r="32" spans="1:39" ht="15" customHeight="1" thickBot="1" x14ac:dyDescent="0.4">
      <c r="C32" s="143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5"/>
    </row>
    <row r="33" spans="3:21" ht="58.75" customHeight="1" thickTop="1" x14ac:dyDescent="0.35">
      <c r="C33" s="146"/>
      <c r="D33" s="236" t="s">
        <v>296</v>
      </c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8"/>
      <c r="T33" s="43"/>
      <c r="U33" s="43"/>
    </row>
    <row r="34" spans="3:21" ht="15" customHeight="1" outlineLevel="1" x14ac:dyDescent="0.35">
      <c r="C34" s="147"/>
      <c r="D34" s="191" t="s">
        <v>264</v>
      </c>
      <c r="E34" s="192"/>
      <c r="F34" s="192"/>
      <c r="G34" s="192"/>
      <c r="H34" s="193"/>
      <c r="I34" s="194"/>
      <c r="J34" s="191" t="s">
        <v>265</v>
      </c>
      <c r="K34" s="192"/>
      <c r="L34" s="192"/>
      <c r="M34" s="192"/>
      <c r="N34" s="195"/>
      <c r="O34" s="192"/>
      <c r="P34" s="193"/>
      <c r="Q34" s="194"/>
      <c r="R34" s="196"/>
      <c r="T34" s="123"/>
      <c r="U34" s="43"/>
    </row>
    <row r="35" spans="3:21" ht="15" customHeight="1" outlineLevel="1" x14ac:dyDescent="0.35">
      <c r="C35" s="147"/>
      <c r="D35" s="197" t="s">
        <v>305</v>
      </c>
      <c r="E35" s="198"/>
      <c r="F35" s="198"/>
      <c r="G35" s="198"/>
      <c r="H35" s="199">
        <v>100000</v>
      </c>
      <c r="I35" s="194"/>
      <c r="J35" s="197">
        <v>1470</v>
      </c>
      <c r="K35" s="198" t="s">
        <v>262</v>
      </c>
      <c r="L35" s="198"/>
      <c r="M35" s="198"/>
      <c r="N35" s="200">
        <v>3450</v>
      </c>
      <c r="O35" s="194"/>
      <c r="P35" s="201">
        <v>30000</v>
      </c>
      <c r="Q35" s="194"/>
      <c r="R35" s="196"/>
      <c r="T35" s="123"/>
      <c r="U35" s="43"/>
    </row>
    <row r="36" spans="3:21" ht="15" customHeight="1" outlineLevel="1" x14ac:dyDescent="0.35">
      <c r="C36" s="147"/>
      <c r="D36" s="202"/>
      <c r="E36" s="198"/>
      <c r="F36" s="198"/>
      <c r="G36" s="198"/>
      <c r="H36" s="199"/>
      <c r="I36" s="194"/>
      <c r="J36" s="197">
        <v>3000</v>
      </c>
      <c r="K36" s="198" t="s">
        <v>263</v>
      </c>
      <c r="L36" s="198"/>
      <c r="M36" s="198"/>
      <c r="N36" s="200">
        <v>6200</v>
      </c>
      <c r="O36" s="194"/>
      <c r="P36" s="201">
        <v>35000</v>
      </c>
      <c r="Q36" s="194"/>
      <c r="R36" s="196"/>
      <c r="T36" s="43"/>
      <c r="U36" s="43"/>
    </row>
    <row r="37" spans="3:21" ht="15" customHeight="1" outlineLevel="1" x14ac:dyDescent="0.35">
      <c r="C37" s="147"/>
      <c r="D37" s="202"/>
      <c r="E37" s="198"/>
      <c r="F37" s="198"/>
      <c r="G37" s="198"/>
      <c r="H37" s="199"/>
      <c r="I37" s="194"/>
      <c r="J37" s="202"/>
      <c r="K37" s="198"/>
      <c r="L37" s="198"/>
      <c r="M37" s="198"/>
      <c r="N37" s="200"/>
      <c r="O37" s="194"/>
      <c r="P37" s="201"/>
      <c r="Q37" s="194"/>
      <c r="R37" s="196"/>
      <c r="T37" s="43"/>
      <c r="U37" s="43"/>
    </row>
    <row r="38" spans="3:21" ht="15" customHeight="1" outlineLevel="1" x14ac:dyDescent="0.35">
      <c r="C38" s="147"/>
      <c r="D38" s="202"/>
      <c r="E38" s="198"/>
      <c r="F38" s="198"/>
      <c r="G38" s="198"/>
      <c r="H38" s="199"/>
      <c r="I38" s="194"/>
      <c r="J38" s="202"/>
      <c r="K38" s="198"/>
      <c r="L38" s="198"/>
      <c r="M38" s="198"/>
      <c r="N38" s="200"/>
      <c r="O38" s="194"/>
      <c r="P38" s="201"/>
      <c r="Q38" s="194"/>
      <c r="R38" s="196"/>
    </row>
    <row r="39" spans="3:21" ht="15" customHeight="1" outlineLevel="1" x14ac:dyDescent="0.35">
      <c r="C39" s="147"/>
      <c r="D39" s="202"/>
      <c r="E39" s="198"/>
      <c r="F39" s="198"/>
      <c r="G39" s="198"/>
      <c r="H39" s="199"/>
      <c r="I39" s="194"/>
      <c r="J39" s="202"/>
      <c r="K39" s="198"/>
      <c r="L39" s="198"/>
      <c r="M39" s="198"/>
      <c r="N39" s="200"/>
      <c r="O39" s="194"/>
      <c r="P39" s="201"/>
      <c r="Q39" s="194"/>
      <c r="R39" s="196"/>
    </row>
    <row r="40" spans="3:21" ht="15" customHeight="1" outlineLevel="1" x14ac:dyDescent="0.35">
      <c r="C40" s="147"/>
      <c r="D40" s="203"/>
      <c r="E40" s="204"/>
      <c r="F40" s="205" t="s">
        <v>266</v>
      </c>
      <c r="G40" s="205"/>
      <c r="H40" s="206">
        <f>SUM(H34:H39)</f>
        <v>100000</v>
      </c>
      <c r="I40" s="207"/>
      <c r="J40" s="203"/>
      <c r="K40" s="204"/>
      <c r="L40" s="205" t="s">
        <v>266</v>
      </c>
      <c r="M40" s="205"/>
      <c r="N40" s="208">
        <f>SUM(N35:N39)</f>
        <v>9650</v>
      </c>
      <c r="O40" s="205"/>
      <c r="P40" s="209">
        <f>SUM(P35:P39)</f>
        <v>65000</v>
      </c>
      <c r="Q40" s="194"/>
      <c r="R40" s="196"/>
    </row>
    <row r="41" spans="3:21" s="43" customFormat="1" ht="15" customHeight="1" outlineLevel="1" x14ac:dyDescent="0.35">
      <c r="C41" s="147"/>
      <c r="D41" s="194"/>
      <c r="E41" s="194"/>
      <c r="F41" s="207"/>
      <c r="G41" s="207"/>
      <c r="H41" s="210"/>
      <c r="I41" s="207"/>
      <c r="J41" s="194"/>
      <c r="K41" s="194"/>
      <c r="L41" s="207"/>
      <c r="M41" s="207"/>
      <c r="N41" s="207"/>
      <c r="O41" s="207"/>
      <c r="P41" s="210"/>
      <c r="Q41" s="194"/>
      <c r="R41" s="196"/>
    </row>
    <row r="42" spans="3:21" ht="15" customHeight="1" outlineLevel="1" thickBot="1" x14ac:dyDescent="0.4">
      <c r="C42" s="148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2"/>
    </row>
    <row r="43" spans="3:21" ht="36.65" customHeight="1" thickTop="1" x14ac:dyDescent="0.5">
      <c r="C43" s="149"/>
      <c r="D43" s="248" t="s">
        <v>289</v>
      </c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9"/>
    </row>
    <row r="44" spans="3:21" ht="15" thickBot="1" x14ac:dyDescent="0.4">
      <c r="C44" s="150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2"/>
    </row>
    <row r="45" spans="3:21" ht="7.75" customHeight="1" thickTop="1" x14ac:dyDescent="0.35">
      <c r="C45" s="150"/>
      <c r="D45" s="175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53"/>
      <c r="R45" s="152"/>
    </row>
    <row r="46" spans="3:21" s="126" customFormat="1" ht="25" customHeight="1" x14ac:dyDescent="0.3">
      <c r="C46" s="154"/>
      <c r="D46" s="155"/>
      <c r="E46" s="156" t="s">
        <v>290</v>
      </c>
      <c r="F46" s="157"/>
      <c r="G46" s="157"/>
      <c r="H46" s="156" t="s">
        <v>35</v>
      </c>
      <c r="I46" s="158"/>
      <c r="J46" s="157"/>
      <c r="K46" s="158"/>
      <c r="L46" s="253" t="s">
        <v>228</v>
      </c>
      <c r="M46" s="253"/>
      <c r="N46" s="159"/>
      <c r="O46" s="250"/>
      <c r="P46" s="159"/>
      <c r="Q46" s="160"/>
      <c r="R46" s="161"/>
    </row>
    <row r="47" spans="3:21" ht="14.4" customHeight="1" x14ac:dyDescent="0.35">
      <c r="C47" s="150"/>
      <c r="D47" s="177"/>
      <c r="E47" s="213">
        <f>IFERROR(VLOOKUP(D11,AB2:AC9,2,FALSE),"-")</f>
        <v>40000</v>
      </c>
      <c r="F47" s="178"/>
      <c r="G47" s="178"/>
      <c r="H47" s="179">
        <f>H11</f>
        <v>0.35</v>
      </c>
      <c r="I47" s="158"/>
      <c r="J47" s="178"/>
      <c r="K47" s="158"/>
      <c r="L47" s="251">
        <f>IFERROR(E47*H47,"-")</f>
        <v>14000</v>
      </c>
      <c r="M47" s="252"/>
      <c r="N47" s="180"/>
      <c r="O47" s="250"/>
      <c r="P47" s="181"/>
      <c r="Q47" s="163"/>
      <c r="R47" s="152"/>
    </row>
    <row r="48" spans="3:21" ht="15" customHeight="1" x14ac:dyDescent="0.35">
      <c r="C48" s="150"/>
      <c r="D48" s="177"/>
      <c r="E48" s="182"/>
      <c r="F48" s="178"/>
      <c r="G48" s="178"/>
      <c r="H48" s="166"/>
      <c r="I48" s="158"/>
      <c r="J48" s="178"/>
      <c r="K48" s="158"/>
      <c r="L48" s="182"/>
      <c r="M48" s="180"/>
      <c r="N48" s="180"/>
      <c r="O48" s="158"/>
      <c r="P48" s="181"/>
      <c r="Q48" s="163"/>
      <c r="R48" s="152"/>
    </row>
    <row r="49" spans="3:18" ht="14.4" customHeight="1" x14ac:dyDescent="0.35">
      <c r="C49" s="150"/>
      <c r="D49" s="177"/>
      <c r="E49" s="213">
        <f>IFERROR(VLOOKUP(D13,AB2:AC8,2,FALSE),"-")</f>
        <v>40000</v>
      </c>
      <c r="F49" s="178"/>
      <c r="G49" s="178"/>
      <c r="H49" s="179">
        <f>H13</f>
        <v>0.05</v>
      </c>
      <c r="I49" s="158"/>
      <c r="J49" s="178"/>
      <c r="K49" s="158"/>
      <c r="L49" s="251">
        <f>IFERROR(E49*H49,"-")</f>
        <v>2000</v>
      </c>
      <c r="M49" s="252"/>
      <c r="N49" s="180"/>
      <c r="O49" s="158"/>
      <c r="P49" s="181"/>
      <c r="Q49" s="163"/>
      <c r="R49" s="152"/>
    </row>
    <row r="50" spans="3:18" ht="14.4" customHeight="1" x14ac:dyDescent="0.35">
      <c r="C50" s="150"/>
      <c r="D50" s="177"/>
      <c r="E50" s="178"/>
      <c r="F50" s="178"/>
      <c r="G50" s="178"/>
      <c r="H50" s="157"/>
      <c r="I50" s="157"/>
      <c r="J50" s="157"/>
      <c r="K50" s="157"/>
      <c r="L50" s="182"/>
      <c r="M50" s="180"/>
      <c r="N50" s="180"/>
      <c r="O50" s="158"/>
      <c r="P50" s="181"/>
      <c r="Q50" s="163"/>
      <c r="R50" s="152"/>
    </row>
    <row r="51" spans="3:18" ht="14.4" customHeight="1" x14ac:dyDescent="0.35">
      <c r="C51" s="150"/>
      <c r="D51" s="177"/>
      <c r="E51" s="178"/>
      <c r="F51" s="178"/>
      <c r="G51" s="178"/>
      <c r="H51" s="157"/>
      <c r="I51" s="158"/>
      <c r="J51" s="239" t="s">
        <v>297</v>
      </c>
      <c r="K51" s="240"/>
      <c r="L51" s="239">
        <f>SUM(L47:L49)</f>
        <v>16000</v>
      </c>
      <c r="M51" s="240"/>
      <c r="N51" s="180"/>
      <c r="O51" s="158"/>
      <c r="P51" s="181"/>
      <c r="Q51" s="163"/>
      <c r="R51" s="152"/>
    </row>
    <row r="52" spans="3:18" s="127" customFormat="1" ht="46.75" customHeight="1" x14ac:dyDescent="0.3">
      <c r="C52" s="164"/>
      <c r="D52" s="165"/>
      <c r="E52" s="156" t="s">
        <v>287</v>
      </c>
      <c r="F52" s="157"/>
      <c r="G52" s="157"/>
      <c r="H52" s="156" t="s">
        <v>35</v>
      </c>
      <c r="I52" s="158"/>
      <c r="J52" s="157"/>
      <c r="K52" s="158"/>
      <c r="L52" s="253" t="s">
        <v>228</v>
      </c>
      <c r="M52" s="253"/>
      <c r="N52" s="166"/>
      <c r="O52" s="158"/>
      <c r="P52" s="167"/>
      <c r="Q52" s="168"/>
      <c r="R52" s="169"/>
    </row>
    <row r="53" spans="3:18" ht="14.4" customHeight="1" x14ac:dyDescent="0.35">
      <c r="C53" s="150"/>
      <c r="D53" s="177"/>
      <c r="E53" s="213">
        <f>IFERROR(VLOOKUP(K11,AB2:AC8,2,FALSE),"-")</f>
        <v>87987</v>
      </c>
      <c r="F53" s="178"/>
      <c r="G53" s="178"/>
      <c r="H53" s="179">
        <f>N11</f>
        <v>0.2</v>
      </c>
      <c r="I53" s="158"/>
      <c r="J53" s="178"/>
      <c r="K53" s="158"/>
      <c r="L53" s="292">
        <f>IFERROR(E53*H53,"-")</f>
        <v>17597.400000000001</v>
      </c>
      <c r="M53" s="293"/>
      <c r="N53" s="180"/>
      <c r="O53" s="158"/>
      <c r="P53" s="181"/>
      <c r="Q53" s="163"/>
      <c r="R53" s="152"/>
    </row>
    <row r="54" spans="3:18" ht="14.4" customHeight="1" x14ac:dyDescent="0.35">
      <c r="C54" s="150"/>
      <c r="D54" s="177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58"/>
      <c r="P54" s="181"/>
      <c r="Q54" s="163"/>
      <c r="R54" s="152"/>
    </row>
    <row r="55" spans="3:18" ht="14.4" customHeight="1" x14ac:dyDescent="0.35">
      <c r="C55" s="150"/>
      <c r="D55" s="177"/>
      <c r="E55" s="180"/>
      <c r="F55" s="180"/>
      <c r="G55" s="180"/>
      <c r="H55" s="180"/>
      <c r="I55" s="180"/>
      <c r="J55" s="288" t="s">
        <v>304</v>
      </c>
      <c r="K55" s="289" t="str">
        <f>IF(N16=AC16,IF(E19&lt;2*H19,"10%","20%"),"%")</f>
        <v>10%</v>
      </c>
      <c r="L55" s="290">
        <f>IF(N16=AC16,IF(E19&lt;2*H19,10%*E19,20%*E19),"-")</f>
        <v>4000</v>
      </c>
      <c r="M55" s="291"/>
      <c r="N55" s="180"/>
      <c r="O55" s="158"/>
      <c r="P55" s="181"/>
      <c r="Q55" s="163"/>
      <c r="R55" s="152"/>
    </row>
    <row r="56" spans="3:18" ht="14.4" customHeight="1" x14ac:dyDescent="0.35">
      <c r="C56" s="150"/>
      <c r="D56" s="177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58"/>
      <c r="P56" s="181"/>
      <c r="Q56" s="163"/>
      <c r="R56" s="152"/>
    </row>
    <row r="57" spans="3:18" ht="14.4" customHeight="1" x14ac:dyDescent="0.35">
      <c r="C57" s="150"/>
      <c r="D57" s="177"/>
      <c r="E57" s="180"/>
      <c r="F57" s="180"/>
      <c r="G57" s="180"/>
      <c r="H57" s="180"/>
      <c r="I57" s="180"/>
      <c r="J57" s="239" t="s">
        <v>297</v>
      </c>
      <c r="K57" s="240"/>
      <c r="L57" s="239">
        <f>SUM(L53:M55)</f>
        <v>21597.4</v>
      </c>
      <c r="M57" s="240"/>
      <c r="N57" s="180"/>
      <c r="O57" s="158"/>
      <c r="P57" s="181"/>
      <c r="Q57" s="163"/>
      <c r="R57" s="152"/>
    </row>
    <row r="58" spans="3:18" s="127" customFormat="1" ht="40.25" customHeight="1" x14ac:dyDescent="0.3">
      <c r="C58" s="164"/>
      <c r="D58" s="165"/>
      <c r="E58" s="156" t="s">
        <v>292</v>
      </c>
      <c r="F58" s="157"/>
      <c r="G58" s="157"/>
      <c r="H58" s="156" t="s">
        <v>35</v>
      </c>
      <c r="I58" s="158"/>
      <c r="J58" s="157"/>
      <c r="K58" s="158"/>
      <c r="L58" s="253" t="s">
        <v>228</v>
      </c>
      <c r="M58" s="253"/>
      <c r="N58" s="166"/>
      <c r="O58" s="158"/>
      <c r="P58" s="167"/>
      <c r="Q58" s="168"/>
      <c r="R58" s="169"/>
    </row>
    <row r="59" spans="3:18" ht="14.4" customHeight="1" x14ac:dyDescent="0.35">
      <c r="C59" s="150"/>
      <c r="D59" s="177"/>
      <c r="E59" s="213">
        <f>IFERROR(VLOOKUP(K14,AB2:AC9,2,FALSE),"-")</f>
        <v>87987</v>
      </c>
      <c r="F59" s="178"/>
      <c r="G59" s="178"/>
      <c r="H59" s="179">
        <f>N14</f>
        <v>0.1</v>
      </c>
      <c r="I59" s="158"/>
      <c r="J59" s="178"/>
      <c r="K59" s="158"/>
      <c r="L59" s="239">
        <f>IFERROR(E59*H59,"-")</f>
        <v>8798.7000000000007</v>
      </c>
      <c r="M59" s="240"/>
      <c r="N59" s="180"/>
      <c r="O59" s="158"/>
      <c r="P59" s="181"/>
      <c r="Q59" s="163"/>
      <c r="R59" s="152"/>
    </row>
    <row r="60" spans="3:18" ht="25" customHeight="1" x14ac:dyDescent="0.35">
      <c r="C60" s="150"/>
      <c r="D60" s="177"/>
      <c r="E60" s="178"/>
      <c r="F60" s="178"/>
      <c r="G60" s="178"/>
      <c r="H60" s="157"/>
      <c r="I60" s="157"/>
      <c r="J60" s="157"/>
      <c r="K60" s="157"/>
      <c r="L60" s="157"/>
      <c r="M60" s="178"/>
      <c r="N60" s="178"/>
      <c r="O60" s="178"/>
      <c r="P60" s="178"/>
      <c r="Q60" s="170"/>
      <c r="R60" s="152"/>
    </row>
    <row r="61" spans="3:18" x14ac:dyDescent="0.35">
      <c r="C61" s="150"/>
      <c r="D61" s="177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0"/>
      <c r="R61" s="152"/>
    </row>
    <row r="62" spans="3:18" x14ac:dyDescent="0.35">
      <c r="C62" s="150"/>
      <c r="D62" s="177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0"/>
      <c r="R62" s="152"/>
    </row>
    <row r="63" spans="3:18" ht="14.4" customHeight="1" x14ac:dyDescent="0.35">
      <c r="C63" s="150"/>
      <c r="D63" s="177"/>
      <c r="E63" s="178"/>
      <c r="F63" s="178"/>
      <c r="G63" s="178"/>
      <c r="H63" s="183" t="s">
        <v>291</v>
      </c>
      <c r="I63" s="184"/>
      <c r="J63" s="185"/>
      <c r="K63" s="241">
        <f>IF(L59&gt;L57,"Piso mayor Tope",IF(AND(L57=0,L59="-"),L51,IF(L51&gt;L57,L57,IF(L51&lt;L59,L59,L51))))</f>
        <v>16000</v>
      </c>
      <c r="L63" s="241"/>
      <c r="M63" s="186"/>
      <c r="N63" s="186"/>
      <c r="O63" s="187"/>
      <c r="P63" s="178"/>
      <c r="Q63" s="170"/>
      <c r="R63" s="152"/>
    </row>
    <row r="64" spans="3:18" ht="14.4" customHeight="1" x14ac:dyDescent="0.35">
      <c r="C64" s="150"/>
      <c r="D64" s="177"/>
      <c r="E64" s="178"/>
      <c r="F64" s="178"/>
      <c r="G64" s="178"/>
      <c r="H64" s="180"/>
      <c r="I64" s="158"/>
      <c r="J64" s="180"/>
      <c r="K64" s="242"/>
      <c r="L64" s="242"/>
      <c r="M64" s="178"/>
      <c r="N64" s="178"/>
      <c r="O64" s="178"/>
      <c r="P64" s="178"/>
      <c r="Q64" s="170"/>
      <c r="R64" s="152"/>
    </row>
    <row r="65" spans="3:18" ht="15" thickBot="1" x14ac:dyDescent="0.4">
      <c r="C65" s="150"/>
      <c r="D65" s="188"/>
      <c r="E65" s="189"/>
      <c r="F65" s="189"/>
      <c r="G65" s="189"/>
      <c r="H65" s="189"/>
      <c r="I65" s="189"/>
      <c r="J65" s="189"/>
      <c r="K65" s="254"/>
      <c r="L65" s="254"/>
      <c r="M65" s="189"/>
      <c r="N65" s="189"/>
      <c r="O65" s="189"/>
      <c r="P65" s="189"/>
      <c r="Q65" s="171"/>
      <c r="R65" s="152"/>
    </row>
    <row r="66" spans="3:18" ht="15" thickTop="1" x14ac:dyDescent="0.35">
      <c r="C66" s="150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51"/>
      <c r="R66" s="152"/>
    </row>
    <row r="67" spans="3:18" x14ac:dyDescent="0.35">
      <c r="C67" s="150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51"/>
      <c r="R67" s="152"/>
    </row>
    <row r="68" spans="3:18" x14ac:dyDescent="0.35">
      <c r="C68" s="150"/>
      <c r="D68" s="180"/>
      <c r="E68" s="180"/>
      <c r="F68" s="178"/>
      <c r="G68" s="178"/>
      <c r="H68" s="298" t="s">
        <v>299</v>
      </c>
      <c r="I68" s="298"/>
      <c r="J68" s="298"/>
      <c r="K68" s="298"/>
      <c r="L68" s="298"/>
      <c r="M68" s="178"/>
      <c r="N68" s="178"/>
      <c r="O68" s="178"/>
      <c r="P68" s="178"/>
      <c r="Q68" s="151"/>
      <c r="R68" s="152"/>
    </row>
    <row r="69" spans="3:18" x14ac:dyDescent="0.35">
      <c r="C69" s="150"/>
      <c r="D69" s="180"/>
      <c r="E69" s="178"/>
      <c r="F69" s="178"/>
      <c r="G69" s="178"/>
      <c r="H69" s="190" t="s">
        <v>200</v>
      </c>
      <c r="I69" s="295" t="s">
        <v>201</v>
      </c>
      <c r="J69" s="296"/>
      <c r="K69" s="296"/>
      <c r="L69" s="297"/>
      <c r="M69" s="178"/>
      <c r="N69" s="178"/>
      <c r="O69" s="178"/>
      <c r="P69" s="178"/>
      <c r="Q69" s="151"/>
      <c r="R69" s="152"/>
    </row>
    <row r="70" spans="3:18" x14ac:dyDescent="0.35">
      <c r="C70" s="150"/>
      <c r="D70" s="178"/>
      <c r="E70" s="178"/>
      <c r="F70" s="178"/>
      <c r="G70" s="178"/>
      <c r="H70" s="190">
        <v>1094</v>
      </c>
      <c r="I70" s="247">
        <f>K63</f>
        <v>16000</v>
      </c>
      <c r="J70" s="247"/>
      <c r="K70" s="247"/>
      <c r="L70" s="247"/>
      <c r="M70" s="178"/>
      <c r="N70" s="178"/>
      <c r="O70" s="178"/>
      <c r="P70" s="178"/>
      <c r="Q70" s="151"/>
      <c r="R70" s="152"/>
    </row>
    <row r="71" spans="3:18" x14ac:dyDescent="0.35">
      <c r="C71" s="150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51"/>
      <c r="R71" s="152"/>
    </row>
    <row r="72" spans="3:18" x14ac:dyDescent="0.35">
      <c r="C72" s="150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51"/>
      <c r="R72" s="152"/>
    </row>
    <row r="73" spans="3:18" x14ac:dyDescent="0.35">
      <c r="C73" s="150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2"/>
    </row>
    <row r="74" spans="3:18" x14ac:dyDescent="0.35">
      <c r="C74" s="150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2"/>
    </row>
    <row r="75" spans="3:18" ht="15" thickBot="1" x14ac:dyDescent="0.4">
      <c r="C75" s="172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4"/>
    </row>
    <row r="76" spans="3:18" ht="15" thickTop="1" x14ac:dyDescent="0.35"/>
  </sheetData>
  <mergeCells count="44">
    <mergeCell ref="I69:L69"/>
    <mergeCell ref="C6:R6"/>
    <mergeCell ref="D7:R7"/>
    <mergeCell ref="D10:E10"/>
    <mergeCell ref="D11:E11"/>
    <mergeCell ref="K21:P21"/>
    <mergeCell ref="K16:L16"/>
    <mergeCell ref="D22:H22"/>
    <mergeCell ref="K22:P22"/>
    <mergeCell ref="D24:H24"/>
    <mergeCell ref="K24:P24"/>
    <mergeCell ref="K10:L10"/>
    <mergeCell ref="D21:H21"/>
    <mergeCell ref="K11:L11"/>
    <mergeCell ref="K14:L14"/>
    <mergeCell ref="D13:E13"/>
    <mergeCell ref="K18:L18"/>
    <mergeCell ref="K19:L19"/>
    <mergeCell ref="H68:L68"/>
    <mergeCell ref="I70:L70"/>
    <mergeCell ref="D43:R43"/>
    <mergeCell ref="O46:O47"/>
    <mergeCell ref="L47:M47"/>
    <mergeCell ref="L46:M46"/>
    <mergeCell ref="L49:M49"/>
    <mergeCell ref="L52:M52"/>
    <mergeCell ref="L53:M53"/>
    <mergeCell ref="L58:M58"/>
    <mergeCell ref="L59:M59"/>
    <mergeCell ref="K65:L65"/>
    <mergeCell ref="J57:K57"/>
    <mergeCell ref="L57:M57"/>
    <mergeCell ref="D25:H25"/>
    <mergeCell ref="K25:P25"/>
    <mergeCell ref="D27:H27"/>
    <mergeCell ref="K27:P27"/>
    <mergeCell ref="D28:H28"/>
    <mergeCell ref="K28:P28"/>
    <mergeCell ref="D33:R33"/>
    <mergeCell ref="J51:K51"/>
    <mergeCell ref="L51:M51"/>
    <mergeCell ref="K63:L63"/>
    <mergeCell ref="K64:L64"/>
    <mergeCell ref="L55:M55"/>
  </mergeCells>
  <dataValidations count="9">
    <dataValidation type="list" allowBlank="1" showInputMessage="1" showErrorMessage="1" sqref="G11" xr:uid="{00000000-0002-0000-0200-000000000000}">
      <formula1>$AN$2:$AN$5</formula1>
    </dataValidation>
    <dataValidation type="list" allowBlank="1" showInputMessage="1" showErrorMessage="1" sqref="D25:H25" xr:uid="{00000000-0002-0000-0200-000001000000}">
      <formula1>$AQ$2:$AQ$5</formula1>
    </dataValidation>
    <dataValidation type="list" allowBlank="1" showInputMessage="1" showErrorMessage="1" sqref="K25:Q25" xr:uid="{00000000-0002-0000-0200-000002000000}">
      <formula1>$AU$2</formula1>
    </dataValidation>
    <dataValidation type="list" allowBlank="1" showInputMessage="1" showErrorMessage="1" sqref="D28:H28" xr:uid="{00000000-0002-0000-0200-000003000000}">
      <formula1>$AY$2:$AY$3</formula1>
    </dataValidation>
    <dataValidation type="list" allowBlank="1" showInputMessage="1" showErrorMessage="1" sqref="K28:Q28" xr:uid="{00000000-0002-0000-0200-000004000000}">
      <formula1>$BB$2:$BB$9</formula1>
    </dataValidation>
    <dataValidation type="list" allowBlank="1" showInputMessage="1" showErrorMessage="1" sqref="K22:Q22" xr:uid="{00000000-0002-0000-0200-000005000000}">
      <formula1>$AJ$2:$AJ$8</formula1>
    </dataValidation>
    <dataValidation type="list" allowBlank="1" showInputMessage="1" showErrorMessage="1" sqref="D22:H22" xr:uid="{00000000-0002-0000-0200-000006000000}">
      <formula1>$AE$2:$AE$20</formula1>
    </dataValidation>
    <dataValidation type="list" allowBlank="1" showInputMessage="1" showErrorMessage="1" sqref="D11:E11 D13:E13 K11:L11 K14:L14" xr:uid="{00000000-0002-0000-0200-000007000000}">
      <formula1>$AB$1:$AB$8</formula1>
    </dataValidation>
    <dataValidation type="list" allowBlank="1" showInputMessage="1" showErrorMessage="1" sqref="N16" xr:uid="{C4A6F2F9-0C63-4CF3-9CE7-87CD467F6B00}">
      <formula1>$AC$16:$AC$17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C1:AZ55"/>
  <sheetViews>
    <sheetView showGridLines="0" topLeftCell="E4" zoomScale="120" zoomScaleNormal="120" workbookViewId="0">
      <selection activeCell="D9" sqref="D9:R24"/>
    </sheetView>
  </sheetViews>
  <sheetFormatPr baseColWidth="10" defaultRowHeight="14.5" x14ac:dyDescent="0.35"/>
  <cols>
    <col min="3" max="3" width="1.6328125" customWidth="1"/>
    <col min="5" max="5" width="44.453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5" t="s">
        <v>261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272</v>
      </c>
      <c r="E10" s="224"/>
      <c r="F10" s="84"/>
      <c r="G10" s="84"/>
      <c r="H10" s="16" t="s">
        <v>220</v>
      </c>
      <c r="J10" s="230" t="s">
        <v>278</v>
      </c>
      <c r="K10" s="230"/>
      <c r="L10" s="230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31" t="s">
        <v>277</v>
      </c>
      <c r="E11" s="232"/>
      <c r="F11" s="47"/>
      <c r="G11" s="106"/>
      <c r="H11" s="115">
        <v>0.3</v>
      </c>
      <c r="J11" s="266">
        <v>87000</v>
      </c>
      <c r="K11" s="267"/>
      <c r="L11" s="268"/>
      <c r="M11" s="83"/>
      <c r="N11" s="85">
        <v>600000</v>
      </c>
      <c r="P11" s="61"/>
      <c r="AC11" t="s">
        <v>150</v>
      </c>
    </row>
    <row r="12" spans="3:52" ht="27.65" customHeight="1" x14ac:dyDescent="0.35">
      <c r="C12" s="35"/>
      <c r="D12" s="224" t="s">
        <v>227</v>
      </c>
      <c r="E12" s="224"/>
      <c r="F12" s="224"/>
      <c r="G12" s="224"/>
      <c r="H12" s="224"/>
      <c r="K12" s="224" t="s">
        <v>222</v>
      </c>
      <c r="L12" s="224"/>
      <c r="M12" s="224"/>
      <c r="N12" s="224"/>
      <c r="O12" s="16"/>
      <c r="P12" s="36"/>
      <c r="AC12" t="s">
        <v>153</v>
      </c>
    </row>
    <row r="13" spans="3:52" x14ac:dyDescent="0.35">
      <c r="C13" s="35"/>
      <c r="D13" s="214"/>
      <c r="E13" s="215"/>
      <c r="F13" s="215"/>
      <c r="G13" s="215"/>
      <c r="H13" s="216"/>
      <c r="K13" s="214"/>
      <c r="L13" s="215"/>
      <c r="M13" s="215"/>
      <c r="N13" s="216"/>
      <c r="O13" s="16"/>
      <c r="P13" s="36"/>
      <c r="AC13" t="s">
        <v>154</v>
      </c>
      <c r="AJ13" s="12"/>
      <c r="AK13" s="12"/>
    </row>
    <row r="14" spans="3:52" x14ac:dyDescent="0.35">
      <c r="C14" s="35"/>
      <c r="K14" s="37"/>
      <c r="P14" s="36"/>
      <c r="AC14" t="s">
        <v>155</v>
      </c>
    </row>
    <row r="15" spans="3:52" x14ac:dyDescent="0.35">
      <c r="C15" s="35"/>
      <c r="D15" s="224" t="s">
        <v>223</v>
      </c>
      <c r="E15" s="224"/>
      <c r="F15" s="224"/>
      <c r="G15" s="224"/>
      <c r="H15" s="224"/>
      <c r="K15" s="224" t="s">
        <v>224</v>
      </c>
      <c r="L15" s="224"/>
      <c r="M15" s="224"/>
      <c r="N15" s="224"/>
      <c r="O15" s="16"/>
      <c r="P15" s="36"/>
      <c r="AC15" t="s">
        <v>156</v>
      </c>
      <c r="AJ15" s="11"/>
      <c r="AK15" s="11"/>
    </row>
    <row r="16" spans="3:52" x14ac:dyDescent="0.35">
      <c r="C16" s="35"/>
      <c r="D16" s="214"/>
      <c r="E16" s="215"/>
      <c r="F16" s="215"/>
      <c r="G16" s="215"/>
      <c r="H16" s="216"/>
      <c r="K16" s="214"/>
      <c r="L16" s="215"/>
      <c r="M16" s="215"/>
      <c r="N16" s="216"/>
      <c r="O16" s="16"/>
      <c r="P16" s="36"/>
      <c r="AC16" t="s">
        <v>157</v>
      </c>
      <c r="AJ16" s="11"/>
      <c r="AK16" s="11"/>
    </row>
    <row r="17" spans="3:37" x14ac:dyDescent="0.35">
      <c r="C17" s="35"/>
      <c r="K17" s="37"/>
      <c r="P17" s="36"/>
      <c r="AC17" t="s">
        <v>158</v>
      </c>
      <c r="AJ17" s="11"/>
      <c r="AK17" s="11"/>
    </row>
    <row r="18" spans="3:37" x14ac:dyDescent="0.35">
      <c r="C18" s="35"/>
      <c r="D18" s="224" t="s">
        <v>225</v>
      </c>
      <c r="E18" s="224"/>
      <c r="F18" s="224"/>
      <c r="G18" s="224"/>
      <c r="H18" s="224"/>
      <c r="K18" s="224" t="s">
        <v>226</v>
      </c>
      <c r="L18" s="224"/>
      <c r="M18" s="224"/>
      <c r="N18" s="224"/>
      <c r="O18" s="16"/>
      <c r="P18" s="36"/>
      <c r="AC18" t="s">
        <v>159</v>
      </c>
      <c r="AJ18" s="11"/>
      <c r="AK18" s="11"/>
    </row>
    <row r="19" spans="3:37" x14ac:dyDescent="0.35">
      <c r="C19" s="35"/>
      <c r="D19" s="214"/>
      <c r="E19" s="215"/>
      <c r="F19" s="215"/>
      <c r="G19" s="215"/>
      <c r="H19" s="216"/>
      <c r="K19" s="214"/>
      <c r="L19" s="215"/>
      <c r="M19" s="215"/>
      <c r="N19" s="216"/>
      <c r="O19" s="16"/>
      <c r="P19" s="36"/>
      <c r="AC19" t="s">
        <v>160</v>
      </c>
      <c r="AJ19" s="11"/>
      <c r="AK19" s="11"/>
    </row>
    <row r="20" spans="3:37" ht="15" thickBot="1" x14ac:dyDescent="0.4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ht="15" thickBot="1" x14ac:dyDescent="0.4">
      <c r="C21" s="35"/>
      <c r="G21" s="116" t="s">
        <v>279</v>
      </c>
      <c r="H21" s="117"/>
      <c r="I21" s="117"/>
      <c r="J21" s="118">
        <f>J11*H11</f>
        <v>26100</v>
      </c>
      <c r="P21" s="36"/>
    </row>
    <row r="22" spans="3:37" x14ac:dyDescent="0.35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/>
      <c r="H26" s="94"/>
      <c r="J26" s="99">
        <v>1470</v>
      </c>
      <c r="K26" t="s">
        <v>262</v>
      </c>
      <c r="N26" s="94">
        <v>31604.43</v>
      </c>
      <c r="P26" s="36"/>
    </row>
    <row r="27" spans="3:37" ht="15" customHeight="1" x14ac:dyDescent="0.35">
      <c r="C27" s="35"/>
      <c r="D27" s="35"/>
      <c r="H27" s="94"/>
      <c r="J27" s="99">
        <v>3000</v>
      </c>
      <c r="K27" t="s">
        <v>263</v>
      </c>
      <c r="N27" s="94">
        <v>34417.629999999997</v>
      </c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66022.06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5" customHeight="1" x14ac:dyDescent="0.5">
      <c r="C34" s="32"/>
      <c r="D34" s="221" t="s">
        <v>203</v>
      </c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2"/>
    </row>
    <row r="35" spans="3:16" ht="15" thickBot="1" x14ac:dyDescent="0.4">
      <c r="C35" s="35"/>
      <c r="P35" s="36"/>
    </row>
    <row r="36" spans="3:16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5">
      <c r="C37" s="35"/>
      <c r="G37" s="51"/>
      <c r="H37" s="16" t="s">
        <v>123</v>
      </c>
      <c r="I37" s="223" t="s">
        <v>124</v>
      </c>
      <c r="J37" s="16" t="s">
        <v>276</v>
      </c>
      <c r="K37" s="223" t="s">
        <v>126</v>
      </c>
      <c r="L37" s="16" t="s">
        <v>268</v>
      </c>
      <c r="M37" s="223" t="s">
        <v>127</v>
      </c>
      <c r="N37" s="16" t="s">
        <v>128</v>
      </c>
      <c r="O37" s="52"/>
      <c r="P37" s="36"/>
    </row>
    <row r="38" spans="3:16" ht="15.65" customHeight="1" x14ac:dyDescent="0.35">
      <c r="C38" s="35"/>
      <c r="G38" s="51"/>
      <c r="H38" s="91">
        <f>J38*N38</f>
        <v>26100</v>
      </c>
      <c r="I38" s="223"/>
      <c r="J38" s="89">
        <f>J11</f>
        <v>87000</v>
      </c>
      <c r="K38" s="223"/>
      <c r="L38" s="89">
        <f>H31</f>
        <v>0</v>
      </c>
      <c r="M38" s="223"/>
      <c r="N38" s="46">
        <v>0.3</v>
      </c>
      <c r="O38" s="53"/>
      <c r="P38" s="36"/>
    </row>
    <row r="39" spans="3:16" ht="15" thickBot="1" x14ac:dyDescent="0.4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5">
      <c r="C40" s="35"/>
      <c r="P40" s="36"/>
    </row>
    <row r="41" spans="3:16" ht="15" thickBot="1" x14ac:dyDescent="0.4">
      <c r="C41" s="35"/>
      <c r="P41" s="36"/>
    </row>
    <row r="42" spans="3:16" x14ac:dyDescent="0.35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5">
      <c r="C43" s="35"/>
      <c r="G43" s="51"/>
      <c r="H43" s="16" t="s">
        <v>199</v>
      </c>
      <c r="I43" s="223" t="s">
        <v>124</v>
      </c>
      <c r="J43" s="16" t="s">
        <v>123</v>
      </c>
      <c r="K43" s="223" t="s">
        <v>129</v>
      </c>
      <c r="L43" s="16" t="s">
        <v>17</v>
      </c>
      <c r="M43" s="58"/>
      <c r="P43" s="36"/>
    </row>
    <row r="44" spans="3:16" x14ac:dyDescent="0.35">
      <c r="C44" s="35"/>
      <c r="G44" s="51"/>
      <c r="H44" s="89">
        <f>MIN(J44,L44)</f>
        <v>0</v>
      </c>
      <c r="I44" s="223"/>
      <c r="J44" s="89">
        <f>H38</f>
        <v>26100</v>
      </c>
      <c r="K44" s="223"/>
      <c r="L44" s="45">
        <v>0</v>
      </c>
      <c r="M44" s="59"/>
      <c r="P44" s="36"/>
    </row>
    <row r="45" spans="3:16" ht="15" thickBot="1" x14ac:dyDescent="0.4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5">
      <c r="C46" s="35"/>
      <c r="P46" s="36"/>
    </row>
    <row r="47" spans="3:16" x14ac:dyDescent="0.35">
      <c r="C47" s="35"/>
      <c r="P47" s="36"/>
    </row>
    <row r="48" spans="3:16" x14ac:dyDescent="0.35">
      <c r="C48" s="35"/>
      <c r="H48" s="214" t="s">
        <v>202</v>
      </c>
      <c r="I48" s="215"/>
      <c r="J48" s="216"/>
      <c r="P48" s="36"/>
    </row>
    <row r="49" spans="3:16" x14ac:dyDescent="0.35">
      <c r="C49" s="35"/>
      <c r="H49" s="57" t="s">
        <v>200</v>
      </c>
      <c r="I49" s="217" t="s">
        <v>201</v>
      </c>
      <c r="J49" s="218"/>
      <c r="P49" s="36"/>
    </row>
    <row r="50" spans="3:16" x14ac:dyDescent="0.35">
      <c r="C50" s="35"/>
      <c r="H50" s="57">
        <v>1094</v>
      </c>
      <c r="I50" s="219">
        <f>H38</f>
        <v>26100</v>
      </c>
      <c r="J50" s="220"/>
      <c r="P50" s="36"/>
    </row>
    <row r="51" spans="3:16" x14ac:dyDescent="0.35">
      <c r="C51" s="35"/>
      <c r="P51" s="36"/>
    </row>
    <row r="52" spans="3:16" x14ac:dyDescent="0.35">
      <c r="C52" s="35"/>
      <c r="P52" s="36"/>
    </row>
    <row r="53" spans="3:16" x14ac:dyDescent="0.35">
      <c r="C53" s="35"/>
      <c r="P53" s="36"/>
    </row>
    <row r="54" spans="3:16" x14ac:dyDescent="0.35">
      <c r="C54" s="35"/>
      <c r="P54" s="36"/>
    </row>
    <row r="55" spans="3:16" x14ac:dyDescent="0.35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C6:P6"/>
    <mergeCell ref="D7:P7"/>
    <mergeCell ref="D10:E10"/>
    <mergeCell ref="J10:L10"/>
    <mergeCell ref="D11:E11"/>
    <mergeCell ref="J11:L11"/>
    <mergeCell ref="D12:H12"/>
    <mergeCell ref="K12:N12"/>
    <mergeCell ref="D13:H13"/>
    <mergeCell ref="K13:N13"/>
    <mergeCell ref="D15:H15"/>
    <mergeCell ref="K15:N15"/>
    <mergeCell ref="D16:H16"/>
    <mergeCell ref="K16:N16"/>
    <mergeCell ref="D18:H18"/>
    <mergeCell ref="K18:N18"/>
    <mergeCell ref="D19:H19"/>
    <mergeCell ref="K19:N19"/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</mergeCells>
  <dataValidations count="7">
    <dataValidation type="list" allowBlank="1" showInputMessage="1" showErrorMessage="1" sqref="K19:O19" xr:uid="{00000000-0002-0000-0300-000000000000}">
      <formula1>$AZ$2:$AZ$9</formula1>
    </dataValidation>
    <dataValidation type="list" allowBlank="1" showInputMessage="1" showErrorMessage="1" sqref="D19:H19" xr:uid="{00000000-0002-0000-0300-000001000000}">
      <formula1>$AW$2:$AW$3</formula1>
    </dataValidation>
    <dataValidation type="list" allowBlank="1" showInputMessage="1" showErrorMessage="1" sqref="K16:O16" xr:uid="{00000000-0002-0000-0300-000002000000}">
      <formula1>$AS$2</formula1>
    </dataValidation>
    <dataValidation type="list" allowBlank="1" showInputMessage="1" showErrorMessage="1" sqref="D16:H16" xr:uid="{00000000-0002-0000-0300-000003000000}">
      <formula1>$AO$2:$AO$5</formula1>
    </dataValidation>
    <dataValidation type="list" allowBlank="1" showInputMessage="1" showErrorMessage="1" sqref="K13:O13" xr:uid="{00000000-0002-0000-0300-000004000000}">
      <formula1>$AH$3:$AH$9</formula1>
    </dataValidation>
    <dataValidation type="list" allowBlank="1" showInputMessage="1" showErrorMessage="1" sqref="D13:H13" xr:uid="{00000000-0002-0000-0300-000005000000}">
      <formula1>$AC$3:$AC$20</formula1>
    </dataValidation>
    <dataValidation type="list" allowBlank="1" showInputMessage="1" showErrorMessage="1" sqref="F11" xr:uid="{00000000-0002-0000-03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C1:AZ58"/>
  <sheetViews>
    <sheetView showGridLines="0" topLeftCell="B7" zoomScale="120" zoomScaleNormal="120" workbookViewId="0">
      <selection activeCell="D11" sqref="D11:E11"/>
    </sheetView>
  </sheetViews>
  <sheetFormatPr baseColWidth="10" defaultRowHeight="14.5" x14ac:dyDescent="0.35"/>
  <cols>
    <col min="3" max="3" width="1.6328125" customWidth="1"/>
    <col min="5" max="5" width="44.453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5" t="s">
        <v>261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272</v>
      </c>
      <c r="E10" s="224"/>
      <c r="F10" s="84"/>
      <c r="G10" s="84"/>
      <c r="H10" s="16" t="s">
        <v>220</v>
      </c>
      <c r="J10" s="230" t="s">
        <v>278</v>
      </c>
      <c r="K10" s="230"/>
      <c r="L10" s="230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31" t="s">
        <v>280</v>
      </c>
      <c r="E11" s="232"/>
      <c r="F11" s="47"/>
      <c r="G11" s="106"/>
      <c r="H11" s="115" t="s">
        <v>126</v>
      </c>
      <c r="J11" s="266">
        <v>87000</v>
      </c>
      <c r="K11" s="267"/>
      <c r="L11" s="268"/>
      <c r="M11" s="83"/>
      <c r="N11" s="85">
        <v>600000</v>
      </c>
      <c r="P11" s="61"/>
      <c r="AC11" t="s">
        <v>150</v>
      </c>
    </row>
    <row r="12" spans="3:52" x14ac:dyDescent="0.35">
      <c r="C12" s="35"/>
      <c r="D12" s="47"/>
      <c r="E12" s="47"/>
      <c r="F12" s="47"/>
      <c r="G12" s="109"/>
      <c r="H12" s="120"/>
      <c r="I12" s="43"/>
      <c r="J12" s="119"/>
      <c r="K12" s="119"/>
      <c r="L12" s="119"/>
      <c r="M12" s="83"/>
      <c r="N12" s="111"/>
      <c r="P12" s="61"/>
    </row>
    <row r="13" spans="3:52" x14ac:dyDescent="0.35">
      <c r="C13" s="35"/>
      <c r="D13" s="121" t="s">
        <v>281</v>
      </c>
      <c r="E13" s="47"/>
      <c r="F13" s="47"/>
      <c r="G13" s="109"/>
      <c r="H13" s="120"/>
      <c r="I13" s="43"/>
      <c r="J13" s="119"/>
      <c r="K13" s="119"/>
      <c r="L13" s="119"/>
      <c r="M13" s="83"/>
      <c r="N13" s="111"/>
      <c r="P13" s="61"/>
    </row>
    <row r="14" spans="3:52" x14ac:dyDescent="0.35">
      <c r="C14" s="35"/>
      <c r="D14" s="122">
        <v>0.3</v>
      </c>
      <c r="E14" s="47"/>
      <c r="F14" s="47"/>
      <c r="G14" s="109"/>
      <c r="H14" s="120"/>
      <c r="I14" s="43"/>
      <c r="J14" s="119"/>
      <c r="K14" s="119"/>
      <c r="L14" s="119"/>
      <c r="M14" s="83"/>
      <c r="N14" s="111"/>
      <c r="P14" s="61"/>
    </row>
    <row r="15" spans="3:52" ht="27.65" customHeight="1" x14ac:dyDescent="0.35">
      <c r="C15" s="35"/>
      <c r="D15" s="224" t="s">
        <v>227</v>
      </c>
      <c r="E15" s="224"/>
      <c r="F15" s="224"/>
      <c r="G15" s="224"/>
      <c r="H15" s="224"/>
      <c r="K15" s="224" t="s">
        <v>222</v>
      </c>
      <c r="L15" s="224"/>
      <c r="M15" s="224"/>
      <c r="N15" s="224"/>
      <c r="O15" s="16"/>
      <c r="P15" s="36"/>
      <c r="AC15" t="s">
        <v>153</v>
      </c>
    </row>
    <row r="16" spans="3:52" x14ac:dyDescent="0.35">
      <c r="C16" s="35"/>
      <c r="D16" s="214"/>
      <c r="E16" s="215"/>
      <c r="F16" s="215"/>
      <c r="G16" s="215"/>
      <c r="H16" s="216"/>
      <c r="K16" s="214"/>
      <c r="L16" s="215"/>
      <c r="M16" s="215"/>
      <c r="N16" s="216"/>
      <c r="O16" s="16"/>
      <c r="P16" s="36"/>
      <c r="AC16" t="s">
        <v>154</v>
      </c>
      <c r="AJ16" s="12"/>
      <c r="AK16" s="12"/>
    </row>
    <row r="17" spans="3:37" x14ac:dyDescent="0.35">
      <c r="C17" s="35"/>
      <c r="K17" s="37"/>
      <c r="P17" s="36"/>
      <c r="AC17" t="s">
        <v>155</v>
      </c>
    </row>
    <row r="18" spans="3:37" x14ac:dyDescent="0.35">
      <c r="C18" s="35"/>
      <c r="D18" s="224" t="s">
        <v>223</v>
      </c>
      <c r="E18" s="224"/>
      <c r="F18" s="224"/>
      <c r="G18" s="224"/>
      <c r="H18" s="224"/>
      <c r="K18" s="224" t="s">
        <v>224</v>
      </c>
      <c r="L18" s="224"/>
      <c r="M18" s="224"/>
      <c r="N18" s="224"/>
      <c r="O18" s="16"/>
      <c r="P18" s="36"/>
      <c r="AC18" t="s">
        <v>156</v>
      </c>
      <c r="AJ18" s="11"/>
      <c r="AK18" s="11"/>
    </row>
    <row r="19" spans="3:37" x14ac:dyDescent="0.35">
      <c r="C19" s="35"/>
      <c r="D19" s="214"/>
      <c r="E19" s="215"/>
      <c r="F19" s="215"/>
      <c r="G19" s="215"/>
      <c r="H19" s="216"/>
      <c r="K19" s="214"/>
      <c r="L19" s="215"/>
      <c r="M19" s="215"/>
      <c r="N19" s="216"/>
      <c r="O19" s="16"/>
      <c r="P19" s="36"/>
      <c r="AC19" t="s">
        <v>157</v>
      </c>
      <c r="AJ19" s="11"/>
      <c r="AK19" s="11"/>
    </row>
    <row r="20" spans="3:37" x14ac:dyDescent="0.35">
      <c r="C20" s="35"/>
      <c r="K20" s="37"/>
      <c r="P20" s="36"/>
      <c r="AC20" t="s">
        <v>158</v>
      </c>
      <c r="AJ20" s="11"/>
      <c r="AK20" s="11"/>
    </row>
    <row r="21" spans="3:37" x14ac:dyDescent="0.35">
      <c r="C21" s="35"/>
      <c r="D21" s="224" t="s">
        <v>225</v>
      </c>
      <c r="E21" s="224"/>
      <c r="F21" s="224"/>
      <c r="G21" s="224"/>
      <c r="H21" s="224"/>
      <c r="K21" s="224" t="s">
        <v>226</v>
      </c>
      <c r="L21" s="224"/>
      <c r="M21" s="224"/>
      <c r="N21" s="224"/>
      <c r="O21" s="16"/>
      <c r="P21" s="36"/>
      <c r="AC21" t="s">
        <v>159</v>
      </c>
      <c r="AJ21" s="11"/>
      <c r="AK21" s="11"/>
    </row>
    <row r="22" spans="3:37" x14ac:dyDescent="0.35">
      <c r="C22" s="35"/>
      <c r="D22" s="214"/>
      <c r="E22" s="215"/>
      <c r="F22" s="215"/>
      <c r="G22" s="215"/>
      <c r="H22" s="216"/>
      <c r="K22" s="214"/>
      <c r="L22" s="215"/>
      <c r="M22" s="215"/>
      <c r="N22" s="216"/>
      <c r="O22" s="16"/>
      <c r="P22" s="36"/>
      <c r="AC22" t="s">
        <v>160</v>
      </c>
      <c r="AJ22" s="11"/>
      <c r="AK22" s="11"/>
    </row>
    <row r="23" spans="3:37" ht="15" thickBot="1" x14ac:dyDescent="0.4">
      <c r="C23" s="35"/>
      <c r="D23" s="37" t="s">
        <v>189</v>
      </c>
      <c r="E23" s="33"/>
      <c r="F23" s="33"/>
      <c r="G23" s="33"/>
      <c r="H23" s="33"/>
      <c r="J23" s="16"/>
      <c r="P23" s="36"/>
      <c r="AC23" t="s">
        <v>161</v>
      </c>
    </row>
    <row r="24" spans="3:37" ht="15" thickBot="1" x14ac:dyDescent="0.4">
      <c r="C24" s="35"/>
      <c r="G24" s="116" t="s">
        <v>279</v>
      </c>
      <c r="H24" s="117"/>
      <c r="I24" s="117"/>
      <c r="J24" s="118" t="e">
        <f>J11*H11</f>
        <v>#VALUE!</v>
      </c>
      <c r="P24" s="36"/>
    </row>
    <row r="25" spans="3:37" x14ac:dyDescent="0.35">
      <c r="C25" s="44" t="s">
        <v>190</v>
      </c>
      <c r="P25" s="36"/>
      <c r="AJ25" s="10"/>
      <c r="AK25" s="10"/>
    </row>
    <row r="26" spans="3:37" ht="15" customHeight="1" x14ac:dyDescent="0.35"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40"/>
    </row>
    <row r="27" spans="3:37" ht="15" customHeight="1" x14ac:dyDescent="0.35">
      <c r="C27" s="35"/>
      <c r="P27" s="36"/>
    </row>
    <row r="28" spans="3:37" ht="15" customHeight="1" x14ac:dyDescent="0.35">
      <c r="C28" s="35"/>
      <c r="D28" s="103" t="s">
        <v>264</v>
      </c>
      <c r="E28" s="104"/>
      <c r="F28" s="104"/>
      <c r="G28" s="104"/>
      <c r="H28" s="105"/>
      <c r="J28" s="103" t="s">
        <v>265</v>
      </c>
      <c r="K28" s="104"/>
      <c r="L28" s="104"/>
      <c r="M28" s="104"/>
      <c r="N28" s="105"/>
      <c r="P28" s="36"/>
    </row>
    <row r="29" spans="3:37" ht="15" customHeight="1" x14ac:dyDescent="0.35">
      <c r="C29" s="35"/>
      <c r="D29" s="99"/>
      <c r="H29" s="94"/>
      <c r="J29" s="99">
        <v>1470</v>
      </c>
      <c r="K29" t="s">
        <v>262</v>
      </c>
      <c r="N29" s="94">
        <v>31604.43</v>
      </c>
      <c r="P29" s="36"/>
    </row>
    <row r="30" spans="3:37" ht="15" customHeight="1" x14ac:dyDescent="0.35">
      <c r="C30" s="35"/>
      <c r="D30" s="35"/>
      <c r="H30" s="94"/>
      <c r="J30" s="99">
        <v>3000</v>
      </c>
      <c r="K30" t="s">
        <v>263</v>
      </c>
      <c r="N30" s="94">
        <v>34417.629999999997</v>
      </c>
      <c r="P30" s="36"/>
    </row>
    <row r="31" spans="3:37" ht="15" customHeight="1" x14ac:dyDescent="0.35">
      <c r="C31" s="35"/>
      <c r="D31" s="35"/>
      <c r="H31" s="94"/>
      <c r="J31" s="35"/>
      <c r="N31" s="94"/>
      <c r="P31" s="36"/>
    </row>
    <row r="32" spans="3:37" ht="15" customHeight="1" x14ac:dyDescent="0.35">
      <c r="C32" s="35"/>
      <c r="D32" s="35"/>
      <c r="H32" s="94"/>
      <c r="J32" s="35"/>
      <c r="N32" s="94"/>
      <c r="P32" s="36"/>
    </row>
    <row r="33" spans="3:16" ht="15" customHeight="1" x14ac:dyDescent="0.35">
      <c r="C33" s="35"/>
      <c r="D33" s="35"/>
      <c r="H33" s="94"/>
      <c r="J33" s="35"/>
      <c r="N33" s="94"/>
      <c r="P33" s="36"/>
    </row>
    <row r="34" spans="3:16" ht="15" customHeight="1" x14ac:dyDescent="0.35">
      <c r="C34" s="35"/>
      <c r="D34" s="38"/>
      <c r="E34" s="39"/>
      <c r="F34" s="101" t="s">
        <v>266</v>
      </c>
      <c r="G34" s="101"/>
      <c r="H34" s="102">
        <f>SUM(H29:H33)</f>
        <v>0</v>
      </c>
      <c r="I34" s="23"/>
      <c r="J34" s="38"/>
      <c r="K34" s="39"/>
      <c r="L34" s="101" t="s">
        <v>266</v>
      </c>
      <c r="M34" s="101"/>
      <c r="N34" s="102">
        <f>SUM(N29:N33)</f>
        <v>66022.06</v>
      </c>
      <c r="P34" s="36"/>
    </row>
    <row r="35" spans="3:16" s="43" customFormat="1" ht="15" customHeight="1" x14ac:dyDescent="0.35">
      <c r="C35" s="108"/>
      <c r="F35" s="112"/>
      <c r="G35" s="112"/>
      <c r="H35" s="113"/>
      <c r="I35" s="112"/>
      <c r="L35" s="112"/>
      <c r="M35" s="112"/>
      <c r="N35" s="113"/>
      <c r="P35" s="114"/>
    </row>
    <row r="36" spans="3:16" ht="15" customHeight="1" x14ac:dyDescent="0.35">
      <c r="C36" s="35"/>
      <c r="P36" s="36"/>
    </row>
    <row r="37" spans="3:16" ht="36.65" customHeight="1" x14ac:dyDescent="0.5">
      <c r="C37" s="32"/>
      <c r="D37" s="221" t="s">
        <v>203</v>
      </c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2"/>
    </row>
    <row r="38" spans="3:16" ht="15" thickBot="1" x14ac:dyDescent="0.4">
      <c r="C38" s="35"/>
      <c r="P38" s="36"/>
    </row>
    <row r="39" spans="3:16" x14ac:dyDescent="0.35">
      <c r="C39" s="35"/>
      <c r="G39" s="48"/>
      <c r="H39" s="49"/>
      <c r="I39" s="49"/>
      <c r="J39" s="49"/>
      <c r="K39" s="49"/>
      <c r="L39" s="49"/>
      <c r="M39" s="49"/>
      <c r="N39" s="49"/>
      <c r="O39" s="50"/>
      <c r="P39" s="36"/>
    </row>
    <row r="40" spans="3:16" x14ac:dyDescent="0.35">
      <c r="C40" s="35"/>
      <c r="G40" s="51"/>
      <c r="H40" s="16" t="s">
        <v>123</v>
      </c>
      <c r="I40" s="223" t="s">
        <v>124</v>
      </c>
      <c r="J40" s="16" t="s">
        <v>276</v>
      </c>
      <c r="K40" s="223" t="s">
        <v>126</v>
      </c>
      <c r="L40" s="16" t="s">
        <v>268</v>
      </c>
      <c r="M40" s="223" t="s">
        <v>127</v>
      </c>
      <c r="N40" s="16" t="s">
        <v>128</v>
      </c>
      <c r="O40" s="52"/>
      <c r="P40" s="36"/>
    </row>
    <row r="41" spans="3:16" ht="15.65" customHeight="1" x14ac:dyDescent="0.35">
      <c r="C41" s="35"/>
      <c r="G41" s="51"/>
      <c r="H41" s="91">
        <f>J41*N41</f>
        <v>26100</v>
      </c>
      <c r="I41" s="223"/>
      <c r="J41" s="89">
        <f>J11</f>
        <v>87000</v>
      </c>
      <c r="K41" s="223"/>
      <c r="L41" s="89">
        <f>H34</f>
        <v>0</v>
      </c>
      <c r="M41" s="223"/>
      <c r="N41" s="46">
        <v>0.3</v>
      </c>
      <c r="O41" s="53"/>
      <c r="P41" s="36"/>
    </row>
    <row r="42" spans="3:16" ht="15" thickBot="1" x14ac:dyDescent="0.4">
      <c r="C42" s="35"/>
      <c r="G42" s="54"/>
      <c r="H42" s="55"/>
      <c r="I42" s="55"/>
      <c r="J42" s="55"/>
      <c r="K42" s="55"/>
      <c r="L42" s="55"/>
      <c r="M42" s="55"/>
      <c r="N42" s="55"/>
      <c r="O42" s="56"/>
      <c r="P42" s="36"/>
    </row>
    <row r="43" spans="3:16" x14ac:dyDescent="0.35">
      <c r="C43" s="35"/>
      <c r="P43" s="36"/>
    </row>
    <row r="44" spans="3:16" ht="15" thickBot="1" x14ac:dyDescent="0.4">
      <c r="C44" s="35"/>
      <c r="P44" s="36"/>
    </row>
    <row r="45" spans="3:16" x14ac:dyDescent="0.35">
      <c r="C45" s="35"/>
      <c r="G45" s="48"/>
      <c r="H45" s="49"/>
      <c r="I45" s="49"/>
      <c r="J45" s="49"/>
      <c r="K45" s="49"/>
      <c r="L45" s="49"/>
      <c r="M45" s="50"/>
      <c r="P45" s="36"/>
    </row>
    <row r="46" spans="3:16" x14ac:dyDescent="0.35">
      <c r="C46" s="35"/>
      <c r="G46" s="51"/>
      <c r="H46" s="16" t="s">
        <v>199</v>
      </c>
      <c r="I46" s="223" t="s">
        <v>124</v>
      </c>
      <c r="J46" s="16" t="s">
        <v>123</v>
      </c>
      <c r="K46" s="223" t="s">
        <v>129</v>
      </c>
      <c r="L46" s="16" t="s">
        <v>17</v>
      </c>
      <c r="M46" s="58"/>
      <c r="P46" s="36"/>
    </row>
    <row r="47" spans="3:16" x14ac:dyDescent="0.35">
      <c r="C47" s="35"/>
      <c r="G47" s="51"/>
      <c r="H47" s="89">
        <f>MIN(J47,L47)</f>
        <v>0</v>
      </c>
      <c r="I47" s="223"/>
      <c r="J47" s="89">
        <f>H41</f>
        <v>26100</v>
      </c>
      <c r="K47" s="223"/>
      <c r="L47" s="45">
        <v>0</v>
      </c>
      <c r="M47" s="59"/>
      <c r="P47" s="36"/>
    </row>
    <row r="48" spans="3:16" ht="15" thickBot="1" x14ac:dyDescent="0.4">
      <c r="C48" s="35"/>
      <c r="G48" s="54"/>
      <c r="H48" s="55"/>
      <c r="I48" s="55"/>
      <c r="J48" s="55"/>
      <c r="K48" s="55"/>
      <c r="L48" s="55"/>
      <c r="M48" s="56"/>
      <c r="P48" s="36"/>
    </row>
    <row r="49" spans="3:16" x14ac:dyDescent="0.35">
      <c r="C49" s="35"/>
      <c r="P49" s="36"/>
    </row>
    <row r="50" spans="3:16" x14ac:dyDescent="0.35">
      <c r="C50" s="35"/>
      <c r="P50" s="36"/>
    </row>
    <row r="51" spans="3:16" x14ac:dyDescent="0.35">
      <c r="C51" s="35"/>
      <c r="H51" s="214" t="s">
        <v>202</v>
      </c>
      <c r="I51" s="215"/>
      <c r="J51" s="216"/>
      <c r="P51" s="36"/>
    </row>
    <row r="52" spans="3:16" x14ac:dyDescent="0.35">
      <c r="C52" s="35"/>
      <c r="H52" s="57" t="s">
        <v>200</v>
      </c>
      <c r="I52" s="217" t="s">
        <v>201</v>
      </c>
      <c r="J52" s="218"/>
      <c r="P52" s="36"/>
    </row>
    <row r="53" spans="3:16" x14ac:dyDescent="0.35">
      <c r="C53" s="35"/>
      <c r="H53" s="57">
        <v>1094</v>
      </c>
      <c r="I53" s="219">
        <f>H41</f>
        <v>26100</v>
      </c>
      <c r="J53" s="220"/>
      <c r="P53" s="36"/>
    </row>
    <row r="54" spans="3:16" x14ac:dyDescent="0.35">
      <c r="C54" s="35"/>
      <c r="P54" s="36"/>
    </row>
    <row r="55" spans="3:16" x14ac:dyDescent="0.35">
      <c r="C55" s="35"/>
      <c r="P55" s="36"/>
    </row>
    <row r="56" spans="3:16" x14ac:dyDescent="0.35">
      <c r="C56" s="35"/>
      <c r="P56" s="36"/>
    </row>
    <row r="57" spans="3:16" x14ac:dyDescent="0.35">
      <c r="C57" s="35"/>
      <c r="P57" s="36"/>
    </row>
    <row r="58" spans="3:16" x14ac:dyDescent="0.35">
      <c r="C58" s="38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</sheetData>
  <mergeCells count="27">
    <mergeCell ref="C6:P6"/>
    <mergeCell ref="D7:P7"/>
    <mergeCell ref="D10:E10"/>
    <mergeCell ref="J10:L10"/>
    <mergeCell ref="D11:E11"/>
    <mergeCell ref="J11:L11"/>
    <mergeCell ref="D15:H15"/>
    <mergeCell ref="K15:N15"/>
    <mergeCell ref="D16:H16"/>
    <mergeCell ref="K16:N16"/>
    <mergeCell ref="D18:H18"/>
    <mergeCell ref="K18:N18"/>
    <mergeCell ref="D19:H19"/>
    <mergeCell ref="K19:N19"/>
    <mergeCell ref="D21:H21"/>
    <mergeCell ref="K21:N21"/>
    <mergeCell ref="D22:H22"/>
    <mergeCell ref="K22:N22"/>
    <mergeCell ref="H51:J51"/>
    <mergeCell ref="I52:J52"/>
    <mergeCell ref="I53:J53"/>
    <mergeCell ref="D37:P37"/>
    <mergeCell ref="I40:I41"/>
    <mergeCell ref="K40:K41"/>
    <mergeCell ref="M40:M41"/>
    <mergeCell ref="I46:I47"/>
    <mergeCell ref="K46:K47"/>
  </mergeCells>
  <dataValidations count="7">
    <dataValidation type="list" allowBlank="1" showInputMessage="1" showErrorMessage="1" sqref="F11:F14" xr:uid="{00000000-0002-0000-0400-000000000000}">
      <formula1>$AL$2:$AL$5</formula1>
    </dataValidation>
    <dataValidation type="list" allowBlank="1" showInputMessage="1" showErrorMessage="1" sqref="D16:H16" xr:uid="{00000000-0002-0000-0400-000001000000}">
      <formula1>$AC$3:$AC$23</formula1>
    </dataValidation>
    <dataValidation type="list" allowBlank="1" showInputMessage="1" showErrorMessage="1" sqref="K16:O16" xr:uid="{00000000-0002-0000-0400-000002000000}">
      <formula1>$AH$3:$AH$9</formula1>
    </dataValidation>
    <dataValidation type="list" allowBlank="1" showInputMessage="1" showErrorMessage="1" sqref="D19:H19" xr:uid="{00000000-0002-0000-0400-000003000000}">
      <formula1>$AO$2:$AO$5</formula1>
    </dataValidation>
    <dataValidation type="list" allowBlank="1" showInputMessage="1" showErrorMessage="1" sqref="K19:O19" xr:uid="{00000000-0002-0000-0400-000004000000}">
      <formula1>$AS$2</formula1>
    </dataValidation>
    <dataValidation type="list" allowBlank="1" showInputMessage="1" showErrorMessage="1" sqref="D22:H22" xr:uid="{00000000-0002-0000-0400-000005000000}">
      <formula1>$AW$2:$AW$3</formula1>
    </dataValidation>
    <dataValidation type="list" allowBlank="1" showInputMessage="1" showErrorMessage="1" sqref="K22:O22" xr:uid="{00000000-0002-0000-0400-000006000000}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C1:AZ59"/>
  <sheetViews>
    <sheetView showGridLines="0" topLeftCell="A4" zoomScale="120" zoomScaleNormal="120" workbookViewId="0">
      <selection activeCell="D10" sqref="D10:E11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5" t="s">
        <v>261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28" t="s">
        <v>198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4" t="s">
        <v>191</v>
      </c>
      <c r="E10" s="224"/>
      <c r="F10" s="84"/>
      <c r="G10" s="84"/>
      <c r="H10" s="16" t="s">
        <v>220</v>
      </c>
      <c r="J10" s="230" t="s">
        <v>228</v>
      </c>
      <c r="K10" s="230"/>
      <c r="L10" s="230"/>
      <c r="M10" s="43"/>
      <c r="N10" s="16" t="s">
        <v>192</v>
      </c>
      <c r="P10" s="61"/>
      <c r="AC10" t="s">
        <v>149</v>
      </c>
      <c r="AJ10" s="13"/>
      <c r="AK10" s="13"/>
    </row>
    <row r="11" spans="3:52" x14ac:dyDescent="0.35">
      <c r="C11" s="35"/>
      <c r="D11" s="231" t="s">
        <v>186</v>
      </c>
      <c r="E11" s="232"/>
      <c r="F11" s="47"/>
      <c r="G11" s="106"/>
      <c r="H11" s="86">
        <v>20</v>
      </c>
      <c r="J11" s="233"/>
      <c r="K11" s="234"/>
      <c r="L11" s="235"/>
      <c r="M11" s="83"/>
      <c r="N11" s="85">
        <v>632088.51</v>
      </c>
      <c r="P11" s="61"/>
      <c r="AC11" t="s">
        <v>150</v>
      </c>
    </row>
    <row r="12" spans="3:52" s="43" customFormat="1" x14ac:dyDescent="0.35">
      <c r="C12" s="108"/>
      <c r="D12" s="47"/>
      <c r="E12" s="47"/>
      <c r="F12" s="47"/>
      <c r="G12" s="109"/>
      <c r="H12" s="110"/>
      <c r="J12" s="83"/>
      <c r="K12" s="83"/>
      <c r="L12" s="83"/>
      <c r="M12" s="83"/>
      <c r="N12" s="111"/>
      <c r="P12" s="61"/>
    </row>
    <row r="13" spans="3:52" x14ac:dyDescent="0.35">
      <c r="C13" s="35"/>
      <c r="D13" s="16" t="s">
        <v>206</v>
      </c>
      <c r="E13" s="16" t="s">
        <v>271</v>
      </c>
      <c r="F13" s="47"/>
      <c r="H13" s="16" t="s">
        <v>269</v>
      </c>
      <c r="I13" s="16"/>
      <c r="J13" s="16" t="s">
        <v>270</v>
      </c>
      <c r="K13" s="83"/>
      <c r="L13" s="83"/>
      <c r="M13" s="83"/>
      <c r="N13" s="83"/>
      <c r="O13" s="83"/>
      <c r="P13" s="61"/>
    </row>
    <row r="14" spans="3:52" x14ac:dyDescent="0.35">
      <c r="C14" s="35"/>
      <c r="D14" s="269">
        <v>87987</v>
      </c>
      <c r="E14" s="270"/>
      <c r="F14" s="47"/>
      <c r="H14" s="100"/>
      <c r="I14" s="30"/>
      <c r="J14" s="2">
        <v>0</v>
      </c>
      <c r="K14" s="83"/>
      <c r="L14" s="83"/>
      <c r="M14" s="83"/>
      <c r="N14" s="83"/>
      <c r="O14" s="83"/>
      <c r="P14" s="61"/>
    </row>
    <row r="15" spans="3:52" x14ac:dyDescent="0.35">
      <c r="C15" s="35"/>
      <c r="P15" s="36"/>
      <c r="AC15" t="s">
        <v>152</v>
      </c>
    </row>
    <row r="16" spans="3:52" x14ac:dyDescent="0.35">
      <c r="C16" s="35"/>
      <c r="D16" s="224" t="s">
        <v>227</v>
      </c>
      <c r="E16" s="224"/>
      <c r="F16" s="224"/>
      <c r="G16" s="224"/>
      <c r="H16" s="224"/>
      <c r="K16" s="224" t="s">
        <v>222</v>
      </c>
      <c r="L16" s="224"/>
      <c r="M16" s="224"/>
      <c r="N16" s="224"/>
      <c r="O16" s="16"/>
      <c r="P16" s="36"/>
      <c r="AC16" t="s">
        <v>153</v>
      </c>
    </row>
    <row r="17" spans="3:37" x14ac:dyDescent="0.35">
      <c r="C17" s="35"/>
      <c r="D17" s="214"/>
      <c r="E17" s="215"/>
      <c r="F17" s="215"/>
      <c r="G17" s="215"/>
      <c r="H17" s="216"/>
      <c r="K17" s="214"/>
      <c r="L17" s="215"/>
      <c r="M17" s="215"/>
      <c r="N17" s="216"/>
      <c r="O17" s="16"/>
      <c r="P17" s="36"/>
      <c r="AC17" t="s">
        <v>154</v>
      </c>
      <c r="AJ17" s="12"/>
      <c r="AK17" s="12"/>
    </row>
    <row r="18" spans="3:37" x14ac:dyDescent="0.35">
      <c r="C18" s="35"/>
      <c r="K18" s="37"/>
      <c r="P18" s="36"/>
      <c r="AC18" t="s">
        <v>155</v>
      </c>
    </row>
    <row r="19" spans="3:37" x14ac:dyDescent="0.35">
      <c r="C19" s="35"/>
      <c r="D19" s="224" t="s">
        <v>223</v>
      </c>
      <c r="E19" s="224"/>
      <c r="F19" s="224"/>
      <c r="G19" s="224"/>
      <c r="H19" s="224"/>
      <c r="K19" s="224" t="s">
        <v>224</v>
      </c>
      <c r="L19" s="224"/>
      <c r="M19" s="224"/>
      <c r="N19" s="224"/>
      <c r="O19" s="16"/>
      <c r="P19" s="36"/>
      <c r="AC19" t="s">
        <v>156</v>
      </c>
      <c r="AJ19" s="11"/>
      <c r="AK19" s="11"/>
    </row>
    <row r="20" spans="3:37" x14ac:dyDescent="0.35">
      <c r="C20" s="35"/>
      <c r="D20" s="214"/>
      <c r="E20" s="215"/>
      <c r="F20" s="215"/>
      <c r="G20" s="215"/>
      <c r="H20" s="216"/>
      <c r="K20" s="214"/>
      <c r="L20" s="215"/>
      <c r="M20" s="215"/>
      <c r="N20" s="216"/>
      <c r="O20" s="16"/>
      <c r="P20" s="36"/>
      <c r="AC20" t="s">
        <v>157</v>
      </c>
      <c r="AJ20" s="11"/>
      <c r="AK20" s="11"/>
    </row>
    <row r="21" spans="3:37" x14ac:dyDescent="0.35">
      <c r="C21" s="35"/>
      <c r="K21" s="37"/>
      <c r="P21" s="36"/>
      <c r="AC21" t="s">
        <v>158</v>
      </c>
      <c r="AJ21" s="11"/>
      <c r="AK21" s="11"/>
    </row>
    <row r="22" spans="3:37" x14ac:dyDescent="0.35">
      <c r="C22" s="35"/>
      <c r="D22" s="224" t="s">
        <v>225</v>
      </c>
      <c r="E22" s="224"/>
      <c r="F22" s="224"/>
      <c r="G22" s="224"/>
      <c r="H22" s="224"/>
      <c r="K22" s="224" t="s">
        <v>226</v>
      </c>
      <c r="L22" s="224"/>
      <c r="M22" s="224"/>
      <c r="N22" s="224"/>
      <c r="O22" s="16"/>
      <c r="P22" s="36"/>
      <c r="AC22" t="s">
        <v>159</v>
      </c>
      <c r="AJ22" s="11"/>
      <c r="AK22" s="11"/>
    </row>
    <row r="23" spans="3:37" x14ac:dyDescent="0.35">
      <c r="C23" s="35"/>
      <c r="D23" s="214"/>
      <c r="E23" s="215"/>
      <c r="F23" s="215"/>
      <c r="G23" s="215"/>
      <c r="H23" s="216"/>
      <c r="K23" s="214"/>
      <c r="L23" s="215"/>
      <c r="M23" s="215"/>
      <c r="N23" s="216"/>
      <c r="O23" s="16"/>
      <c r="P23" s="36"/>
      <c r="AC23" t="s">
        <v>160</v>
      </c>
      <c r="AJ23" s="11"/>
      <c r="AK23" s="11"/>
    </row>
    <row r="24" spans="3:37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x14ac:dyDescent="0.35">
      <c r="C25" s="35"/>
      <c r="P25" s="36"/>
    </row>
    <row r="26" spans="3:37" x14ac:dyDescent="0.35">
      <c r="C26" s="44" t="s">
        <v>190</v>
      </c>
      <c r="P26" s="36"/>
      <c r="AJ26" s="10"/>
      <c r="AK26" s="10"/>
    </row>
    <row r="27" spans="3:37" ht="15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15" customHeight="1" x14ac:dyDescent="0.35">
      <c r="C28" s="35"/>
      <c r="P28" s="36"/>
    </row>
    <row r="29" spans="3:37" ht="15" customHeight="1" x14ac:dyDescent="0.35">
      <c r="C29" s="35"/>
      <c r="D29" s="103" t="s">
        <v>264</v>
      </c>
      <c r="E29" s="104"/>
      <c r="F29" s="104"/>
      <c r="G29" s="104"/>
      <c r="H29" s="105"/>
      <c r="J29" s="103" t="s">
        <v>265</v>
      </c>
      <c r="K29" s="104"/>
      <c r="L29" s="104"/>
      <c r="M29" s="104"/>
      <c r="N29" s="105"/>
      <c r="P29" s="36"/>
    </row>
    <row r="30" spans="3:37" ht="15" customHeight="1" x14ac:dyDescent="0.35">
      <c r="C30" s="35"/>
      <c r="D30" s="99">
        <v>9002</v>
      </c>
      <c r="E30" t="s">
        <v>97</v>
      </c>
      <c r="H30" s="94">
        <v>632088.51</v>
      </c>
      <c r="J30" s="99">
        <v>1470</v>
      </c>
      <c r="K30" t="s">
        <v>262</v>
      </c>
      <c r="N30" s="94">
        <v>31604.43</v>
      </c>
      <c r="P30" s="36"/>
    </row>
    <row r="31" spans="3:37" ht="15" customHeight="1" x14ac:dyDescent="0.35">
      <c r="C31" s="35"/>
      <c r="D31" s="35"/>
      <c r="H31" s="94"/>
      <c r="J31" s="99">
        <v>3000</v>
      </c>
      <c r="K31" t="s">
        <v>263</v>
      </c>
      <c r="N31" s="94">
        <v>34417.629999999997</v>
      </c>
      <c r="P31" s="36"/>
    </row>
    <row r="32" spans="3:37" ht="15" customHeight="1" x14ac:dyDescent="0.35">
      <c r="C32" s="35"/>
      <c r="D32" s="35"/>
      <c r="H32" s="94"/>
      <c r="J32" s="35"/>
      <c r="N32" s="94"/>
      <c r="P32" s="36"/>
    </row>
    <row r="33" spans="3:16" ht="15" customHeight="1" x14ac:dyDescent="0.35">
      <c r="C33" s="35"/>
      <c r="D33" s="35"/>
      <c r="H33" s="94"/>
      <c r="J33" s="35"/>
      <c r="N33" s="94"/>
      <c r="P33" s="36"/>
    </row>
    <row r="34" spans="3:16" ht="15" customHeight="1" x14ac:dyDescent="0.35">
      <c r="C34" s="35"/>
      <c r="D34" s="35"/>
      <c r="H34" s="94"/>
      <c r="J34" s="35"/>
      <c r="N34" s="94"/>
      <c r="P34" s="36"/>
    </row>
    <row r="35" spans="3:16" ht="15" customHeight="1" x14ac:dyDescent="0.35">
      <c r="C35" s="35"/>
      <c r="D35" s="38"/>
      <c r="E35" s="39"/>
      <c r="F35" s="101" t="s">
        <v>266</v>
      </c>
      <c r="G35" s="101"/>
      <c r="H35" s="102">
        <f>SUM(H30:H34)</f>
        <v>632088.51</v>
      </c>
      <c r="I35" s="23"/>
      <c r="J35" s="38"/>
      <c r="K35" s="39"/>
      <c r="L35" s="101" t="s">
        <v>266</v>
      </c>
      <c r="M35" s="101"/>
      <c r="N35" s="102">
        <f>SUM(N30:N34)</f>
        <v>66022.06</v>
      </c>
      <c r="P35" s="36"/>
    </row>
    <row r="36" spans="3:16" s="43" customFormat="1" ht="15" customHeight="1" x14ac:dyDescent="0.35">
      <c r="C36" s="108"/>
      <c r="F36" s="112"/>
      <c r="G36" s="112"/>
      <c r="H36" s="113"/>
      <c r="I36" s="112"/>
      <c r="L36" s="112"/>
      <c r="M36" s="112"/>
      <c r="N36" s="113"/>
      <c r="P36" s="114"/>
    </row>
    <row r="37" spans="3:16" ht="15" customHeight="1" x14ac:dyDescent="0.35">
      <c r="C37" s="35"/>
      <c r="P37" s="36"/>
    </row>
    <row r="38" spans="3:16" ht="36.65" customHeight="1" x14ac:dyDescent="0.5">
      <c r="C38" s="32"/>
      <c r="D38" s="221" t="s">
        <v>203</v>
      </c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2"/>
    </row>
    <row r="39" spans="3:16" ht="15" thickBot="1" x14ac:dyDescent="0.4">
      <c r="C39" s="35"/>
      <c r="P39" s="36"/>
    </row>
    <row r="40" spans="3:16" x14ac:dyDescent="0.35">
      <c r="C40" s="35"/>
      <c r="G40" s="48"/>
      <c r="H40" s="49"/>
      <c r="I40" s="49"/>
      <c r="J40" s="49"/>
      <c r="K40" s="49"/>
      <c r="L40" s="49"/>
      <c r="M40" s="49"/>
      <c r="N40" s="49"/>
      <c r="O40" s="50"/>
      <c r="P40" s="36"/>
    </row>
    <row r="41" spans="3:16" x14ac:dyDescent="0.35">
      <c r="C41" s="35"/>
      <c r="G41" s="51"/>
      <c r="H41" s="16" t="s">
        <v>123</v>
      </c>
      <c r="I41" s="223" t="s">
        <v>124</v>
      </c>
      <c r="J41" s="16" t="s">
        <v>267</v>
      </c>
      <c r="K41" s="223" t="s">
        <v>126</v>
      </c>
      <c r="L41" s="16" t="s">
        <v>268</v>
      </c>
      <c r="M41" s="223" t="s">
        <v>127</v>
      </c>
      <c r="N41" s="16" t="s">
        <v>128</v>
      </c>
      <c r="O41" s="52"/>
      <c r="P41" s="36"/>
    </row>
    <row r="42" spans="3:16" ht="15.65" customHeight="1" x14ac:dyDescent="0.35">
      <c r="C42" s="35"/>
      <c r="G42" s="51"/>
      <c r="H42" s="91">
        <f>(L42-J42)*N42</f>
        <v>113213.29</v>
      </c>
      <c r="I42" s="223"/>
      <c r="J42" s="89">
        <f>N35</f>
        <v>66022.06</v>
      </c>
      <c r="K42" s="223"/>
      <c r="L42" s="89">
        <f>H35</f>
        <v>632088.51</v>
      </c>
      <c r="M42" s="223"/>
      <c r="N42" s="46">
        <v>0.2</v>
      </c>
      <c r="O42" s="53"/>
      <c r="P42" s="36"/>
    </row>
    <row r="43" spans="3:16" ht="15" thickBot="1" x14ac:dyDescent="0.4">
      <c r="C43" s="35"/>
      <c r="G43" s="54"/>
      <c r="H43" s="55"/>
      <c r="I43" s="55"/>
      <c r="J43" s="55"/>
      <c r="K43" s="55"/>
      <c r="L43" s="55"/>
      <c r="M43" s="55"/>
      <c r="N43" s="55"/>
      <c r="O43" s="56"/>
      <c r="P43" s="36"/>
    </row>
    <row r="44" spans="3:16" x14ac:dyDescent="0.35">
      <c r="C44" s="35"/>
      <c r="P44" s="36"/>
    </row>
    <row r="45" spans="3:16" ht="15" thickBot="1" x14ac:dyDescent="0.4">
      <c r="C45" s="35"/>
      <c r="P45" s="36"/>
    </row>
    <row r="46" spans="3:16" x14ac:dyDescent="0.35">
      <c r="C46" s="35"/>
      <c r="G46" s="48"/>
      <c r="H46" s="49"/>
      <c r="I46" s="49"/>
      <c r="J46" s="49"/>
      <c r="K46" s="49"/>
      <c r="L46" s="49"/>
      <c r="M46" s="50"/>
      <c r="P46" s="36"/>
    </row>
    <row r="47" spans="3:16" x14ac:dyDescent="0.35">
      <c r="C47" s="35"/>
      <c r="G47" s="51"/>
      <c r="H47" s="16" t="s">
        <v>199</v>
      </c>
      <c r="I47" s="223" t="s">
        <v>124</v>
      </c>
      <c r="J47" s="16" t="s">
        <v>123</v>
      </c>
      <c r="K47" s="223" t="s">
        <v>129</v>
      </c>
      <c r="L47" s="16" t="s">
        <v>17</v>
      </c>
      <c r="M47" s="58"/>
      <c r="P47" s="36"/>
    </row>
    <row r="48" spans="3:16" x14ac:dyDescent="0.35">
      <c r="C48" s="35"/>
      <c r="G48" s="51"/>
      <c r="H48" s="89">
        <f>MIN(J48,L48)</f>
        <v>0</v>
      </c>
      <c r="I48" s="223"/>
      <c r="J48" s="89">
        <f>H42</f>
        <v>113213.29</v>
      </c>
      <c r="K48" s="223"/>
      <c r="L48" s="45">
        <v>0</v>
      </c>
      <c r="M48" s="59"/>
      <c r="P48" s="36"/>
    </row>
    <row r="49" spans="3:16" ht="15" thickBot="1" x14ac:dyDescent="0.4">
      <c r="C49" s="35"/>
      <c r="G49" s="54"/>
      <c r="H49" s="55"/>
      <c r="I49" s="55"/>
      <c r="J49" s="55"/>
      <c r="K49" s="55"/>
      <c r="L49" s="55"/>
      <c r="M49" s="56"/>
      <c r="P49" s="36"/>
    </row>
    <row r="50" spans="3:16" x14ac:dyDescent="0.35">
      <c r="C50" s="35"/>
      <c r="P50" s="36"/>
    </row>
    <row r="51" spans="3:16" x14ac:dyDescent="0.35">
      <c r="C51" s="35"/>
      <c r="P51" s="36"/>
    </row>
    <row r="52" spans="3:16" x14ac:dyDescent="0.35">
      <c r="C52" s="35"/>
      <c r="H52" s="214" t="s">
        <v>202</v>
      </c>
      <c r="I52" s="215"/>
      <c r="J52" s="216"/>
      <c r="P52" s="36"/>
    </row>
    <row r="53" spans="3:16" x14ac:dyDescent="0.35">
      <c r="C53" s="35"/>
      <c r="H53" s="57" t="s">
        <v>200</v>
      </c>
      <c r="I53" s="217" t="s">
        <v>201</v>
      </c>
      <c r="J53" s="218"/>
      <c r="P53" s="36"/>
    </row>
    <row r="54" spans="3:16" x14ac:dyDescent="0.35">
      <c r="C54" s="35"/>
      <c r="H54" s="57">
        <v>1094</v>
      </c>
      <c r="I54" s="219"/>
      <c r="J54" s="220"/>
      <c r="P54" s="36"/>
    </row>
    <row r="55" spans="3:16" x14ac:dyDescent="0.35">
      <c r="C55" s="35"/>
      <c r="P55" s="36"/>
    </row>
    <row r="56" spans="3:16" x14ac:dyDescent="0.35">
      <c r="C56" s="35"/>
      <c r="P56" s="36"/>
    </row>
    <row r="57" spans="3:16" x14ac:dyDescent="0.35">
      <c r="C57" s="35"/>
      <c r="P57" s="36"/>
    </row>
    <row r="58" spans="3:16" x14ac:dyDescent="0.35">
      <c r="C58" s="35"/>
      <c r="P58" s="36"/>
    </row>
    <row r="59" spans="3:16" x14ac:dyDescent="0.35">
      <c r="C59" s="38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40"/>
    </row>
  </sheetData>
  <sortState xmlns:xlrd2="http://schemas.microsoft.com/office/spreadsheetml/2017/richdata2" ref="AC2:AF21">
    <sortCondition ref="AC2:AC21"/>
  </sortState>
  <mergeCells count="28"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  <mergeCell ref="K23:N23"/>
    <mergeCell ref="D19:H19"/>
    <mergeCell ref="D22:H22"/>
    <mergeCell ref="K19:N19"/>
    <mergeCell ref="K22:N22"/>
    <mergeCell ref="D20:H20"/>
    <mergeCell ref="K20:N20"/>
    <mergeCell ref="D23:H23"/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</mergeCells>
  <dataValidations count="7">
    <dataValidation type="list" allowBlank="1" showInputMessage="1" showErrorMessage="1" sqref="F11:F14 D11:E12" xr:uid="{00000000-0002-0000-0500-000000000000}">
      <formula1>$AL$2:$AL$5</formula1>
    </dataValidation>
    <dataValidation type="list" allowBlank="1" showInputMessage="1" showErrorMessage="1" sqref="D17:H17" xr:uid="{00000000-0002-0000-0500-000001000000}">
      <formula1>$AC$3:$AC$24</formula1>
    </dataValidation>
    <dataValidation type="list" allowBlank="1" showInputMessage="1" showErrorMessage="1" sqref="K17:O17" xr:uid="{00000000-0002-0000-0500-000002000000}">
      <formula1>$AH$3:$AH$9</formula1>
    </dataValidation>
    <dataValidation type="list" allowBlank="1" showInputMessage="1" showErrorMessage="1" sqref="D20:H20" xr:uid="{00000000-0002-0000-0500-000003000000}">
      <formula1>$AO$2:$AO$5</formula1>
    </dataValidation>
    <dataValidation type="list" allowBlank="1" showInputMessage="1" showErrorMessage="1" sqref="K20:O20" xr:uid="{00000000-0002-0000-0500-000004000000}">
      <formula1>$AS$2</formula1>
    </dataValidation>
    <dataValidation type="list" allowBlank="1" showInputMessage="1" showErrorMessage="1" sqref="D23:H23" xr:uid="{00000000-0002-0000-0500-000005000000}">
      <formula1>$AW$2:$AW$3</formula1>
    </dataValidation>
    <dataValidation type="list" allowBlank="1" showInputMessage="1" showErrorMessage="1" sqref="K23:O23" xr:uid="{00000000-0002-0000-0500-000006000000}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6"/>
  <sheetViews>
    <sheetView zoomScale="130" zoomScaleNormal="130" workbookViewId="0">
      <selection activeCell="J15" sqref="J15:L15"/>
    </sheetView>
  </sheetViews>
  <sheetFormatPr baseColWidth="10" defaultRowHeight="14.5" x14ac:dyDescent="0.35"/>
  <cols>
    <col min="2" max="2" width="14.08984375" customWidth="1"/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100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1" t="s">
        <v>214</v>
      </c>
      <c r="D3" s="271"/>
      <c r="E3" s="271"/>
      <c r="F3" s="271"/>
      <c r="I3" s="272" t="s">
        <v>215</v>
      </c>
      <c r="J3" s="272"/>
      <c r="K3" s="272"/>
      <c r="L3" s="272"/>
      <c r="M3" s="272"/>
      <c r="N3" s="272"/>
    </row>
    <row r="4" spans="1:14" x14ac:dyDescent="0.35">
      <c r="C4" s="6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2:14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5">
      <c r="D21">
        <v>373</v>
      </c>
      <c r="E21" t="s">
        <v>57</v>
      </c>
      <c r="J21">
        <v>3000</v>
      </c>
      <c r="K21" t="s">
        <v>56</v>
      </c>
    </row>
    <row r="22" spans="2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5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5">
      <c r="B26" s="68" t="s">
        <v>213</v>
      </c>
      <c r="J26">
        <v>1251</v>
      </c>
      <c r="K26" t="s">
        <v>44</v>
      </c>
    </row>
    <row r="27" spans="2:14" x14ac:dyDescent="0.35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5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5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5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5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5">
      <c r="B36" t="s">
        <v>211</v>
      </c>
    </row>
    <row r="37" spans="1:9" x14ac:dyDescent="0.35">
      <c r="B37" t="s">
        <v>212</v>
      </c>
    </row>
    <row r="38" spans="1:9" x14ac:dyDescent="0.35">
      <c r="G38" t="s">
        <v>38</v>
      </c>
    </row>
    <row r="39" spans="1:9" ht="43.5" x14ac:dyDescent="0.35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5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5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5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5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5">
      <c r="A44" t="s">
        <v>20</v>
      </c>
      <c r="E44" t="s">
        <v>19</v>
      </c>
    </row>
    <row r="47" spans="1:9" x14ac:dyDescent="0.35">
      <c r="A47" s="5" t="s">
        <v>18</v>
      </c>
      <c r="B47" s="5"/>
    </row>
    <row r="48" spans="1:9" x14ac:dyDescent="0.35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5">
      <c r="A49" t="s">
        <v>13</v>
      </c>
      <c r="F49" s="2" t="s">
        <v>12</v>
      </c>
      <c r="G49" s="3">
        <v>9002</v>
      </c>
      <c r="H49" s="3" t="s">
        <v>11</v>
      </c>
    </row>
    <row r="50" spans="1:8" ht="29" x14ac:dyDescent="0.35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5">
      <c r="A51" t="s">
        <v>6</v>
      </c>
    </row>
    <row r="52" spans="1:8" x14ac:dyDescent="0.35">
      <c r="A52" t="s">
        <v>5</v>
      </c>
    </row>
    <row r="53" spans="1:8" x14ac:dyDescent="0.35">
      <c r="A53" t="s">
        <v>4</v>
      </c>
    </row>
    <row r="54" spans="1:8" x14ac:dyDescent="0.35">
      <c r="A54" t="s">
        <v>3</v>
      </c>
    </row>
    <row r="55" spans="1:8" x14ac:dyDescent="0.35">
      <c r="A55" t="s">
        <v>2</v>
      </c>
      <c r="C55" t="s">
        <v>1</v>
      </c>
    </row>
    <row r="56" spans="1:8" x14ac:dyDescent="0.35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3"/>
  <sheetViews>
    <sheetView zoomScaleNormal="100" workbookViewId="0">
      <selection activeCell="F10" sqref="F10"/>
    </sheetView>
  </sheetViews>
  <sheetFormatPr baseColWidth="10" defaultRowHeight="14.5" x14ac:dyDescent="0.35"/>
  <cols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107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1" t="s">
        <v>99</v>
      </c>
      <c r="D3" s="271"/>
      <c r="E3" s="271"/>
      <c r="F3" s="271"/>
      <c r="I3" s="272" t="s">
        <v>98</v>
      </c>
      <c r="J3" s="272"/>
      <c r="K3" s="272"/>
      <c r="L3" s="272"/>
      <c r="M3" s="272"/>
      <c r="N3" s="272"/>
    </row>
    <row r="4" spans="1:14" x14ac:dyDescent="0.35">
      <c r="C4" s="1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4:14" x14ac:dyDescent="0.35">
      <c r="D17">
        <v>1026</v>
      </c>
      <c r="E17" t="s">
        <v>65</v>
      </c>
      <c r="J17">
        <v>1316</v>
      </c>
      <c r="K17" t="s">
        <v>64</v>
      </c>
    </row>
    <row r="18" spans="4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5">
      <c r="D19">
        <v>1007</v>
      </c>
      <c r="E19" t="s">
        <v>61</v>
      </c>
      <c r="J19">
        <v>1420</v>
      </c>
      <c r="K19" t="s">
        <v>60</v>
      </c>
    </row>
    <row r="20" spans="4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5">
      <c r="D21">
        <v>373</v>
      </c>
      <c r="E21" t="s">
        <v>57</v>
      </c>
      <c r="J21">
        <v>3000</v>
      </c>
      <c r="K21" t="s">
        <v>56</v>
      </c>
    </row>
    <row r="22" spans="4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5">
      <c r="D24">
        <v>367</v>
      </c>
      <c r="E24" t="s">
        <v>49</v>
      </c>
      <c r="J24">
        <v>9265</v>
      </c>
      <c r="K24" t="s">
        <v>48</v>
      </c>
    </row>
    <row r="25" spans="4:14" x14ac:dyDescent="0.35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5">
      <c r="J26">
        <v>1251</v>
      </c>
      <c r="K26" t="s">
        <v>44</v>
      </c>
    </row>
    <row r="27" spans="4:14" x14ac:dyDescent="0.35">
      <c r="J27">
        <v>2751</v>
      </c>
      <c r="K27" t="s">
        <v>43</v>
      </c>
    </row>
    <row r="28" spans="4:14" x14ac:dyDescent="0.35">
      <c r="J28">
        <v>2731</v>
      </c>
      <c r="K28" t="s">
        <v>42</v>
      </c>
    </row>
    <row r="29" spans="4:14" x14ac:dyDescent="0.35">
      <c r="J29">
        <v>1912</v>
      </c>
      <c r="K29" t="s">
        <v>41</v>
      </c>
    </row>
    <row r="30" spans="4:14" x14ac:dyDescent="0.35">
      <c r="J30">
        <v>1556</v>
      </c>
      <c r="K30" t="s">
        <v>40</v>
      </c>
    </row>
    <row r="31" spans="4:14" x14ac:dyDescent="0.35">
      <c r="J31">
        <v>2721</v>
      </c>
      <c r="K31" t="s">
        <v>39</v>
      </c>
    </row>
    <row r="35" spans="1:9" x14ac:dyDescent="0.35">
      <c r="G35" t="s">
        <v>38</v>
      </c>
    </row>
    <row r="36" spans="1:9" ht="43.5" x14ac:dyDescent="0.35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5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5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5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5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5">
      <c r="A41" t="s">
        <v>20</v>
      </c>
      <c r="E41" t="s">
        <v>19</v>
      </c>
    </row>
    <row r="44" spans="1:9" x14ac:dyDescent="0.35">
      <c r="A44" s="5" t="s">
        <v>18</v>
      </c>
      <c r="B44" s="5"/>
    </row>
    <row r="45" spans="1:9" x14ac:dyDescent="0.35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5">
      <c r="A46" t="s">
        <v>13</v>
      </c>
      <c r="F46" s="2" t="s">
        <v>12</v>
      </c>
      <c r="G46" s="3">
        <v>9002</v>
      </c>
      <c r="H46" s="3" t="s">
        <v>11</v>
      </c>
    </row>
    <row r="47" spans="1:9" ht="29" x14ac:dyDescent="0.35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5">
      <c r="A48" t="s">
        <v>6</v>
      </c>
    </row>
    <row r="49" spans="1:3" x14ac:dyDescent="0.35">
      <c r="A49" t="s">
        <v>106</v>
      </c>
    </row>
    <row r="50" spans="1:3" x14ac:dyDescent="0.35">
      <c r="A50" s="20" t="s">
        <v>105</v>
      </c>
    </row>
    <row r="51" spans="1:3" x14ac:dyDescent="0.35">
      <c r="A51" t="s">
        <v>3</v>
      </c>
    </row>
    <row r="52" spans="1:3" x14ac:dyDescent="0.35">
      <c r="A52" t="s">
        <v>2</v>
      </c>
      <c r="C52" t="s">
        <v>1</v>
      </c>
    </row>
    <row r="53" spans="1:3" x14ac:dyDescent="0.35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AC30"/>
  <sheetViews>
    <sheetView showGridLines="0" zoomScaleNormal="100" workbookViewId="0">
      <selection activeCell="G16" sqref="G16"/>
    </sheetView>
  </sheetViews>
  <sheetFormatPr baseColWidth="10" defaultRowHeight="14.5" x14ac:dyDescent="0.35"/>
  <cols>
    <col min="3" max="3" width="3.36328125" customWidth="1"/>
    <col min="5" max="5" width="8.81640625" customWidth="1"/>
    <col min="6" max="6" width="5.90625" customWidth="1"/>
    <col min="7" max="7" width="17.453125" customWidth="1"/>
    <col min="8" max="8" width="6.08984375" customWidth="1"/>
    <col min="9" max="9" width="5.54296875" customWidth="1"/>
    <col min="10" max="10" width="17.453125" customWidth="1"/>
    <col min="11" max="11" width="6.453125" customWidth="1"/>
    <col min="13" max="13" width="8.1796875" customWidth="1"/>
    <col min="16" max="16" width="15.90625" customWidth="1"/>
    <col min="17" max="17" width="8.81640625" customWidth="1"/>
    <col min="19" max="19" width="11.90625" customWidth="1"/>
    <col min="28" max="29" width="27.1796875" bestFit="1" customWidth="1"/>
  </cols>
  <sheetData>
    <row r="1" spans="3:29" x14ac:dyDescent="0.35">
      <c r="AB1" s="73" t="s">
        <v>241</v>
      </c>
      <c r="AC1" s="73" t="s">
        <v>230</v>
      </c>
    </row>
    <row r="2" spans="3:29" x14ac:dyDescent="0.35">
      <c r="R2" s="273"/>
      <c r="S2" s="273"/>
      <c r="AB2" t="s">
        <v>233</v>
      </c>
      <c r="AC2" t="s">
        <v>233</v>
      </c>
    </row>
    <row r="3" spans="3:29" x14ac:dyDescent="0.35">
      <c r="AB3" t="s">
        <v>231</v>
      </c>
      <c r="AC3" t="s">
        <v>235</v>
      </c>
    </row>
    <row r="4" spans="3:29" x14ac:dyDescent="0.35">
      <c r="AB4" t="s">
        <v>232</v>
      </c>
      <c r="AC4" t="s">
        <v>234</v>
      </c>
    </row>
    <row r="5" spans="3:29" x14ac:dyDescent="0.35">
      <c r="AC5" t="s">
        <v>238</v>
      </c>
    </row>
    <row r="6" spans="3:29" x14ac:dyDescent="0.35">
      <c r="C6" s="276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8"/>
      <c r="AC6" t="s">
        <v>240</v>
      </c>
    </row>
    <row r="7" spans="3:29" ht="21" x14ac:dyDescent="0.5">
      <c r="C7" s="35"/>
      <c r="D7" s="228" t="s">
        <v>229</v>
      </c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</row>
    <row r="8" spans="3:29" x14ac:dyDescent="0.35">
      <c r="C8" s="35"/>
      <c r="Q8" s="36"/>
    </row>
    <row r="9" spans="3:29" x14ac:dyDescent="0.35">
      <c r="C9" s="35"/>
      <c r="Q9" s="36"/>
    </row>
    <row r="10" spans="3:29" x14ac:dyDescent="0.35">
      <c r="C10" s="35"/>
      <c r="D10" s="224" t="s">
        <v>241</v>
      </c>
      <c r="E10" s="224"/>
      <c r="F10" s="16"/>
      <c r="G10" s="39" t="s">
        <v>230</v>
      </c>
      <c r="J10" s="62" t="s">
        <v>132</v>
      </c>
      <c r="K10" s="16"/>
      <c r="L10" s="16" t="s">
        <v>134</v>
      </c>
      <c r="N10" s="224" t="s">
        <v>133</v>
      </c>
      <c r="O10" s="224"/>
      <c r="P10" s="224"/>
      <c r="Q10" s="75"/>
      <c r="R10" s="16"/>
    </row>
    <row r="11" spans="3:29" x14ac:dyDescent="0.35">
      <c r="C11" s="35"/>
      <c r="D11" s="214" t="s">
        <v>233</v>
      </c>
      <c r="E11" s="216"/>
      <c r="F11" s="31"/>
      <c r="G11" s="3" t="s">
        <v>233</v>
      </c>
      <c r="H11" s="16"/>
      <c r="J11" s="74"/>
      <c r="L11" s="2"/>
      <c r="N11" s="214"/>
      <c r="O11" s="215"/>
      <c r="P11" s="216"/>
      <c r="Q11" s="75"/>
      <c r="R11" s="16"/>
    </row>
    <row r="12" spans="3:29" x14ac:dyDescent="0.35">
      <c r="C12" s="35"/>
      <c r="Q12" s="36"/>
    </row>
    <row r="13" spans="3:29" x14ac:dyDescent="0.35">
      <c r="C13" s="35"/>
      <c r="Q13" s="36"/>
    </row>
    <row r="14" spans="3:29" x14ac:dyDescent="0.35">
      <c r="C14" s="35"/>
      <c r="D14" s="273" t="s">
        <v>239</v>
      </c>
      <c r="E14" s="273"/>
      <c r="F14" s="273"/>
      <c r="G14" s="273"/>
      <c r="H14" s="16"/>
      <c r="I14" s="224" t="s">
        <v>247</v>
      </c>
      <c r="J14" s="224"/>
      <c r="K14" s="224"/>
      <c r="M14" s="224" t="s">
        <v>236</v>
      </c>
      <c r="N14" s="224"/>
      <c r="O14" s="224"/>
      <c r="P14" s="224"/>
      <c r="Q14" s="75"/>
    </row>
    <row r="15" spans="3:29" x14ac:dyDescent="0.35">
      <c r="C15" s="35"/>
      <c r="D15" s="63"/>
      <c r="E15" s="64"/>
      <c r="F15" s="64"/>
      <c r="G15" s="65"/>
      <c r="H15" s="16"/>
      <c r="I15" s="63"/>
      <c r="J15" s="64"/>
      <c r="K15" s="30"/>
      <c r="M15" s="214"/>
      <c r="N15" s="215"/>
      <c r="O15" s="215"/>
      <c r="P15" s="216"/>
      <c r="Q15" s="75"/>
    </row>
    <row r="16" spans="3:29" x14ac:dyDescent="0.35">
      <c r="C16" s="35"/>
      <c r="Q16" s="36"/>
    </row>
    <row r="17" spans="3:17" x14ac:dyDescent="0.35">
      <c r="C17" s="35"/>
      <c r="F17" t="s">
        <v>254</v>
      </c>
      <c r="M17" t="s">
        <v>255</v>
      </c>
      <c r="Q17" s="36"/>
    </row>
    <row r="18" spans="3:17" x14ac:dyDescent="0.35">
      <c r="C18" s="35"/>
      <c r="D18" s="224" t="s">
        <v>237</v>
      </c>
      <c r="E18" s="224"/>
      <c r="G18" s="224" t="s">
        <v>244</v>
      </c>
      <c r="H18" s="224"/>
      <c r="I18" s="224"/>
      <c r="J18" s="16"/>
      <c r="K18" s="224" t="s">
        <v>245</v>
      </c>
      <c r="L18" s="224"/>
      <c r="M18" s="16"/>
      <c r="N18" t="s">
        <v>135</v>
      </c>
      <c r="P18" t="s">
        <v>248</v>
      </c>
      <c r="Q18" s="36"/>
    </row>
    <row r="19" spans="3:17" x14ac:dyDescent="0.35">
      <c r="C19" s="35"/>
      <c r="D19" s="274"/>
      <c r="E19" s="275"/>
      <c r="G19" s="214"/>
      <c r="H19" s="215"/>
      <c r="I19" s="216"/>
      <c r="J19" s="16"/>
      <c r="K19" s="274"/>
      <c r="L19" s="275"/>
      <c r="M19" s="76"/>
      <c r="N19" s="2"/>
      <c r="P19" s="2"/>
      <c r="Q19" s="36"/>
    </row>
    <row r="20" spans="3:17" x14ac:dyDescent="0.35">
      <c r="C20" s="35"/>
      <c r="G20" s="16"/>
      <c r="H20" s="16"/>
      <c r="N20" s="77" t="s">
        <v>136</v>
      </c>
      <c r="Q20" s="36"/>
    </row>
    <row r="21" spans="3:17" x14ac:dyDescent="0.35">
      <c r="C21" s="35"/>
      <c r="Q21" s="36"/>
    </row>
    <row r="22" spans="3:17" x14ac:dyDescent="0.35">
      <c r="C22" s="35"/>
      <c r="D22" s="224" t="s">
        <v>137</v>
      </c>
      <c r="E22" s="224"/>
      <c r="F22" s="224"/>
      <c r="H22" s="224" t="s">
        <v>242</v>
      </c>
      <c r="I22" s="224"/>
      <c r="J22" s="224"/>
      <c r="L22" s="39" t="s">
        <v>243</v>
      </c>
      <c r="M22" s="39"/>
      <c r="O22" s="273" t="s">
        <v>139</v>
      </c>
      <c r="P22" s="273"/>
      <c r="Q22" s="36"/>
    </row>
    <row r="23" spans="3:17" x14ac:dyDescent="0.35">
      <c r="C23" s="35"/>
      <c r="D23" s="214"/>
      <c r="E23" s="215"/>
      <c r="F23" s="216"/>
      <c r="H23" s="214"/>
      <c r="I23" s="215"/>
      <c r="J23" s="216"/>
      <c r="L23" s="214"/>
      <c r="M23" s="216"/>
      <c r="O23" s="214"/>
      <c r="P23" s="216"/>
      <c r="Q23" s="36"/>
    </row>
    <row r="24" spans="3:17" x14ac:dyDescent="0.35">
      <c r="C24" s="35"/>
      <c r="Q24" s="36"/>
    </row>
    <row r="25" spans="3:17" x14ac:dyDescent="0.35">
      <c r="C25" s="35"/>
      <c r="Q25" s="36"/>
    </row>
    <row r="26" spans="3:17" x14ac:dyDescent="0.35">
      <c r="C26" s="35"/>
      <c r="D26" t="s">
        <v>246</v>
      </c>
      <c r="Q26" s="36"/>
    </row>
    <row r="27" spans="3:17" x14ac:dyDescent="0.35">
      <c r="C27" s="35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6"/>
    </row>
    <row r="28" spans="3:17" ht="30" customHeight="1" x14ac:dyDescent="0.35">
      <c r="C28" s="35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36"/>
    </row>
    <row r="29" spans="3:17" x14ac:dyDescent="0.35"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6"/>
    </row>
    <row r="30" spans="3:17" ht="28.75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</row>
  </sheetData>
  <mergeCells count="24">
    <mergeCell ref="N11:P11"/>
    <mergeCell ref="N10:P10"/>
    <mergeCell ref="D11:E11"/>
    <mergeCell ref="R2:S2"/>
    <mergeCell ref="D7:Q7"/>
    <mergeCell ref="D10:E10"/>
    <mergeCell ref="C6:Q6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M14:P14"/>
    <mergeCell ref="D14:G14"/>
    <mergeCell ref="I14:K14"/>
    <mergeCell ref="M15:P15"/>
    <mergeCell ref="G18:I18"/>
    <mergeCell ref="K18:L18"/>
  </mergeCells>
  <dataValidations count="2">
    <dataValidation type="list" allowBlank="1" showInputMessage="1" showErrorMessage="1" sqref="D11:E11" xr:uid="{00000000-0002-0000-0800-000000000000}">
      <formula1>$AB$2:$AB$4</formula1>
    </dataValidation>
    <dataValidation type="list" allowBlank="1" showInputMessage="1" showErrorMessage="1" sqref="G11:H11" xr:uid="{00000000-0002-0000-0800-000001000000}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F bruto</vt:lpstr>
      <vt:lpstr>Propuesta Formula</vt:lpstr>
      <vt:lpstr>SMVM</vt:lpstr>
      <vt:lpstr>SMVM PISO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Gerardo Nuñez</cp:lastModifiedBy>
  <dcterms:created xsi:type="dcterms:W3CDTF">2023-05-18T01:53:55Z</dcterms:created>
  <dcterms:modified xsi:type="dcterms:W3CDTF">2023-06-15T19:19:08Z</dcterms:modified>
</cp:coreProperties>
</file>