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66qga\Documents\GitHub\P_DevOps324-450\WIP\journaux de travaux\"/>
    </mc:Choice>
  </mc:AlternateContent>
  <xr:revisionPtr revIDLastSave="0" documentId="13_ncr:1_{F26A55AE-072D-41FE-9AD4-315F870CF793}" xr6:coauthVersionLast="47" xr6:coauthVersionMax="47" xr10:uidLastSave="{00000000-0000-0000-0000-000000000000}"/>
  <bookViews>
    <workbookView xWindow="-120" yWindow="-120" windowWidth="29040" windowHeight="1584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<sst xmlns="http://schemas.openxmlformats.org/spreadsheetml/2006/main" count="64" uniqueCount="46">
  <si>
    <t>Auteur:</t>
  </si>
  <si>
    <t>Projet:</t>
  </si>
  <si>
    <t>Analyse</t>
  </si>
  <si>
    <t>Test</t>
  </si>
  <si>
    <t>Documentation</t>
  </si>
  <si>
    <t>Temps total:</t>
  </si>
  <si>
    <t>Date:</t>
  </si>
  <si>
    <t>Semaine</t>
  </si>
  <si>
    <t>Jour</t>
  </si>
  <si>
    <t>Type</t>
  </si>
  <si>
    <t>Description</t>
  </si>
  <si>
    <t>Remarques/problèmes</t>
  </si>
  <si>
    <t>Type d'activité</t>
  </si>
  <si>
    <t>Total heures</t>
  </si>
  <si>
    <t>Temps</t>
  </si>
  <si>
    <t>min.</t>
  </si>
  <si>
    <t>Heures</t>
  </si>
  <si>
    <t>Minutes</t>
  </si>
  <si>
    <t>Total</t>
  </si>
  <si>
    <t>Implémentation</t>
  </si>
  <si>
    <t xml:space="preserve">h.      </t>
  </si>
  <si>
    <t>Plannification Initiale</t>
  </si>
  <si>
    <t>en %</t>
  </si>
  <si>
    <t>heures</t>
  </si>
  <si>
    <t>Total heures TPI</t>
  </si>
  <si>
    <t>Plannification Effective</t>
  </si>
  <si>
    <t xml:space="preserve">Total </t>
  </si>
  <si>
    <t>Journal de travail</t>
  </si>
  <si>
    <t>Belkhiria Sofiène</t>
  </si>
  <si>
    <t>P_DevOps_Test</t>
  </si>
  <si>
    <t>18.11.2024  au 10.01.2025</t>
  </si>
  <si>
    <t>Ecriture de la planif</t>
  </si>
  <si>
    <t>Ecriture de l'analyse préliminaire</t>
  </si>
  <si>
    <t>Ecriture de la politique de test</t>
  </si>
  <si>
    <t>Ecriture de la stratégie de test</t>
  </si>
  <si>
    <t xml:space="preserve">Ecriture du plan de test de connexion </t>
  </si>
  <si>
    <t>Vérification + correction des plan de test</t>
  </si>
  <si>
    <t>Test login (marche pas)</t>
  </si>
  <si>
    <t>Mise en place du test login (création d'un compte) avec des informations correct</t>
  </si>
  <si>
    <t>Mise en place du test login (création d'un compte) sans email</t>
  </si>
  <si>
    <t>Ajout d'un test de supression d'utilisateur</t>
  </si>
  <si>
    <t>Aide philippe</t>
  </si>
  <si>
    <t>Absence</t>
  </si>
  <si>
    <t>Evaluation 80% avec la prof</t>
  </si>
  <si>
    <t xml:space="preserve">Mise en place des test de gestion de l'utilisateur </t>
  </si>
  <si>
    <t>Mise en place d'un test unitaire pour la création d'une 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</si>
</sst>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1"/>
      <color rgb="FF569CD6"/>
      <name val="Consolas"/>
      <family val="3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0" fontId="16" fillId="0" borderId="0" xfId="0" applyFont="1" applyAlignment="1" applyProtection="1">
      <alignment vertical="center" wrapText="1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20</c:v>
                </c:pt>
                <c:pt idx="1">
                  <c:v>0</c:v>
                </c:pt>
                <c:pt idx="2">
                  <c:v>490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2.8368794326241134E-2</c:v>
                </c:pt>
                <c:pt idx="1">
                  <c:v>0</c:v>
                </c:pt>
                <c:pt idx="2">
                  <c:v>0.69503546099290781</c:v>
                </c:pt>
                <c:pt idx="3">
                  <c:v>0.27659574468085107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26" sqref="F26"/>
    </sheetView>
  </sheetViews>
  <sheetFormatPr baseColWidth="10" defaultColWidth="11" defaultRowHeight="15.75" x14ac:dyDescent="0.2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8"/>
      <c r="B1" s="9"/>
      <c r="C1" s="10"/>
      <c r="D1" s="10"/>
      <c r="E1" s="11"/>
      <c r="F1" s="12" t="s">
        <v>27</v>
      </c>
      <c r="G1" s="11"/>
    </row>
    <row r="2" spans="1:15" ht="23.25" x14ac:dyDescent="0.35">
      <c r="A2" s="83" t="s">
        <v>0</v>
      </c>
      <c r="B2" s="83"/>
      <c r="C2" s="81" t="s">
        <v>28</v>
      </c>
      <c r="D2" s="81"/>
      <c r="E2" s="81"/>
      <c r="F2" s="5" t="s">
        <v>1</v>
      </c>
      <c r="G2" s="75" t="s">
        <v>29</v>
      </c>
    </row>
    <row r="3" spans="1:15" ht="23.25" x14ac:dyDescent="0.35">
      <c r="A3" s="83" t="s">
        <v>5</v>
      </c>
      <c r="B3" s="83"/>
      <c r="C3" s="78" t="str">
        <f>QUOTIENT(E4,60)&amp;" heures "&amp;MOD(E4,60)&amp;" minutes"</f>
        <v>14 heures 45 minutes</v>
      </c>
      <c r="D3" s="19"/>
      <c r="E3" s="3"/>
      <c r="F3" s="4" t="s">
        <v>6</v>
      </c>
      <c r="G3" s="76" t="s">
        <v>30</v>
      </c>
    </row>
    <row r="4" spans="1:15" ht="23.25" hidden="1" x14ac:dyDescent="0.35">
      <c r="B4" s="5"/>
      <c r="C4" s="19">
        <f>SUBTOTAL(9,$C$7:$C$531)*60</f>
        <v>480</v>
      </c>
      <c r="D4" s="19">
        <f>SUBTOTAL(9,$D$7:$D$531)</f>
        <v>405</v>
      </c>
      <c r="E4" s="29">
        <f>SUM(C4:D4)</f>
        <v>885</v>
      </c>
      <c r="F4" s="4"/>
      <c r="G4" s="6"/>
    </row>
    <row r="5" spans="1:15" x14ac:dyDescent="0.25">
      <c r="C5" s="82" t="s">
        <v>14</v>
      </c>
      <c r="D5" s="82"/>
    </row>
    <row r="6" spans="1:15" s="17" customFormat="1" ht="20.100000000000001" customHeight="1" x14ac:dyDescent="0.3">
      <c r="A6" s="15" t="s">
        <v>7</v>
      </c>
      <c r="B6" s="26" t="s">
        <v>8</v>
      </c>
      <c r="C6" s="31" t="s">
        <v>20</v>
      </c>
      <c r="D6" s="18" t="s">
        <v>15</v>
      </c>
      <c r="E6" s="16" t="s">
        <v>9</v>
      </c>
      <c r="F6" s="16" t="s">
        <v>10</v>
      </c>
      <c r="G6" s="16" t="s">
        <v>11</v>
      </c>
    </row>
    <row r="7" spans="1:15" x14ac:dyDescent="0.25">
      <c r="A7" s="72">
        <f>IF(ISBLANK(B7),"",_xlfn.ISOWEEKNUM('Journal de travail'!$B7))</f>
        <v>47</v>
      </c>
      <c r="B7" s="32">
        <v>45614</v>
      </c>
      <c r="C7" s="33"/>
      <c r="D7" s="34">
        <v>20</v>
      </c>
      <c r="E7" s="35" t="s">
        <v>4</v>
      </c>
      <c r="F7" s="28" t="s">
        <v>31</v>
      </c>
      <c r="G7" s="44"/>
    </row>
    <row r="8" spans="1:15" x14ac:dyDescent="0.25">
      <c r="A8" s="73">
        <f>IF(ISBLANK(B8),"",_xlfn.ISOWEEKNUM('Journal de travail'!$B8))</f>
        <v>47</v>
      </c>
      <c r="B8" s="36">
        <v>45614</v>
      </c>
      <c r="C8" s="37"/>
      <c r="D8" s="38">
        <v>45</v>
      </c>
      <c r="E8" s="39" t="s">
        <v>4</v>
      </c>
      <c r="F8" s="28" t="s">
        <v>32</v>
      </c>
      <c r="G8" s="45"/>
      <c r="M8" t="s">
        <v>2</v>
      </c>
      <c r="N8">
        <v>1</v>
      </c>
      <c r="O8">
        <v>0</v>
      </c>
    </row>
    <row r="9" spans="1:15" x14ac:dyDescent="0.25">
      <c r="A9" s="74">
        <f>IF(ISBLANK(B9),"",_xlfn.ISOWEEKNUM('Journal de travail'!$B9))</f>
        <v>47</v>
      </c>
      <c r="B9" s="40">
        <v>45614</v>
      </c>
      <c r="C9" s="41"/>
      <c r="D9" s="42">
        <v>40</v>
      </c>
      <c r="E9" s="43" t="s">
        <v>4</v>
      </c>
      <c r="F9" s="28" t="s">
        <v>33</v>
      </c>
      <c r="G9" s="46"/>
      <c r="M9" t="s">
        <v>19</v>
      </c>
      <c r="N9">
        <v>2</v>
      </c>
      <c r="O9">
        <v>5</v>
      </c>
    </row>
    <row r="10" spans="1:15" x14ac:dyDescent="0.25">
      <c r="A10" s="73">
        <f>IF(ISBLANK(B10),"",_xlfn.ISOWEEKNUM('Journal de travail'!$B10))</f>
        <v>47</v>
      </c>
      <c r="B10" s="36">
        <v>45614</v>
      </c>
      <c r="C10" s="37"/>
      <c r="D10" s="38">
        <v>40</v>
      </c>
      <c r="E10" s="39" t="s">
        <v>4</v>
      </c>
      <c r="F10" s="28" t="s">
        <v>34</v>
      </c>
      <c r="G10" s="45"/>
      <c r="M10" t="s">
        <v>3</v>
      </c>
      <c r="N10">
        <v>3</v>
      </c>
      <c r="O10">
        <v>10</v>
      </c>
    </row>
    <row r="11" spans="1:15" x14ac:dyDescent="0.25">
      <c r="A11" s="74">
        <f>IF(ISBLANK(B11),"",_xlfn.ISOWEEKNUM('Journal de travail'!$B11))</f>
        <v>48</v>
      </c>
      <c r="B11" s="36">
        <v>45621</v>
      </c>
      <c r="C11" s="37">
        <v>3</v>
      </c>
      <c r="D11" s="38"/>
      <c r="E11" s="39"/>
      <c r="F11" s="28" t="s">
        <v>42</v>
      </c>
      <c r="G11" s="46"/>
      <c r="M11" t="s">
        <v>4</v>
      </c>
      <c r="N11">
        <v>4</v>
      </c>
      <c r="O11">
        <v>15</v>
      </c>
    </row>
    <row r="12" spans="1:15" x14ac:dyDescent="0.25">
      <c r="A12" s="73">
        <f>IF(ISBLANK(B12),"",_xlfn.ISOWEEKNUM('Journal de travail'!$B12))</f>
        <v>49</v>
      </c>
      <c r="B12" s="40">
        <v>45628</v>
      </c>
      <c r="C12" s="41"/>
      <c r="D12" s="42">
        <v>40</v>
      </c>
      <c r="E12" s="43" t="s">
        <v>4</v>
      </c>
      <c r="F12" s="28" t="s">
        <v>35</v>
      </c>
      <c r="G12" s="45"/>
      <c r="N12">
        <v>5</v>
      </c>
      <c r="O12">
        <v>20</v>
      </c>
    </row>
    <row r="13" spans="1:15" x14ac:dyDescent="0.25">
      <c r="A13" s="74">
        <f>IF(ISBLANK(B13),"",_xlfn.ISOWEEKNUM('Journal de travail'!$B13))</f>
        <v>49</v>
      </c>
      <c r="B13" s="36">
        <v>45628</v>
      </c>
      <c r="C13" s="37"/>
      <c r="D13" s="38">
        <v>10</v>
      </c>
      <c r="E13" s="39" t="s">
        <v>4</v>
      </c>
      <c r="F13" s="28" t="s">
        <v>36</v>
      </c>
      <c r="G13" s="46"/>
      <c r="N13">
        <v>6</v>
      </c>
      <c r="O13">
        <v>25</v>
      </c>
    </row>
    <row r="14" spans="1:15" x14ac:dyDescent="0.25">
      <c r="A14" s="73">
        <f>IF(ISBLANK(B14),"",_xlfn.ISOWEEKNUM('Journal de travail'!$B14))</f>
        <v>49</v>
      </c>
      <c r="B14" s="40">
        <v>45628</v>
      </c>
      <c r="C14" s="41">
        <v>1</v>
      </c>
      <c r="D14" s="42">
        <v>35</v>
      </c>
      <c r="E14" s="43" t="s">
        <v>3</v>
      </c>
      <c r="F14" s="28" t="s">
        <v>37</v>
      </c>
      <c r="G14" s="45"/>
      <c r="N14">
        <v>7</v>
      </c>
      <c r="O14">
        <v>30</v>
      </c>
    </row>
    <row r="15" spans="1:15" x14ac:dyDescent="0.25">
      <c r="A15" s="74">
        <f>IF(ISBLANK(B15),"",_xlfn.ISOWEEKNUM('Journal de travail'!$B15))</f>
        <v>50</v>
      </c>
      <c r="B15" s="36">
        <v>45635</v>
      </c>
      <c r="C15" s="37">
        <v>1</v>
      </c>
      <c r="D15" s="38">
        <v>20</v>
      </c>
      <c r="E15" s="39" t="s">
        <v>3</v>
      </c>
      <c r="F15" s="28" t="s">
        <v>38</v>
      </c>
      <c r="G15" s="46"/>
      <c r="N15">
        <v>8</v>
      </c>
      <c r="O15">
        <v>35</v>
      </c>
    </row>
    <row r="16" spans="1:15" x14ac:dyDescent="0.25">
      <c r="A16" s="73">
        <f>IF(ISBLANK(B16),"",_xlfn.ISOWEEKNUM('Journal de travail'!$B16))</f>
        <v>50</v>
      </c>
      <c r="B16" s="40">
        <v>45635</v>
      </c>
      <c r="C16" s="41">
        <v>1</v>
      </c>
      <c r="D16" s="42">
        <v>20</v>
      </c>
      <c r="E16" s="43" t="s">
        <v>3</v>
      </c>
      <c r="F16" s="28" t="s">
        <v>39</v>
      </c>
      <c r="G16" s="45"/>
      <c r="O16">
        <v>40</v>
      </c>
    </row>
    <row r="17" spans="1:15" x14ac:dyDescent="0.25">
      <c r="A17" s="74">
        <f>IF(ISBLANK(B17),"",_xlfn.ISOWEEKNUM('Journal de travail'!$B17))</f>
        <v>50</v>
      </c>
      <c r="B17" s="36">
        <v>45639</v>
      </c>
      <c r="C17" s="37">
        <v>1</v>
      </c>
      <c r="D17" s="38">
        <v>30</v>
      </c>
      <c r="E17" s="39" t="s">
        <v>3</v>
      </c>
      <c r="F17" s="28" t="s">
        <v>40</v>
      </c>
      <c r="G17" s="46"/>
      <c r="O17">
        <v>45</v>
      </c>
    </row>
    <row r="18" spans="1:15" x14ac:dyDescent="0.25">
      <c r="A18" s="73">
        <f>IF(ISBLANK(B18),"",_xlfn.ISOWEEKNUM('Journal de travail'!$B18))</f>
        <v>50</v>
      </c>
      <c r="B18" s="40">
        <v>45639</v>
      </c>
      <c r="C18" s="41"/>
      <c r="D18" s="42">
        <v>45</v>
      </c>
      <c r="E18" s="43" t="s">
        <v>3</v>
      </c>
      <c r="F18" s="80" t="s">
        <v>41</v>
      </c>
      <c r="G18" s="45"/>
      <c r="O18">
        <v>50</v>
      </c>
    </row>
    <row r="19" spans="1:15" x14ac:dyDescent="0.25">
      <c r="A19" s="74">
        <f>IF(ISBLANK(B19),"",_xlfn.ISOWEEKNUM('Journal de travail'!$B19))</f>
        <v>51</v>
      </c>
      <c r="B19" s="36">
        <v>45642</v>
      </c>
      <c r="C19" s="37"/>
      <c r="D19" s="38">
        <v>20</v>
      </c>
      <c r="E19" s="39" t="s">
        <v>2</v>
      </c>
      <c r="F19" s="28" t="s">
        <v>43</v>
      </c>
      <c r="G19" s="46"/>
      <c r="O19">
        <v>55</v>
      </c>
    </row>
    <row r="20" spans="1:15" x14ac:dyDescent="0.25">
      <c r="A20" s="73">
        <f>IF(ISBLANK(B20),"",_xlfn.ISOWEEKNUM('Journal de travail'!$B20))</f>
        <v>51</v>
      </c>
      <c r="B20" s="36">
        <v>45642</v>
      </c>
      <c r="C20" s="37">
        <v>1</v>
      </c>
      <c r="D20" s="38">
        <v>20</v>
      </c>
      <c r="E20" s="39" t="s">
        <v>3</v>
      </c>
      <c r="F20" s="28" t="s">
        <v>44</v>
      </c>
      <c r="G20" s="45"/>
    </row>
    <row r="21" spans="1:15" x14ac:dyDescent="0.25">
      <c r="A21" s="74">
        <f>IF(ISBLANK(B21),"",_xlfn.ISOWEEKNUM('Journal de travail'!$B21))</f>
        <v>51</v>
      </c>
      <c r="B21" s="40">
        <v>45642</v>
      </c>
      <c r="C21" s="41"/>
      <c r="D21" s="42">
        <v>20</v>
      </c>
      <c r="E21" s="43" t="s">
        <v>3</v>
      </c>
      <c r="F21" s="28" t="s">
        <v>45</v>
      </c>
      <c r="G21" s="46"/>
    </row>
    <row r="22" spans="1:15" x14ac:dyDescent="0.2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 x14ac:dyDescent="0.2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 x14ac:dyDescent="0.2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 x14ac:dyDescent="0.2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 x14ac:dyDescent="0.2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 x14ac:dyDescent="0.2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 x14ac:dyDescent="0.2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 x14ac:dyDescent="0.2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 x14ac:dyDescent="0.2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 x14ac:dyDescent="0.2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 x14ac:dyDescent="0.2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 x14ac:dyDescent="0.25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 x14ac:dyDescent="0.25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 x14ac:dyDescent="0.25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 x14ac:dyDescent="0.25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 x14ac:dyDescent="0.25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 x14ac:dyDescent="0.25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 x14ac:dyDescent="0.25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 x14ac:dyDescent="0.25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 x14ac:dyDescent="0.25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 x14ac:dyDescent="0.25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 x14ac:dyDescent="0.25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 x14ac:dyDescent="0.25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 x14ac:dyDescent="0.25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 x14ac:dyDescent="0.25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 x14ac:dyDescent="0.25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 x14ac:dyDescent="0.25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 x14ac:dyDescent="0.25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 x14ac:dyDescent="0.25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 x14ac:dyDescent="0.25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 x14ac:dyDescent="0.25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 x14ac:dyDescent="0.25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 x14ac:dyDescent="0.25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 x14ac:dyDescent="0.25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 x14ac:dyDescent="0.25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 x14ac:dyDescent="0.25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 x14ac:dyDescent="0.25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 x14ac:dyDescent="0.25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 x14ac:dyDescent="0.25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 x14ac:dyDescent="0.25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 x14ac:dyDescent="0.25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 x14ac:dyDescent="0.25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 x14ac:dyDescent="0.25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 x14ac:dyDescent="0.25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 x14ac:dyDescent="0.25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 x14ac:dyDescent="0.25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 x14ac:dyDescent="0.25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 x14ac:dyDescent="0.25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 x14ac:dyDescent="0.25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 x14ac:dyDescent="0.25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 x14ac:dyDescent="0.25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 x14ac:dyDescent="0.25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 x14ac:dyDescent="0.25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 x14ac:dyDescent="0.25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 x14ac:dyDescent="0.25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 x14ac:dyDescent="0.25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 x14ac:dyDescent="0.25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 x14ac:dyDescent="0.25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 x14ac:dyDescent="0.25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 x14ac:dyDescent="0.25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 x14ac:dyDescent="0.25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 x14ac:dyDescent="0.25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 x14ac:dyDescent="0.25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 x14ac:dyDescent="0.25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 x14ac:dyDescent="0.25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 x14ac:dyDescent="0.25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 x14ac:dyDescent="0.25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 x14ac:dyDescent="0.25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 x14ac:dyDescent="0.25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 x14ac:dyDescent="0.25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 x14ac:dyDescent="0.25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 x14ac:dyDescent="0.25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 x14ac:dyDescent="0.25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 x14ac:dyDescent="0.25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 x14ac:dyDescent="0.25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 x14ac:dyDescent="0.25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 x14ac:dyDescent="0.25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 x14ac:dyDescent="0.25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 x14ac:dyDescent="0.25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 x14ac:dyDescent="0.25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 x14ac:dyDescent="0.25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 x14ac:dyDescent="0.25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 x14ac:dyDescent="0.25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 x14ac:dyDescent="0.25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 x14ac:dyDescent="0.25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 x14ac:dyDescent="0.25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 x14ac:dyDescent="0.25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 x14ac:dyDescent="0.25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 x14ac:dyDescent="0.25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 x14ac:dyDescent="0.25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 x14ac:dyDescent="0.25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 x14ac:dyDescent="0.25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 x14ac:dyDescent="0.25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 x14ac:dyDescent="0.25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 x14ac:dyDescent="0.25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 x14ac:dyDescent="0.25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 x14ac:dyDescent="0.25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 x14ac:dyDescent="0.25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 x14ac:dyDescent="0.25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 x14ac:dyDescent="0.25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 x14ac:dyDescent="0.25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 x14ac:dyDescent="0.25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 x14ac:dyDescent="0.25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 x14ac:dyDescent="0.25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 x14ac:dyDescent="0.25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 x14ac:dyDescent="0.25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 x14ac:dyDescent="0.25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 x14ac:dyDescent="0.25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 x14ac:dyDescent="0.25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 x14ac:dyDescent="0.25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 x14ac:dyDescent="0.25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 x14ac:dyDescent="0.25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 x14ac:dyDescent="0.25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 x14ac:dyDescent="0.25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 x14ac:dyDescent="0.25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 x14ac:dyDescent="0.25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 x14ac:dyDescent="0.25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 x14ac:dyDescent="0.25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 x14ac:dyDescent="0.25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 x14ac:dyDescent="0.25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 x14ac:dyDescent="0.25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 x14ac:dyDescent="0.25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 x14ac:dyDescent="0.25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 x14ac:dyDescent="0.25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 x14ac:dyDescent="0.25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 x14ac:dyDescent="0.25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 x14ac:dyDescent="0.25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 x14ac:dyDescent="0.25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 x14ac:dyDescent="0.25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 x14ac:dyDescent="0.25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 x14ac:dyDescent="0.25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 x14ac:dyDescent="0.25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 x14ac:dyDescent="0.25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 x14ac:dyDescent="0.25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 x14ac:dyDescent="0.25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 x14ac:dyDescent="0.25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 x14ac:dyDescent="0.25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 x14ac:dyDescent="0.25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 x14ac:dyDescent="0.25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 x14ac:dyDescent="0.25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 x14ac:dyDescent="0.25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 x14ac:dyDescent="0.25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 x14ac:dyDescent="0.25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 x14ac:dyDescent="0.25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 x14ac:dyDescent="0.25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 x14ac:dyDescent="0.25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 x14ac:dyDescent="0.25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 x14ac:dyDescent="0.25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 x14ac:dyDescent="0.25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 x14ac:dyDescent="0.25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 x14ac:dyDescent="0.25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 x14ac:dyDescent="0.25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 x14ac:dyDescent="0.25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 x14ac:dyDescent="0.25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 x14ac:dyDescent="0.25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 x14ac:dyDescent="0.25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 x14ac:dyDescent="0.25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 x14ac:dyDescent="0.25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 x14ac:dyDescent="0.25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 x14ac:dyDescent="0.25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 x14ac:dyDescent="0.25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 x14ac:dyDescent="0.25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 x14ac:dyDescent="0.25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 x14ac:dyDescent="0.25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 x14ac:dyDescent="0.25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 x14ac:dyDescent="0.25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 x14ac:dyDescent="0.25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 x14ac:dyDescent="0.25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 x14ac:dyDescent="0.25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 x14ac:dyDescent="0.25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 x14ac:dyDescent="0.25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 x14ac:dyDescent="0.25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 x14ac:dyDescent="0.25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 x14ac:dyDescent="0.25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 x14ac:dyDescent="0.25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 x14ac:dyDescent="0.25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 x14ac:dyDescent="0.25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 x14ac:dyDescent="0.25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 x14ac:dyDescent="0.25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 x14ac:dyDescent="0.25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 x14ac:dyDescent="0.25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 x14ac:dyDescent="0.25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 x14ac:dyDescent="0.25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 x14ac:dyDescent="0.25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 x14ac:dyDescent="0.25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 x14ac:dyDescent="0.25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 x14ac:dyDescent="0.25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 x14ac:dyDescent="0.25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 x14ac:dyDescent="0.25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 x14ac:dyDescent="0.25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 x14ac:dyDescent="0.25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 x14ac:dyDescent="0.25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 x14ac:dyDescent="0.25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 x14ac:dyDescent="0.25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 x14ac:dyDescent="0.25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 x14ac:dyDescent="0.25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 x14ac:dyDescent="0.25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 x14ac:dyDescent="0.25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 x14ac:dyDescent="0.25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 x14ac:dyDescent="0.25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 x14ac:dyDescent="0.25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 x14ac:dyDescent="0.25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 x14ac:dyDescent="0.25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 x14ac:dyDescent="0.25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 x14ac:dyDescent="0.25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 x14ac:dyDescent="0.25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 x14ac:dyDescent="0.25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 x14ac:dyDescent="0.25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 x14ac:dyDescent="0.25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 x14ac:dyDescent="0.25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 x14ac:dyDescent="0.25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 x14ac:dyDescent="0.25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 x14ac:dyDescent="0.25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 x14ac:dyDescent="0.25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 x14ac:dyDescent="0.25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 x14ac:dyDescent="0.25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 x14ac:dyDescent="0.25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 x14ac:dyDescent="0.25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 x14ac:dyDescent="0.25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 x14ac:dyDescent="0.25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 x14ac:dyDescent="0.25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 x14ac:dyDescent="0.25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 x14ac:dyDescent="0.25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 x14ac:dyDescent="0.25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 x14ac:dyDescent="0.25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 x14ac:dyDescent="0.25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 x14ac:dyDescent="0.25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 x14ac:dyDescent="0.25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 x14ac:dyDescent="0.25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 x14ac:dyDescent="0.25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 x14ac:dyDescent="0.25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 x14ac:dyDescent="0.25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 x14ac:dyDescent="0.25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 x14ac:dyDescent="0.25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 x14ac:dyDescent="0.25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 x14ac:dyDescent="0.25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 x14ac:dyDescent="0.25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 x14ac:dyDescent="0.25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 x14ac:dyDescent="0.25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 x14ac:dyDescent="0.25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 x14ac:dyDescent="0.25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 x14ac:dyDescent="0.25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 x14ac:dyDescent="0.25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 x14ac:dyDescent="0.25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 x14ac:dyDescent="0.25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 x14ac:dyDescent="0.25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 x14ac:dyDescent="0.25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 x14ac:dyDescent="0.25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 x14ac:dyDescent="0.25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 x14ac:dyDescent="0.25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 x14ac:dyDescent="0.25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 x14ac:dyDescent="0.25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 x14ac:dyDescent="0.25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 x14ac:dyDescent="0.25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 x14ac:dyDescent="0.25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 x14ac:dyDescent="0.25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 x14ac:dyDescent="0.25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 x14ac:dyDescent="0.25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 x14ac:dyDescent="0.25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 x14ac:dyDescent="0.25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 x14ac:dyDescent="0.25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 x14ac:dyDescent="0.25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 x14ac:dyDescent="0.25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 x14ac:dyDescent="0.25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 x14ac:dyDescent="0.25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 x14ac:dyDescent="0.25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 x14ac:dyDescent="0.25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 x14ac:dyDescent="0.25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 x14ac:dyDescent="0.25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 x14ac:dyDescent="0.25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 x14ac:dyDescent="0.25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 x14ac:dyDescent="0.25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 x14ac:dyDescent="0.25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 x14ac:dyDescent="0.25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 x14ac:dyDescent="0.25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 x14ac:dyDescent="0.25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 x14ac:dyDescent="0.25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 x14ac:dyDescent="0.25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 x14ac:dyDescent="0.25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 x14ac:dyDescent="0.25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 x14ac:dyDescent="0.25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 x14ac:dyDescent="0.25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 x14ac:dyDescent="0.25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 x14ac:dyDescent="0.25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 x14ac:dyDescent="0.25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 x14ac:dyDescent="0.25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 x14ac:dyDescent="0.25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 x14ac:dyDescent="0.25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 x14ac:dyDescent="0.25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 x14ac:dyDescent="0.25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 x14ac:dyDescent="0.25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 x14ac:dyDescent="0.25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 x14ac:dyDescent="0.25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 x14ac:dyDescent="0.25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 x14ac:dyDescent="0.25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 x14ac:dyDescent="0.25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 x14ac:dyDescent="0.25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 x14ac:dyDescent="0.25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 x14ac:dyDescent="0.25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 x14ac:dyDescent="0.25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 x14ac:dyDescent="0.25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 x14ac:dyDescent="0.25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 x14ac:dyDescent="0.25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 x14ac:dyDescent="0.25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 x14ac:dyDescent="0.25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 x14ac:dyDescent="0.25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 x14ac:dyDescent="0.25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 x14ac:dyDescent="0.25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 x14ac:dyDescent="0.25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 x14ac:dyDescent="0.25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 x14ac:dyDescent="0.25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 x14ac:dyDescent="0.25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 x14ac:dyDescent="0.25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 x14ac:dyDescent="0.25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 x14ac:dyDescent="0.25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 x14ac:dyDescent="0.25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 x14ac:dyDescent="0.25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 x14ac:dyDescent="0.25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 x14ac:dyDescent="0.25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 x14ac:dyDescent="0.25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 x14ac:dyDescent="0.25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 x14ac:dyDescent="0.25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 x14ac:dyDescent="0.25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 x14ac:dyDescent="0.25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 x14ac:dyDescent="0.25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 x14ac:dyDescent="0.25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 x14ac:dyDescent="0.25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 x14ac:dyDescent="0.25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 x14ac:dyDescent="0.25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 x14ac:dyDescent="0.25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 x14ac:dyDescent="0.25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 x14ac:dyDescent="0.25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 x14ac:dyDescent="0.25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 x14ac:dyDescent="0.25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 x14ac:dyDescent="0.25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 x14ac:dyDescent="0.25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 x14ac:dyDescent="0.25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 x14ac:dyDescent="0.25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 x14ac:dyDescent="0.25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 x14ac:dyDescent="0.25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 x14ac:dyDescent="0.25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 x14ac:dyDescent="0.25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 x14ac:dyDescent="0.25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 x14ac:dyDescent="0.25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 x14ac:dyDescent="0.25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 x14ac:dyDescent="0.25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 x14ac:dyDescent="0.25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 x14ac:dyDescent="0.25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 x14ac:dyDescent="0.25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 x14ac:dyDescent="0.25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 x14ac:dyDescent="0.25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 x14ac:dyDescent="0.25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 x14ac:dyDescent="0.25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 x14ac:dyDescent="0.25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 x14ac:dyDescent="0.25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 x14ac:dyDescent="0.25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 x14ac:dyDescent="0.25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 x14ac:dyDescent="0.25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 x14ac:dyDescent="0.25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 x14ac:dyDescent="0.25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 x14ac:dyDescent="0.25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 x14ac:dyDescent="0.25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 x14ac:dyDescent="0.25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 x14ac:dyDescent="0.25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 x14ac:dyDescent="0.25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 x14ac:dyDescent="0.25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 x14ac:dyDescent="0.25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 x14ac:dyDescent="0.25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 x14ac:dyDescent="0.25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 x14ac:dyDescent="0.25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 x14ac:dyDescent="0.25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 x14ac:dyDescent="0.25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 x14ac:dyDescent="0.25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 x14ac:dyDescent="0.25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 x14ac:dyDescent="0.25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 x14ac:dyDescent="0.25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 x14ac:dyDescent="0.25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 x14ac:dyDescent="0.25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 x14ac:dyDescent="0.25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 x14ac:dyDescent="0.25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 x14ac:dyDescent="0.25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 x14ac:dyDescent="0.25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 x14ac:dyDescent="0.25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 x14ac:dyDescent="0.25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 x14ac:dyDescent="0.25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 x14ac:dyDescent="0.25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 x14ac:dyDescent="0.25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 x14ac:dyDescent="0.25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 x14ac:dyDescent="0.25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 x14ac:dyDescent="0.25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 x14ac:dyDescent="0.25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 x14ac:dyDescent="0.25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 x14ac:dyDescent="0.25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 x14ac:dyDescent="0.25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 x14ac:dyDescent="0.25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 x14ac:dyDescent="0.25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 x14ac:dyDescent="0.25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 x14ac:dyDescent="0.25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 x14ac:dyDescent="0.25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 x14ac:dyDescent="0.25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 x14ac:dyDescent="0.25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 x14ac:dyDescent="0.25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 x14ac:dyDescent="0.25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 x14ac:dyDescent="0.25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 x14ac:dyDescent="0.25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 x14ac:dyDescent="0.25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 x14ac:dyDescent="0.25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 x14ac:dyDescent="0.25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 x14ac:dyDescent="0.25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 x14ac:dyDescent="0.25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 x14ac:dyDescent="0.25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 x14ac:dyDescent="0.25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 x14ac:dyDescent="0.25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 x14ac:dyDescent="0.25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 x14ac:dyDescent="0.25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 x14ac:dyDescent="0.25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 x14ac:dyDescent="0.25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 x14ac:dyDescent="0.25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 x14ac:dyDescent="0.25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 x14ac:dyDescent="0.25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 x14ac:dyDescent="0.25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 x14ac:dyDescent="0.25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 x14ac:dyDescent="0.25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 x14ac:dyDescent="0.25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 x14ac:dyDescent="0.25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 x14ac:dyDescent="0.25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 x14ac:dyDescent="0.25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 x14ac:dyDescent="0.25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 x14ac:dyDescent="0.25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 x14ac:dyDescent="0.25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 x14ac:dyDescent="0.25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 x14ac:dyDescent="0.25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 x14ac:dyDescent="0.25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 x14ac:dyDescent="0.25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 x14ac:dyDescent="0.25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 x14ac:dyDescent="0.25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 x14ac:dyDescent="0.25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 x14ac:dyDescent="0.25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 x14ac:dyDescent="0.25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 x14ac:dyDescent="0.25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 x14ac:dyDescent="0.25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 x14ac:dyDescent="0.25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 x14ac:dyDescent="0.25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 x14ac:dyDescent="0.25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 x14ac:dyDescent="0.25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 x14ac:dyDescent="0.25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 x14ac:dyDescent="0.25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 x14ac:dyDescent="0.25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 x14ac:dyDescent="0.25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 x14ac:dyDescent="0.25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 x14ac:dyDescent="0.25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 x14ac:dyDescent="0.25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 x14ac:dyDescent="0.25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 x14ac:dyDescent="0.25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 x14ac:dyDescent="0.25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 x14ac:dyDescent="0.25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 x14ac:dyDescent="0.25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 x14ac:dyDescent="0.25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 x14ac:dyDescent="0.25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 x14ac:dyDescent="0.25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 x14ac:dyDescent="0.25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 x14ac:dyDescent="0.25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 x14ac:dyDescent="0.25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 x14ac:dyDescent="0.25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 x14ac:dyDescent="0.25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 x14ac:dyDescent="0.25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 x14ac:dyDescent="0.25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 x14ac:dyDescent="0.25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 x14ac:dyDescent="0.25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 x14ac:dyDescent="0.25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 x14ac:dyDescent="0.25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 x14ac:dyDescent="0.25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 x14ac:dyDescent="0.25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 x14ac:dyDescent="0.25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 x14ac:dyDescent="0.25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 x14ac:dyDescent="0.25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 x14ac:dyDescent="0.25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 x14ac:dyDescent="0.25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 x14ac:dyDescent="0.25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 x14ac:dyDescent="0.25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 x14ac:dyDescent="0.25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 x14ac:dyDescent="0.25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 x14ac:dyDescent="0.25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 x14ac:dyDescent="0.25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 x14ac:dyDescent="0.25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 x14ac:dyDescent="0.25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 x14ac:dyDescent="0.25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 x14ac:dyDescent="0.25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 x14ac:dyDescent="0.25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 x14ac:dyDescent="0.25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 x14ac:dyDescent="0.25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 x14ac:dyDescent="0.25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 x14ac:dyDescent="0.25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 x14ac:dyDescent="0.25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 x14ac:dyDescent="0.25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 x14ac:dyDescent="0.25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 x14ac:dyDescent="0.25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 x14ac:dyDescent="0.25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 x14ac:dyDescent="0.25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 x14ac:dyDescent="0.25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 x14ac:dyDescent="0.25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 x14ac:dyDescent="0.25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 x14ac:dyDescent="0.25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 x14ac:dyDescent="0.25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 x14ac:dyDescent="0.25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 x14ac:dyDescent="0.25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 x14ac:dyDescent="0.25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 x14ac:dyDescent="0.25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 x14ac:dyDescent="0.25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 x14ac:dyDescent="0.25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 x14ac:dyDescent="0.25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baseColWidth="10" defaultRowHeight="18.75" x14ac:dyDescent="0.3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 x14ac:dyDescent="0.35">
      <c r="E2" s="77" t="s">
        <v>24</v>
      </c>
      <c r="F2" s="79">
        <v>88</v>
      </c>
      <c r="G2" s="77" t="s">
        <v>23</v>
      </c>
      <c r="L2" s="20"/>
      <c r="M2" s="52"/>
      <c r="N2" s="20"/>
    </row>
    <row r="3" spans="1:14" x14ac:dyDescent="0.3">
      <c r="L3" s="24"/>
      <c r="M3" s="25"/>
      <c r="N3" s="24"/>
    </row>
    <row r="4" spans="1:14" ht="21" x14ac:dyDescent="0.35">
      <c r="E4" s="77" t="s">
        <v>25</v>
      </c>
      <c r="L4" s="77" t="s">
        <v>21</v>
      </c>
      <c r="M4" s="48"/>
      <c r="N4" s="24"/>
    </row>
    <row r="5" spans="1:14" x14ac:dyDescent="0.3">
      <c r="A5" t="s">
        <v>16</v>
      </c>
      <c r="B5" t="s">
        <v>17</v>
      </c>
      <c r="C5" s="48" t="s">
        <v>26</v>
      </c>
      <c r="D5" s="49"/>
      <c r="E5" s="53" t="s">
        <v>12</v>
      </c>
      <c r="F5" s="54" t="s">
        <v>13</v>
      </c>
      <c r="G5" s="58" t="s">
        <v>22</v>
      </c>
      <c r="L5" s="59" t="s">
        <v>12</v>
      </c>
      <c r="M5" s="60" t="s">
        <v>13</v>
      </c>
      <c r="N5" s="61" t="s">
        <v>22</v>
      </c>
    </row>
    <row r="6" spans="1:14" x14ac:dyDescent="0.3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20</v>
      </c>
      <c r="C6">
        <f t="shared" ref="C6:C9" si="0">SUM(A6:B6)</f>
        <v>20</v>
      </c>
      <c r="E6" s="21" t="str">
        <f>'Journal de travail'!M8</f>
        <v>Analyse</v>
      </c>
      <c r="F6" s="50" t="str">
        <f>QUOTIENT(SUM(A6:B6),60)&amp;" h "&amp;TEXT(MOD(SUM(A6:B6),60), "00")&amp;" min"</f>
        <v>0 h 20 min</v>
      </c>
      <c r="G6" s="47">
        <f>SUM(A6:B6)/$C$10</f>
        <v>2.8368794326241134E-2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 x14ac:dyDescent="0.3">
      <c r="A7">
        <f>SUMIF('Journal de travail'!$E$7:$E$532,Plannification!E7,'Journal de travail'!$C$7:$C$532)*60</f>
        <v>0</v>
      </c>
      <c r="B7">
        <f>SUMIF('Journal de travail'!$E$7:$E$532,Plannification!E7,'Journal de travail'!$D$7:$D$532)</f>
        <v>0</v>
      </c>
      <c r="C7">
        <f t="shared" si="0"/>
        <v>0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0 h 00 min</v>
      </c>
      <c r="G7" s="56">
        <f t="shared" ref="G7:G9" si="2">SUM(A7:B7)/$C$10</f>
        <v>0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 x14ac:dyDescent="0.3">
      <c r="A8">
        <f>SUMIF('Journal de travail'!$E$7:$E$532,Plannification!E8,'Journal de travail'!$C$7:$C$532)*60</f>
        <v>300</v>
      </c>
      <c r="B8">
        <f>SUMIF('Journal de travail'!$E$7:$E$532,Plannification!E8,'Journal de travail'!$D$7:$D$532)</f>
        <v>190</v>
      </c>
      <c r="C8">
        <f t="shared" si="0"/>
        <v>490</v>
      </c>
      <c r="E8" s="22" t="str">
        <f>'Journal de travail'!M10</f>
        <v>Test</v>
      </c>
      <c r="F8" s="50" t="str">
        <f t="shared" si="1"/>
        <v>8 h 10 min</v>
      </c>
      <c r="G8" s="47">
        <f t="shared" si="2"/>
        <v>0.69503546099290781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 x14ac:dyDescent="0.3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195</v>
      </c>
      <c r="C9">
        <f t="shared" si="0"/>
        <v>195</v>
      </c>
      <c r="E9" s="23" t="str">
        <f>'Journal de travail'!M11</f>
        <v>Documentation</v>
      </c>
      <c r="F9" s="55" t="str">
        <f t="shared" si="1"/>
        <v>3 h 15 min</v>
      </c>
      <c r="G9" s="56">
        <f t="shared" si="2"/>
        <v>0.27659574468085107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 x14ac:dyDescent="0.3">
      <c r="A10">
        <f>SUM(A6:A9)</f>
        <v>300</v>
      </c>
      <c r="B10">
        <f>SUM(B6:B9)</f>
        <v>405</v>
      </c>
      <c r="C10">
        <f>SUM(A10:B10)</f>
        <v>705</v>
      </c>
      <c r="E10" s="20" t="s">
        <v>18</v>
      </c>
      <c r="F10" s="50" t="str">
        <f t="shared" si="1"/>
        <v>11 h 45 min</v>
      </c>
      <c r="G10" s="57">
        <f>C10/C11</f>
        <v>0.13352272727272727</v>
      </c>
      <c r="L10" s="67" t="s">
        <v>18</v>
      </c>
      <c r="M10" s="68"/>
      <c r="N10" s="71">
        <f>SUM(N6:N9)</f>
        <v>1</v>
      </c>
    </row>
    <row r="11" spans="1:14" x14ac:dyDescent="0.3">
      <c r="C11">
        <f>F2*60</f>
        <v>5280</v>
      </c>
    </row>
    <row r="12" spans="1:14" x14ac:dyDescent="0.3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baseColWidth="10" defaultRowHeight="15.75" x14ac:dyDescent="0.2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453EC0E-0298-408B-815C-A1500DB4F5E9}">
  <ds:schemaRefs>
    <ds:schemaRef ds:uri="99ffe1f3-7857-457f-add0-5bdef636f38d"/>
    <ds:schemaRef ds:uri="http://www.w3.org/XML/1998/namespace"/>
    <ds:schemaRef ds:uri="http://schemas.microsoft.com/office/2006/metadata/properties"/>
    <ds:schemaRef ds:uri="be0d3259-a7ce-4623-88ec-81594dfcbc1c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Journal de travail</vt:lpstr>
      <vt:lpstr>Plannification</vt:lpstr>
      <vt:lpstr>Initiale VS Effective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Sofiene Habib Belkhiria</cp:lastModifiedBy>
  <cp:revision/>
  <dcterms:created xsi:type="dcterms:W3CDTF">2023-11-21T20:00:34Z</dcterms:created>
  <dcterms:modified xsi:type="dcterms:W3CDTF">2024-12-16T09:37:50Z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