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07060AAA-5D28-45B2-B92B-3DB3C201C559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<sst xmlns="http://schemas.openxmlformats.org/spreadsheetml/2006/main" count="69" uniqueCount="47">
  <si>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</si>
  <si>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</si>
  <si>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</si>
  <si>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</si>
  <si>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</si>
  <si>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</si>
  <si>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</si>
  <si>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</si>
  <si>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</si>
  <si>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</si>
  <si>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</si>
  <si>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</si>
  <si>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</si>
  <si>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</si>
  <si>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</si>
  <si>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</si>
  <si>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</si>
  <si>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</si>
  <si>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</si>
  <si>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</si>
  <si>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</si>
  <si>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</si>
  <si>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</si>
  <si>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</si>
  <si>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</si>
  <si>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</si>
  <si>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</si>
  <si>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</si>
  <si>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</si>
  <si>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</t>
  </si>
  <si>
    <t>11.11.2024  au 10.01.2025</t>
  </si>
  <si>
    <t>Planif projet</t>
  </si>
  <si>
    <t>Création d'un container mongoDB</t>
  </si>
  <si>
    <t xml:space="preserve">Creation d'un container Backend se connectant a la db </t>
  </si>
  <si>
    <t>Aide avec Mathis pour la mise en place du frontEnd</t>
  </si>
  <si>
    <t>Création du github ainsi que du github Projects + création des journaux de travaux</t>
  </si>
  <si>
    <t>M.Schaffter nous a présenter le projet</t>
  </si>
  <si>
    <t>Mise en place du container FrontEnd</t>
  </si>
  <si>
    <t xml:space="preserve">Stand up  meeting </t>
  </si>
  <si>
    <t>Mise en place de la communication entre le frontend et le backend de la todo app</t>
  </si>
  <si>
    <t>Ecriture de la mise en place du backend</t>
  </si>
  <si>
    <t>Absence</t>
  </si>
  <si>
    <t>Ecriture du point 2.1 de la doc</t>
  </si>
  <si>
    <t>Mise en place du workflow Test &amp; audit &amp; lint</t>
  </si>
  <si>
    <t>Ecriture de la description du workflow &amp; Mis en place du diagramme de flux du workflow</t>
  </si>
  <si>
    <t>Auto-Evaluation 80% avec le prof</t>
  </si>
  <si>
    <t>Ecriture de l'analyse initiale dans le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</si>
</sst>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225</c:v>
                </c:pt>
                <c:pt idx="1">
                  <c:v>345</c:v>
                </c:pt>
                <c:pt idx="2">
                  <c:v>0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0.29801324503311261</c:v>
                </c:pt>
                <c:pt idx="1">
                  <c:v>0.45695364238410596</c:v>
                </c:pt>
                <c:pt idx="2">
                  <c:v>0</c:v>
                </c:pt>
                <c:pt idx="3">
                  <c:v>0.24503311258278146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6" sqref="F26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12 heures 35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360</v>
      </c>
      <c r="D4" s="19">
        <f>SUBTOTAL(9,$D$7:$D$531)</f>
        <v>395</v>
      </c>
      <c r="E4" s="29">
        <f>SUM(C4:D4)</f>
        <v>755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25</v>
      </c>
      <c r="E7" s="35" t="s">
        <v>4</v>
      </c>
      <c r="F7" s="28" t="s">
        <v>35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30</v>
      </c>
      <c r="E8" s="39" t="s">
        <v>2</v>
      </c>
      <c r="F8" s="28" t="s">
        <v>36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25</v>
      </c>
      <c r="E9" s="43" t="s">
        <v>2</v>
      </c>
      <c r="F9" s="28" t="s">
        <v>31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/>
      <c r="D10" s="38">
        <v>20</v>
      </c>
      <c r="E10" s="39" t="s">
        <v>19</v>
      </c>
      <c r="F10" s="28" t="s">
        <v>32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>
        <v>1</v>
      </c>
      <c r="D11" s="42">
        <v>5</v>
      </c>
      <c r="E11" s="43" t="s">
        <v>19</v>
      </c>
      <c r="F11" s="28" t="s">
        <v>33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45</v>
      </c>
      <c r="B12" s="36">
        <v>45602</v>
      </c>
      <c r="C12" s="37"/>
      <c r="D12" s="38">
        <v>5</v>
      </c>
      <c r="E12" s="39" t="s">
        <v>19</v>
      </c>
      <c r="F12" s="28" t="s">
        <v>34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46</v>
      </c>
      <c r="B13" s="40">
        <v>45609</v>
      </c>
      <c r="C13" s="41">
        <v>1</v>
      </c>
      <c r="D13" s="42">
        <v>5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46</v>
      </c>
      <c r="B14" s="36">
        <v>45609</v>
      </c>
      <c r="C14" s="37">
        <v>1</v>
      </c>
      <c r="D14" s="38">
        <v>55</v>
      </c>
      <c r="E14" s="39" t="s">
        <v>2</v>
      </c>
      <c r="F14" s="28" t="s">
        <v>41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47</v>
      </c>
      <c r="B15" s="36">
        <v>45616</v>
      </c>
      <c r="C15" s="37"/>
      <c r="D15" s="38">
        <v>15</v>
      </c>
      <c r="E15" s="39" t="s">
        <v>2</v>
      </c>
      <c r="F15" s="28" t="s">
        <v>38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47</v>
      </c>
      <c r="B16" s="40">
        <v>45616</v>
      </c>
      <c r="C16" s="41">
        <v>1</v>
      </c>
      <c r="D16" s="42">
        <v>20</v>
      </c>
      <c r="E16" s="43" t="s">
        <v>19</v>
      </c>
      <c r="F16" s="28" t="s">
        <v>39</v>
      </c>
      <c r="G16" s="45"/>
      <c r="O16">
        <v>40</v>
      </c>
    </row>
    <row r="17" spans="1:15" x14ac:dyDescent="0.25">
      <c r="A17" s="74">
        <f>IF(ISBLANK(B17),"",_xlfn.ISOWEEKNUM('Journal de travail'!$B17))</f>
        <v>47</v>
      </c>
      <c r="B17" s="36">
        <v>45616</v>
      </c>
      <c r="C17" s="37"/>
      <c r="D17" s="38">
        <v>45</v>
      </c>
      <c r="E17" s="39" t="s">
        <v>19</v>
      </c>
      <c r="F17" s="28" t="s">
        <v>40</v>
      </c>
      <c r="G17" s="46"/>
      <c r="O17">
        <v>45</v>
      </c>
    </row>
    <row r="18" spans="1:15" x14ac:dyDescent="0.25">
      <c r="A18" s="73">
        <f>IF(ISBLANK(B18),"",_xlfn.ISOWEEKNUM('Journal de travail'!$B18))</f>
        <v>48</v>
      </c>
      <c r="B18" s="40">
        <v>45623</v>
      </c>
      <c r="C18" s="41"/>
      <c r="D18" s="42">
        <v>15</v>
      </c>
      <c r="E18" s="43" t="s">
        <v>2</v>
      </c>
      <c r="F18" s="28" t="s">
        <v>38</v>
      </c>
      <c r="G18" s="45"/>
      <c r="O18">
        <v>50</v>
      </c>
    </row>
    <row r="19" spans="1:15" x14ac:dyDescent="0.25">
      <c r="A19" s="74">
        <f>IF(ISBLANK(B19),"",_xlfn.ISOWEEKNUM('Journal de travail'!$B19))</f>
        <v>48</v>
      </c>
      <c r="B19" s="36">
        <v>45623</v>
      </c>
      <c r="C19" s="37">
        <v>1</v>
      </c>
      <c r="D19" s="38">
        <v>5</v>
      </c>
      <c r="E19" s="39" t="s">
        <v>4</v>
      </c>
      <c r="F19" s="28" t="s">
        <v>42</v>
      </c>
      <c r="G19" s="46"/>
      <c r="O19">
        <v>55</v>
      </c>
    </row>
    <row r="20" spans="1:15" x14ac:dyDescent="0.25">
      <c r="A20" s="73">
        <f>IF(ISBLANK(B20),"",_xlfn.ISOWEEKNUM('Journal de travail'!$B20))</f>
        <v>48</v>
      </c>
      <c r="B20" s="36">
        <v>45623</v>
      </c>
      <c r="C20" s="37">
        <v>1</v>
      </c>
      <c r="D20" s="38">
        <v>5</v>
      </c>
      <c r="E20" s="39" t="s">
        <v>19</v>
      </c>
      <c r="F20" s="28" t="s">
        <v>43</v>
      </c>
      <c r="G20" s="45"/>
    </row>
    <row r="21" spans="1:15" x14ac:dyDescent="0.25">
      <c r="A21" s="74">
        <f>IF(ISBLANK(B21),"",_xlfn.ISOWEEKNUM('Journal de travail'!$B21))</f>
        <v>49</v>
      </c>
      <c r="B21" s="40">
        <v>45630</v>
      </c>
      <c r="C21" s="41"/>
      <c r="D21" s="42">
        <v>45</v>
      </c>
      <c r="E21" s="43" t="s">
        <v>4</v>
      </c>
      <c r="F21" s="28" t="s">
        <v>44</v>
      </c>
      <c r="G21" s="46"/>
    </row>
    <row r="22" spans="1:15" x14ac:dyDescent="0.25">
      <c r="A22" s="73">
        <f>IF(ISBLANK(B22),"",_xlfn.ISOWEEKNUM('Journal de travail'!$B22))</f>
        <v>50</v>
      </c>
      <c r="B22" s="36">
        <v>45637</v>
      </c>
      <c r="C22" s="37"/>
      <c r="D22" s="38">
        <v>25</v>
      </c>
      <c r="E22" s="39" t="s">
        <v>2</v>
      </c>
      <c r="F22" s="28" t="s">
        <v>45</v>
      </c>
      <c r="G22" s="45"/>
    </row>
    <row r="23" spans="1:15" x14ac:dyDescent="0.25">
      <c r="A23" s="74">
        <f>IF(ISBLANK(B23),"",_xlfn.ISOWEEKNUM('Journal de travail'!$B23))</f>
        <v>50</v>
      </c>
      <c r="B23" s="40">
        <v>45637</v>
      </c>
      <c r="C23" s="41"/>
      <c r="D23" s="42">
        <v>50</v>
      </c>
      <c r="E23" s="43" t="s">
        <v>4</v>
      </c>
      <c r="F23" s="28" t="s">
        <v>46</v>
      </c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60</v>
      </c>
      <c r="B6">
        <f>SUMIF('Journal de travail'!$E$7:$E$532,Plannification!E6,'Journal de travail'!$D$7:$D$532)</f>
        <v>165</v>
      </c>
      <c r="C6">
        <f t="shared" ref="C6:C9" si="0">SUM(A6:B6)</f>
        <v>225</v>
      </c>
      <c r="E6" s="21" t="str">
        <f>'Journal de travail'!M8</f>
        <v>Analyse</v>
      </c>
      <c r="F6" s="50" t="str">
        <f>QUOTIENT(SUM(A6:B6),60)&amp;" h "&amp;TEXT(MOD(SUM(A6:B6),60), "00")&amp;" min"</f>
        <v>3 h 45 min</v>
      </c>
      <c r="G6" s="47">
        <f>SUM(A6:B6)/$C$10</f>
        <v>0.29801324503311261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240</v>
      </c>
      <c r="B7">
        <f>SUMIF('Journal de travail'!$E$7:$E$532,Plannification!E7,'Journal de travail'!$D$7:$D$532)</f>
        <v>105</v>
      </c>
      <c r="C7">
        <f t="shared" si="0"/>
        <v>345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5 h 45 min</v>
      </c>
      <c r="G7" s="56">
        <f t="shared" ref="G7:G9" si="2">SUM(A7:B7)/$C$10</f>
        <v>0.45695364238410596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125</v>
      </c>
      <c r="C9">
        <f t="shared" si="0"/>
        <v>185</v>
      </c>
      <c r="E9" s="23" t="str">
        <f>'Journal de travail'!M11</f>
        <v>Documentation</v>
      </c>
      <c r="F9" s="55" t="str">
        <f t="shared" si="1"/>
        <v>3 h 05 min</v>
      </c>
      <c r="G9" s="56">
        <f t="shared" si="2"/>
        <v>0.24503311258278146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360</v>
      </c>
      <c r="B10">
        <f>SUM(B6:B9)</f>
        <v>395</v>
      </c>
      <c r="C10">
        <f>SUM(A10:B10)</f>
        <v>755</v>
      </c>
      <c r="E10" s="20" t="s">
        <v>18</v>
      </c>
      <c r="F10" s="50" t="str">
        <f t="shared" si="1"/>
        <v>12 h 35 min</v>
      </c>
      <c r="G10" s="57">
        <f>C10/C11</f>
        <v>0.14299242424242425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2024-12-11T14:32:38Z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