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_DevOps324-450\WIP\journaux de travaux\"/>
    </mc:Choice>
  </mc:AlternateContent>
  <xr:revisionPtr revIDLastSave="0" documentId="13_ncr:1_{CDCAE0A8-A80F-4A41-AEAB-FA17D46AA8BA}" xr6:coauthVersionLast="47" xr6:coauthVersionMax="47" xr10:uidLastSave="{00000000-0000-0000-0000-000000000000}"/>
  <bookViews>
    <workbookView xWindow="780" yWindow="780" windowWidth="21600" windowHeight="11385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<sst xmlns="http://schemas.openxmlformats.org/spreadsheetml/2006/main" count="47" uniqueCount="37">
  <si>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</si>
  <si>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</si>
  <si>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</si>
  <si>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</si>
  <si>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</si>
  <si>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</si>
  <si>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</si>
  <si>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</si>
  <si>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</si>
  <si>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</si>
  <si>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</si>
  <si>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</si>
  <si>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</si>
  <si>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</si>
  <si>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</si>
  <si>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</si>
  <si>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</si>
  <si>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</si>
  <si>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</si>
  <si>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</si>
  <si>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</si>
  <si>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</si>
  <si>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</si>
  <si>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</si>
  <si>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</si>
  <si>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</si>
  <si>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</si>
  <si>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</si>
  <si>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Belkhiria Sofiène</t>
  </si>
  <si>
    <t>P_DevOps_Test</t>
  </si>
  <si>
    <t>18.11.2024  au 10.01.2025</t>
  </si>
  <si>
    <t>Ecriture de la planif</t>
  </si>
  <si>
    <t>Ecriture de l'analyse préliminaire</t>
  </si>
  <si>
    <t>Ecriture de la politique de test</t>
  </si>
  <si>
    <t>Ecriture de la stratégie de test</t>
  </si>
  <si>
    <t xml:space="preserve">Ecriture du plan de test de connexion </t>
  </si>
  <si>
    <t>Vérification + correction des plan de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</si>
</sst>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1"/>
      <color rgb="FF569CD6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16" fillId="0" borderId="0" xfId="0" applyFont="1" applyAlignment="1" applyProtection="1">
      <alignment vertical="center" wrapText="1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4" sqref="F14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3" t="s">
        <v>0</v>
      </c>
      <c r="B2" s="83"/>
      <c r="C2" s="81" t="s">
        <v>28</v>
      </c>
      <c r="D2" s="81"/>
      <c r="E2" s="81"/>
      <c r="F2" s="5" t="s">
        <v>1</v>
      </c>
      <c r="G2" s="75" t="s">
        <v>29</v>
      </c>
    </row>
    <row r="3" spans="1:15" ht="23.25" x14ac:dyDescent="0.35">
      <c r="A3" s="83" t="s">
        <v>5</v>
      </c>
      <c r="B3" s="83"/>
      <c r="C3" s="78" t="str">
        <f>QUOTIENT(E4,60)&amp;" heures "&amp;MOD(E4,60)&amp;" minutes"</f>
        <v>2 heures 0 minutes</v>
      </c>
      <c r="D3" s="19"/>
      <c r="E3" s="3"/>
      <c r="F3" s="4" t="s">
        <v>6</v>
      </c>
      <c r="G3" s="76" t="s">
        <v>30</v>
      </c>
    </row>
    <row r="4" spans="1:15" ht="23.25" hidden="1" x14ac:dyDescent="0.35">
      <c r="B4" s="5"/>
      <c r="C4" s="19">
        <f>SUBTOTAL(9,$C$7:$C$531)*60</f>
        <v>0</v>
      </c>
      <c r="D4" s="19">
        <f>SUBTOTAL(9,$D$7:$D$531)</f>
        <v>120</v>
      </c>
      <c r="E4" s="29">
        <f>SUM(C4:D4)</f>
        <v>120</v>
      </c>
      <c r="F4" s="4"/>
      <c r="G4" s="6"/>
    </row>
    <row r="5" spans="1:15" x14ac:dyDescent="0.25">
      <c r="C5" s="82" t="s">
        <v>14</v>
      </c>
      <c r="D5" s="82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47</v>
      </c>
      <c r="B7" s="32">
        <v>45614</v>
      </c>
      <c r="C7" s="33"/>
      <c r="D7" s="34">
        <v>20</v>
      </c>
      <c r="E7" s="35" t="s">
        <v>4</v>
      </c>
      <c r="F7" s="28" t="s">
        <v>31</v>
      </c>
      <c r="G7" s="44"/>
    </row>
    <row r="8" spans="1:15" x14ac:dyDescent="0.25">
      <c r="A8" s="73">
        <f>IF(ISBLANK(B8),"",_xlfn.ISOWEEKNUM('Journal de travail'!$B8))</f>
        <v>47</v>
      </c>
      <c r="B8" s="36">
        <v>45614</v>
      </c>
      <c r="C8" s="37"/>
      <c r="D8" s="38">
        <v>45</v>
      </c>
      <c r="E8" s="39" t="s">
        <v>4</v>
      </c>
      <c r="F8" s="28" t="s">
        <v>32</v>
      </c>
      <c r="G8" s="45"/>
      <c r="M8" t="s">
        <v>2</v>
      </c>
      <c r="N8">
        <v>1</v>
      </c>
      <c r="O8">
        <v>0</v>
      </c>
    </row>
    <row r="9" spans="1:15" x14ac:dyDescent="0.25">
      <c r="A9" s="74">
        <f>IF(ISBLANK(B9),"",_xlfn.ISOWEEKNUM('Journal de travail'!$B9))</f>
        <v>47</v>
      </c>
      <c r="B9" s="40">
        <v>45614</v>
      </c>
      <c r="C9" s="41"/>
      <c r="D9" s="42">
        <v>10</v>
      </c>
      <c r="E9" s="43" t="s">
        <v>4</v>
      </c>
      <c r="F9" s="28" t="s">
        <v>33</v>
      </c>
      <c r="G9" s="46"/>
      <c r="M9" t="s">
        <v>19</v>
      </c>
      <c r="N9">
        <v>2</v>
      </c>
      <c r="O9">
        <v>5</v>
      </c>
    </row>
    <row r="10" spans="1:15" x14ac:dyDescent="0.25">
      <c r="A10" s="73">
        <f>IF(ISBLANK(B10),"",_xlfn.ISOWEEKNUM('Journal de travail'!$B10))</f>
        <v>47</v>
      </c>
      <c r="B10" s="36">
        <v>45614</v>
      </c>
      <c r="C10" s="37"/>
      <c r="D10" s="38">
        <v>20</v>
      </c>
      <c r="E10" s="39" t="s">
        <v>4</v>
      </c>
      <c r="F10" s="28" t="s">
        <v>34</v>
      </c>
      <c r="G10" s="45"/>
      <c r="M10" t="s">
        <v>3</v>
      </c>
      <c r="N10">
        <v>3</v>
      </c>
      <c r="O10">
        <v>10</v>
      </c>
    </row>
    <row r="11" spans="1:15" x14ac:dyDescent="0.25">
      <c r="A11" s="74">
        <f>IF(ISBLANK(B11),"",_xlfn.ISOWEEKNUM('Journal de travail'!$B11))</f>
        <v>49</v>
      </c>
      <c r="B11" s="40">
        <v>45628</v>
      </c>
      <c r="C11" s="41"/>
      <c r="D11" s="42">
        <v>15</v>
      </c>
      <c r="E11" s="43" t="s">
        <v>4</v>
      </c>
      <c r="F11" s="28" t="s">
        <v>35</v>
      </c>
      <c r="G11" s="46"/>
      <c r="M11" t="s">
        <v>4</v>
      </c>
      <c r="N11">
        <v>4</v>
      </c>
      <c r="O11">
        <v>15</v>
      </c>
    </row>
    <row r="12" spans="1:15" x14ac:dyDescent="0.25">
      <c r="A12" s="73">
        <f>IF(ISBLANK(B12),"",_xlfn.ISOWEEKNUM('Journal de travail'!$B12))</f>
        <v>49</v>
      </c>
      <c r="B12" s="36">
        <v>45628</v>
      </c>
      <c r="C12" s="37"/>
      <c r="D12" s="38">
        <v>10</v>
      </c>
      <c r="E12" s="39" t="s">
        <v>4</v>
      </c>
      <c r="F12" s="28" t="s">
        <v>36</v>
      </c>
      <c r="G12" s="45"/>
      <c r="N12">
        <v>5</v>
      </c>
      <c r="O12">
        <v>20</v>
      </c>
    </row>
    <row r="13" spans="1:15" x14ac:dyDescent="0.25">
      <c r="A13" s="74" t="str">
        <f>IF(ISBLANK(B13),"",_xlfn.ISOWEEKNUM('Journal de travail'!$B13))</f>
        <v/>
      </c>
      <c r="B13" s="40"/>
      <c r="C13" s="41"/>
      <c r="D13" s="42"/>
      <c r="E13" s="43"/>
      <c r="F13" s="28"/>
      <c r="G13" s="46"/>
      <c r="N13">
        <v>6</v>
      </c>
      <c r="O13">
        <v>25</v>
      </c>
    </row>
    <row r="14" spans="1:15" x14ac:dyDescent="0.25">
      <c r="A14" s="73" t="str">
        <f>IF(ISBLANK(B14),"",_xlfn.ISOWEEKNUM('Journal de travail'!$B14))</f>
        <v/>
      </c>
      <c r="B14" s="36"/>
      <c r="C14" s="37"/>
      <c r="D14" s="38"/>
      <c r="E14" s="39"/>
      <c r="F14" s="28"/>
      <c r="G14" s="45"/>
      <c r="N14">
        <v>7</v>
      </c>
      <c r="O14">
        <v>30</v>
      </c>
    </row>
    <row r="15" spans="1:15" x14ac:dyDescent="0.25">
      <c r="A15" s="74" t="str">
        <f>IF(ISBLANK(B15),"",_xlfn.ISOWEEKNUM('Journal de travail'!$B15))</f>
        <v/>
      </c>
      <c r="B15" s="40"/>
      <c r="C15" s="41"/>
      <c r="D15" s="42"/>
      <c r="E15" s="43"/>
      <c r="F15" s="28"/>
      <c r="G15" s="46"/>
      <c r="N15">
        <v>8</v>
      </c>
      <c r="O15">
        <v>35</v>
      </c>
    </row>
    <row r="16" spans="1:15" x14ac:dyDescent="0.25">
      <c r="A16" s="73" t="str">
        <f>IF(ISBLANK(B16),"",_xlfn.ISOWEEKNUM('Journal de travail'!$B16))</f>
        <v/>
      </c>
      <c r="B16" s="36"/>
      <c r="C16" s="37"/>
      <c r="D16" s="38"/>
      <c r="E16" s="39"/>
      <c r="F16" s="28"/>
      <c r="G16" s="45"/>
      <c r="O16">
        <v>40</v>
      </c>
    </row>
    <row r="17" spans="1:15" x14ac:dyDescent="0.25">
      <c r="A17" s="74" t="str">
        <f>IF(ISBLANK(B17),"",_xlfn.ISOWEEKNUM('Journal de travail'!$B17))</f>
        <v/>
      </c>
      <c r="B17" s="40"/>
      <c r="C17" s="41"/>
      <c r="D17" s="42"/>
      <c r="E17" s="43"/>
      <c r="F17" s="80"/>
      <c r="G17" s="46"/>
      <c r="O17">
        <v>45</v>
      </c>
    </row>
    <row r="18" spans="1:15" x14ac:dyDescent="0.25">
      <c r="A18" s="73" t="str">
        <f>IF(ISBLANK(B18),"",_xlfn.ISOWEEKNUM('Journal de travail'!$B18))</f>
        <v/>
      </c>
      <c r="B18" s="36"/>
      <c r="C18" s="37"/>
      <c r="D18" s="38"/>
      <c r="E18" s="39"/>
      <c r="F18" s="28"/>
      <c r="G18" s="45"/>
      <c r="O18">
        <v>50</v>
      </c>
    </row>
    <row r="19" spans="1:15" x14ac:dyDescent="0.25">
      <c r="A19" s="74" t="str">
        <f>IF(ISBLANK(B19),"",_xlfn.ISOWEEKNUM('Journal de travail'!$B19))</f>
        <v/>
      </c>
      <c r="B19" s="40"/>
      <c r="C19" s="41"/>
      <c r="D19" s="42"/>
      <c r="E19" s="43"/>
      <c r="F19" s="28"/>
      <c r="G19" s="46"/>
      <c r="O19">
        <v>55</v>
      </c>
    </row>
    <row r="20" spans="1:15" x14ac:dyDescent="0.25">
      <c r="A20" s="73" t="str">
        <f>IF(ISBLANK(B20),"",_xlfn.ISOWEEKNUM('Journal de travail'!$B20))</f>
        <v/>
      </c>
      <c r="B20" s="36"/>
      <c r="C20" s="37"/>
      <c r="D20" s="38"/>
      <c r="E20" s="39"/>
      <c r="F20" s="28"/>
      <c r="G20" s="45"/>
    </row>
    <row r="21" spans="1:15" x14ac:dyDescent="0.25">
      <c r="A21" s="74" t="str">
        <f>IF(ISBLANK(B21),"",_xlfn.ISOWEEKNUM('Journal de travail'!$B21))</f>
        <v/>
      </c>
      <c r="B21" s="40"/>
      <c r="C21" s="41"/>
      <c r="D21" s="42"/>
      <c r="E21" s="43"/>
      <c r="F21" s="28"/>
      <c r="G21" s="46"/>
    </row>
    <row r="22" spans="1:15" x14ac:dyDescent="0.25">
      <c r="A22" s="73" t="str">
        <f>IF(ISBLANK(B22),"",_xlfn.ISOWEEKNUM('Journal de travail'!$B22))</f>
        <v/>
      </c>
      <c r="B22" s="36"/>
      <c r="C22" s="37"/>
      <c r="D22" s="38"/>
      <c r="E22" s="39"/>
      <c r="F22" s="28"/>
      <c r="G22" s="45"/>
    </row>
    <row r="23" spans="1:15" x14ac:dyDescent="0.25">
      <c r="A23" s="74" t="str">
        <f>IF(ISBLANK(B23),"",_xlfn.ISOWEEKNUM('Journal de travail'!$B23))</f>
        <v/>
      </c>
      <c r="B23" s="40"/>
      <c r="C23" s="41"/>
      <c r="D23" s="42"/>
      <c r="E23" s="43"/>
      <c r="F23" s="28"/>
      <c r="G23" s="46"/>
    </row>
    <row r="24" spans="1:15" x14ac:dyDescent="0.25">
      <c r="A24" s="73" t="str">
        <f>IF(ISBLANK(B24),"",_xlfn.ISOWEEKNUM('Journal de travail'!$B24))</f>
        <v/>
      </c>
      <c r="B24" s="36"/>
      <c r="C24" s="37"/>
      <c r="D24" s="38"/>
      <c r="E24" s="39"/>
      <c r="F24" s="28"/>
      <c r="G24" s="45"/>
    </row>
    <row r="25" spans="1:15" x14ac:dyDescent="0.25">
      <c r="A25" s="74" t="str">
        <f>IF(ISBLANK(B25),"",_xlfn.ISOWEEKNUM('Journal de travail'!$B25))</f>
        <v/>
      </c>
      <c r="B25" s="40"/>
      <c r="C25" s="41"/>
      <c r="D25" s="42"/>
      <c r="E25" s="43"/>
      <c r="F25" s="28"/>
      <c r="G25" s="46"/>
    </row>
    <row r="26" spans="1:15" x14ac:dyDescent="0.25">
      <c r="A26" s="73" t="str">
        <f>IF(ISBLANK(B26),"",_xlfn.ISOWEEKNUM('Journal de travail'!$B26))</f>
        <v/>
      </c>
      <c r="B26" s="36"/>
      <c r="C26" s="37"/>
      <c r="D26" s="38"/>
      <c r="E26" s="39"/>
      <c r="F26" s="28"/>
      <c r="G26" s="45"/>
    </row>
    <row r="27" spans="1:15" x14ac:dyDescent="0.25">
      <c r="A27" s="74" t="str">
        <f>IF(ISBLANK(B27),"",_xlfn.ISOWEEKNUM('Journal de travail'!$B27))</f>
        <v/>
      </c>
      <c r="B27" s="40"/>
      <c r="C27" s="41"/>
      <c r="D27" s="42"/>
      <c r="E27" s="43"/>
      <c r="F27" s="28"/>
      <c r="G27" s="46"/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0</v>
      </c>
      <c r="C6">
        <f t="shared" ref="C6:C9" si="0">SUM(A6:B6)</f>
        <v>0</v>
      </c>
      <c r="E6" s="21" t="str">
        <f>'Journal de travail'!M8</f>
        <v>Analyse</v>
      </c>
      <c r="F6" s="50" t="str">
        <f>QUOTIENT(SUM(A6:B6),60)&amp;" h "&amp;TEXT(MOD(SUM(A6:B6),60), "00")&amp;" min"</f>
        <v>0 h 00 min</v>
      </c>
      <c r="G6" s="47">
        <f>SUM(A6:B6)/$C$10</f>
        <v>0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0</v>
      </c>
      <c r="B7">
        <f>SUMIF('Journal de travail'!$E$7:$E$532,Plannification!E7,'Journal de travail'!$D$7:$D$532)</f>
        <v>0</v>
      </c>
      <c r="C7">
        <f t="shared" si="0"/>
        <v>0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0 h 00 min</v>
      </c>
      <c r="G7" s="56">
        <f t="shared" ref="G7:G9" si="2">SUM(A7:B7)/$C$10</f>
        <v>0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>
        <f t="shared" si="2"/>
        <v>0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120</v>
      </c>
      <c r="C9">
        <f t="shared" si="0"/>
        <v>120</v>
      </c>
      <c r="E9" s="23" t="str">
        <f>'Journal de travail'!M11</f>
        <v>Documentation</v>
      </c>
      <c r="F9" s="55" t="str">
        <f t="shared" si="1"/>
        <v>2 h 00 min</v>
      </c>
      <c r="G9" s="56">
        <f t="shared" si="2"/>
        <v>1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0</v>
      </c>
      <c r="B10">
        <f>SUM(B6:B9)</f>
        <v>120</v>
      </c>
      <c r="C10">
        <f>SUM(A10:B10)</f>
        <v>120</v>
      </c>
      <c r="E10" s="20" t="s">
        <v>18</v>
      </c>
      <c r="F10" s="50" t="str">
        <f t="shared" si="1"/>
        <v>2 h 00 min</v>
      </c>
      <c r="G10" s="57">
        <f>C10/C11</f>
        <v>2.2727272727272728E-2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99ffe1f3-7857-457f-add0-5bdef636f38d"/>
    <ds:schemaRef ds:uri="http://www.w3.org/XML/1998/namespace"/>
    <ds:schemaRef ds:uri="http://schemas.microsoft.com/office/2006/metadata/properties"/>
    <ds:schemaRef ds:uri="be0d3259-a7ce-4623-88ec-81594dfcbc1c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2024-12-02T08:05:06Z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