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DevOps324-450\WIP\journaux de travaux\"/>
    </mc:Choice>
  </mc:AlternateContent>
  <xr:revisionPtr revIDLastSave="0" documentId="13_ncr:1_{20A12E97-BF02-4A8B-8C07-91D1F4D239E6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<sst xmlns="http://schemas.openxmlformats.org/spreadsheetml/2006/main" count="57" uniqueCount="42">
  <si>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</si>
  <si>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</si>
  <si>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</si>
  <si>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</si>
  <si>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</si>
  <si>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</si>
  <si>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</si>
  <si>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</si>
  <si>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</si>
  <si>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</si>
  <si>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</si>
  <si>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</si>
  <si>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</si>
  <si>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</si>
  <si>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</si>
  <si>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</si>
  <si>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</si>
  <si>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</si>
  <si>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</si>
  <si>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</si>
  <si>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</si>
  <si>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</si>
  <si>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</si>
  <si>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</si>
  <si>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</si>
  <si>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</si>
  <si>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</si>
  <si>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</si>
  <si>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Belkhiria Sofiène</t>
  </si>
  <si>
    <t>P_DevOps</t>
  </si>
  <si>
    <t>11.11.2024  au 10.01.2025</t>
  </si>
  <si>
    <t>Planif projet</t>
  </si>
  <si>
    <t>Création d'un container mongoDB</t>
  </si>
  <si>
    <t xml:space="preserve">Creation d'un container Backend se connectant a la db </t>
  </si>
  <si>
    <t>Aide avec Mathis pour la mise en place du frontEnd</t>
  </si>
  <si>
    <t>Création du github ainsi que du github Projects + création des journaux de travaux</t>
  </si>
  <si>
    <t>M.Schaffter nous a présenter le projet</t>
  </si>
  <si>
    <t>Mise en place du container FrontEnd</t>
  </si>
  <si>
    <t xml:space="preserve">Stand up  meeting </t>
  </si>
  <si>
    <t>Mise en place de la communication entre le frontend et le backend de la todo app</t>
  </si>
  <si>
    <t>Ecriture de la mise en place du backend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</si>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</sst>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185</c:v>
                </c:pt>
                <c:pt idx="1">
                  <c:v>280</c:v>
                </c:pt>
                <c:pt idx="2">
                  <c:v>0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0.37755102040816324</c:v>
                </c:pt>
                <c:pt idx="1">
                  <c:v>0.5714285714285714</c:v>
                </c:pt>
                <c:pt idx="2">
                  <c:v>0</c:v>
                </c:pt>
                <c:pt idx="3">
                  <c:v>5.1020408163265307E-2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.      " dataDxfId="12"/>
    <tableColumn id="4" xr3:uid="{BE4D837D-FC99-BA48-A82F-B8C8E4CE5BF8}" name="min." dataDxfId="11"/>
    <tableColumn id="5" xr3:uid="{A2DCC539-6D2A-B04A-BF8E-6FACE6268D1F}" name="Type" dataDxfId="10"/>
    <tableColumn id="6" xr3:uid="{4EA406B9-7EF7-D547-AF98-5AD11BE168E9}" name="Description" dataDxfId="9"/>
    <tableColumn id="7" xr3:uid="{1735360B-2647-6D42-A0E3-3425EE302FFD}" name="Remarques/problèm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1" sqref="F21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8 heures 10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240</v>
      </c>
      <c r="D4" s="19">
        <f>SUBTOTAL(9,$D$7:$D$531)</f>
        <v>250</v>
      </c>
      <c r="E4" s="29">
        <f>SUM(C4:D4)</f>
        <v>490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45</v>
      </c>
      <c r="B7" s="32">
        <v>45602</v>
      </c>
      <c r="C7" s="33"/>
      <c r="D7" s="34">
        <v>25</v>
      </c>
      <c r="E7" s="35" t="s">
        <v>4</v>
      </c>
      <c r="F7" s="28" t="s">
        <v>35</v>
      </c>
      <c r="G7" s="44"/>
    </row>
    <row r="8" spans="1:15" x14ac:dyDescent="0.25">
      <c r="A8" s="73">
        <f>IF(ISBLANK(B8),"",_xlfn.ISOWEEKNUM('Journal de travail'!$B8))</f>
        <v>45</v>
      </c>
      <c r="B8" s="36">
        <v>45602</v>
      </c>
      <c r="C8" s="37"/>
      <c r="D8" s="38">
        <v>30</v>
      </c>
      <c r="E8" s="39" t="s">
        <v>2</v>
      </c>
      <c r="F8" s="28" t="s">
        <v>36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45</v>
      </c>
      <c r="B9" s="40">
        <v>45602</v>
      </c>
      <c r="C9" s="41"/>
      <c r="D9" s="42">
        <v>25</v>
      </c>
      <c r="E9" s="43" t="s">
        <v>2</v>
      </c>
      <c r="F9" s="28" t="s">
        <v>31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45</v>
      </c>
      <c r="B10" s="36">
        <v>45602</v>
      </c>
      <c r="C10" s="37"/>
      <c r="D10" s="38">
        <v>20</v>
      </c>
      <c r="E10" s="39" t="s">
        <v>19</v>
      </c>
      <c r="F10" s="28" t="s">
        <v>32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45</v>
      </c>
      <c r="B11" s="40">
        <v>45602</v>
      </c>
      <c r="C11" s="41">
        <v>1</v>
      </c>
      <c r="D11" s="42">
        <v>5</v>
      </c>
      <c r="E11" s="43" t="s">
        <v>19</v>
      </c>
      <c r="F11" s="28" t="s">
        <v>33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45</v>
      </c>
      <c r="B12" s="36">
        <v>45602</v>
      </c>
      <c r="C12" s="37"/>
      <c r="D12" s="38">
        <v>5</v>
      </c>
      <c r="E12" s="39" t="s">
        <v>19</v>
      </c>
      <c r="F12" s="28" t="s">
        <v>34</v>
      </c>
      <c r="G12" s="45"/>
      <c r="N12">
        <v>5</v>
      </c>
      <c r="O12">
        <v>20</v>
      </c>
    </row>
    <row r="13" spans="1:15" x14ac:dyDescent="0.25">
      <c r="A13" s="74">
        <f>IF(ISBLANK(B13),"",_xlfn.ISOWEEKNUM('Journal de travail'!$B13))</f>
        <v>46</v>
      </c>
      <c r="B13" s="40">
        <v>45609</v>
      </c>
      <c r="C13" s="41">
        <v>1</v>
      </c>
      <c r="D13" s="42">
        <v>5</v>
      </c>
      <c r="E13" s="43" t="s">
        <v>19</v>
      </c>
      <c r="F13" s="28" t="s">
        <v>37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46</v>
      </c>
      <c r="B14" s="36">
        <v>45609</v>
      </c>
      <c r="C14" s="37">
        <v>1</v>
      </c>
      <c r="D14" s="38">
        <v>55</v>
      </c>
      <c r="E14" s="39" t="s">
        <v>2</v>
      </c>
      <c r="F14" s="28" t="s">
        <v>41</v>
      </c>
      <c r="G14" s="45"/>
      <c r="N14">
        <v>7</v>
      </c>
      <c r="O14">
        <v>30</v>
      </c>
    </row>
    <row r="15" spans="1:15" x14ac:dyDescent="0.25">
      <c r="A15" s="74">
        <f>IF(ISBLANK(B15),"",_xlfn.ISOWEEKNUM('Journal de travail'!$B15))</f>
        <v>47</v>
      </c>
      <c r="B15" s="36">
        <v>45616</v>
      </c>
      <c r="C15" s="37"/>
      <c r="D15" s="38">
        <v>15</v>
      </c>
      <c r="E15" s="39" t="s">
        <v>2</v>
      </c>
      <c r="F15" s="28" t="s">
        <v>38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47</v>
      </c>
      <c r="B16" s="40">
        <v>45616</v>
      </c>
      <c r="C16" s="41">
        <v>1</v>
      </c>
      <c r="D16" s="42">
        <v>20</v>
      </c>
      <c r="E16" s="43" t="s">
        <v>19</v>
      </c>
      <c r="F16" s="28" t="s">
        <v>39</v>
      </c>
      <c r="G16" s="45"/>
      <c r="O16">
        <v>40</v>
      </c>
    </row>
    <row r="17" spans="1:15" x14ac:dyDescent="0.25">
      <c r="A17" s="74">
        <f>IF(ISBLANK(B17),"",_xlfn.ISOWEEKNUM('Journal de travail'!$B17))</f>
        <v>47</v>
      </c>
      <c r="B17" s="36">
        <v>45616</v>
      </c>
      <c r="C17" s="37"/>
      <c r="D17" s="38">
        <v>45</v>
      </c>
      <c r="E17" s="39" t="s">
        <v>19</v>
      </c>
      <c r="F17" s="28" t="s">
        <v>40</v>
      </c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40"/>
      <c r="C18" s="41"/>
      <c r="D18" s="42"/>
      <c r="E18" s="43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36"/>
      <c r="C19" s="37"/>
      <c r="D19" s="38"/>
      <c r="E19" s="39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60</v>
      </c>
      <c r="B6">
        <f>SUMIF('Journal de travail'!$E$7:$E$532,Plannification!E6,'Journal de travail'!$D$7:$D$532)</f>
        <v>125</v>
      </c>
      <c r="C6">
        <f t="shared" ref="C6:C9" si="0">SUM(A6:B6)</f>
        <v>185</v>
      </c>
      <c r="E6" s="21" t="str">
        <f>'Journal de travail'!M8</f>
        <v>Analyse</v>
      </c>
      <c r="F6" s="50" t="str">
        <f>QUOTIENT(SUM(A6:B6),60)&amp;" h "&amp;TEXT(MOD(SUM(A6:B6),60), "00")&amp;" min"</f>
        <v>3 h 05 min</v>
      </c>
      <c r="G6" s="47">
        <f>SUM(A6:B6)/$C$10</f>
        <v>0.37755102040816324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180</v>
      </c>
      <c r="B7">
        <f>SUMIF('Journal de travail'!$E$7:$E$532,Plannification!E7,'Journal de travail'!$D$7:$D$532)</f>
        <v>100</v>
      </c>
      <c r="C7">
        <f t="shared" si="0"/>
        <v>280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4 h 40 min</v>
      </c>
      <c r="G7" s="56">
        <f t="shared" ref="G7:G9" si="2">SUM(A7:B7)/$C$10</f>
        <v>0.5714285714285714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25</v>
      </c>
      <c r="C9">
        <f t="shared" si="0"/>
        <v>25</v>
      </c>
      <c r="E9" s="23" t="str">
        <f>'Journal de travail'!M11</f>
        <v>Documentation</v>
      </c>
      <c r="F9" s="55" t="str">
        <f t="shared" si="1"/>
        <v>0 h 25 min</v>
      </c>
      <c r="G9" s="56">
        <f t="shared" si="2"/>
        <v>5.1020408163265307E-2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240</v>
      </c>
      <c r="B10">
        <f>SUM(B6:B9)</f>
        <v>250</v>
      </c>
      <c r="C10">
        <f>SUM(A10:B10)</f>
        <v>490</v>
      </c>
      <c r="E10" s="20" t="s">
        <v>18</v>
      </c>
      <c r="F10" s="50" t="str">
        <f t="shared" si="1"/>
        <v>8 h 10 min</v>
      </c>
      <c r="G10" s="57">
        <f>C10/C11</f>
        <v>9.2803030303030304E-2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2024-11-20T15:19:24Z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