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d47qky\Documents\GitHub\P_DevOps324-450\WIP\journaux de travaux\"/>
    </mc:Choice>
  </mc:AlternateContent>
  <xr:revisionPtr revIDLastSave="0" documentId="13_ncr:1_{7951C839-71EC-430F-BE9C-973C606E0A42}" xr6:coauthVersionLast="47" xr6:coauthVersionMax="47" xr10:uidLastSave="{00000000-0000-0000-0000-000000000000}"/>
  <bookViews>
    <workbookView xWindow="2730" yWindow="2730" windowWidth="21600" windowHeight="11385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<sst xmlns="http://schemas.openxmlformats.org/spreadsheetml/2006/main" count="53" uniqueCount="40">
  <si>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</si>
  <si>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</si>
  <si>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</si>
  <si>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</si>
  <si>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</si>
  <si>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</si>
  <si>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</si>
  <si>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</si>
  <si>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</si>
  <si>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</si>
  <si>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</si>
  <si>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</si>
  <si>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</si>
  <si>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</si>
  <si>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</si>
  <si>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</si>
  <si>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</si>
  <si>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</si>
  <si>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</si>
  <si>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</si>
  <si>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</si>
  <si>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</si>
  <si>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</si>
  <si>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</si>
  <si>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</si>
  <si>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</si>
  <si>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</si>
  <si>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</si>
  <si>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P_DevOps</t>
  </si>
  <si>
    <t>11.11.2024  au 10.01.2025</t>
  </si>
  <si>
    <t>Botteau Mathis</t>
  </si>
  <si>
    <t>Le professeur nous a donné les informations concerant le projet</t>
  </si>
  <si>
    <t>Plannification et définition des taches principales du projet</t>
  </si>
  <si>
    <t>Création structure du rapport et des journaux de travaux</t>
  </si>
  <si>
    <t>Rédaction Analyse préliminaire du rapport de projet</t>
  </si>
  <si>
    <t>Création docker file pour le frontend (Problèmes: build a l'infini)</t>
  </si>
  <si>
    <t>Meeting afin d'énnonce les choses faites, a effectuer et les problèmes</t>
  </si>
  <si>
    <t>Cration dockerfile frontend et résolution probleme du build (version de node) Problèmes, l'application tourne sur un port innaccessible</t>
  </si>
  <si>
    <t>DockerFile Valide, ajout de "--" et de "--host", afin de spécifier a vite d'écouteur sur tout les réseaux sans problèmes</t>
  </si>
  <si>
    <t>Le Frontend ne peux pas se connecter au backend, problèmes de connexion refusé, porbleme backend ne contient pas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</si>
</sst>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569CD6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vertical="center"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75</c:v>
                </c:pt>
                <c:pt idx="1">
                  <c:v>190</c:v>
                </c:pt>
                <c:pt idx="2">
                  <c:v>0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0.20833333333333334</c:v>
                </c:pt>
                <c:pt idx="1">
                  <c:v>0.52777777777777779</c:v>
                </c:pt>
                <c:pt idx="2">
                  <c:v>0</c:v>
                </c:pt>
                <c:pt idx="3">
                  <c:v>0.2638888888888889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6" sqref="F16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3" t="s">
        <v>0</v>
      </c>
      <c r="B2" s="83"/>
      <c r="C2" s="81" t="s">
        <v>30</v>
      </c>
      <c r="D2" s="81"/>
      <c r="E2" s="81"/>
      <c r="F2" s="5" t="s">
        <v>1</v>
      </c>
      <c r="G2" s="75" t="s">
        <v>28</v>
      </c>
    </row>
    <row r="3" spans="1:15" ht="23.25" x14ac:dyDescent="0.35">
      <c r="A3" s="83" t="s">
        <v>5</v>
      </c>
      <c r="B3" s="83"/>
      <c r="C3" s="78" t="str">
        <f>QUOTIENT(E4,60)&amp;" heures "&amp;MOD(E4,60)&amp;" minutes"</f>
        <v>6 heures 0 minutes</v>
      </c>
      <c r="D3" s="19"/>
      <c r="E3" s="3"/>
      <c r="F3" s="4" t="s">
        <v>6</v>
      </c>
      <c r="G3" s="76" t="s">
        <v>29</v>
      </c>
    </row>
    <row r="4" spans="1:15" ht="23.25" hidden="1" x14ac:dyDescent="0.35">
      <c r="B4" s="5"/>
      <c r="C4" s="19">
        <f>SUBTOTAL(9,$C$7:$C$531)*60</f>
        <v>180</v>
      </c>
      <c r="D4" s="19">
        <f>SUBTOTAL(9,$D$7:$D$531)</f>
        <v>180</v>
      </c>
      <c r="E4" s="29">
        <f>SUM(C4:D4)</f>
        <v>360</v>
      </c>
      <c r="F4" s="4"/>
      <c r="G4" s="6"/>
    </row>
    <row r="5" spans="1:15" x14ac:dyDescent="0.25">
      <c r="C5" s="82" t="s">
        <v>14</v>
      </c>
      <c r="D5" s="82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45</v>
      </c>
      <c r="B7" s="32">
        <v>45602</v>
      </c>
      <c r="C7" s="33"/>
      <c r="D7" s="34">
        <v>30</v>
      </c>
      <c r="E7" s="35" t="s">
        <v>2</v>
      </c>
      <c r="F7" s="28" t="s">
        <v>31</v>
      </c>
      <c r="G7" s="44"/>
    </row>
    <row r="8" spans="1:15" x14ac:dyDescent="0.25">
      <c r="A8" s="73">
        <f>IF(ISBLANK(B8),"",_xlfn.ISOWEEKNUM('Journal de travail'!$B8))</f>
        <v>45</v>
      </c>
      <c r="B8" s="36">
        <v>45602</v>
      </c>
      <c r="C8" s="37"/>
      <c r="D8" s="38">
        <v>25</v>
      </c>
      <c r="E8" s="39" t="s">
        <v>2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45</v>
      </c>
      <c r="B9" s="40">
        <v>45602</v>
      </c>
      <c r="C9" s="41"/>
      <c r="D9" s="42">
        <v>15</v>
      </c>
      <c r="E9" s="43" t="s">
        <v>4</v>
      </c>
      <c r="F9" s="28" t="s">
        <v>33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45</v>
      </c>
      <c r="B10" s="36">
        <v>45602</v>
      </c>
      <c r="C10" s="37">
        <v>1</v>
      </c>
      <c r="D10" s="38">
        <v>20</v>
      </c>
      <c r="E10" s="39" t="s">
        <v>4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45</v>
      </c>
      <c r="B11" s="40">
        <v>45602</v>
      </c>
      <c r="C11" s="41"/>
      <c r="D11" s="42">
        <v>30</v>
      </c>
      <c r="E11" s="43" t="s">
        <v>19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46</v>
      </c>
      <c r="B12" s="36">
        <v>45609</v>
      </c>
      <c r="C12" s="37"/>
      <c r="D12" s="38">
        <v>20</v>
      </c>
      <c r="E12" s="39" t="s">
        <v>2</v>
      </c>
      <c r="F12" s="28" t="s">
        <v>36</v>
      </c>
      <c r="G12" s="45"/>
      <c r="N12">
        <v>5</v>
      </c>
      <c r="O12">
        <v>20</v>
      </c>
    </row>
    <row r="13" spans="1:15" ht="31.5" x14ac:dyDescent="0.25">
      <c r="A13" s="74">
        <f>IF(ISBLANK(B13),"",_xlfn.ISOWEEKNUM('Journal de travail'!$B13))</f>
        <v>46</v>
      </c>
      <c r="B13" s="40">
        <v>45609</v>
      </c>
      <c r="C13" s="41">
        <v>1</v>
      </c>
      <c r="D13" s="42">
        <v>10</v>
      </c>
      <c r="E13" s="43" t="s">
        <v>19</v>
      </c>
      <c r="F13" s="28" t="s">
        <v>37</v>
      </c>
      <c r="G13" s="46"/>
      <c r="N13">
        <v>6</v>
      </c>
      <c r="O13">
        <v>25</v>
      </c>
    </row>
    <row r="14" spans="1:15" ht="31.5" x14ac:dyDescent="0.25">
      <c r="A14" s="73">
        <f>IF(ISBLANK(B14),"",_xlfn.ISOWEEKNUM('Journal de travail'!$B14))</f>
        <v>46</v>
      </c>
      <c r="B14" s="36">
        <v>45609</v>
      </c>
      <c r="C14" s="37"/>
      <c r="D14" s="38">
        <v>20</v>
      </c>
      <c r="E14" s="39" t="s">
        <v>19</v>
      </c>
      <c r="F14" s="28" t="s">
        <v>38</v>
      </c>
      <c r="G14" s="45"/>
      <c r="N14">
        <v>7</v>
      </c>
      <c r="O14">
        <v>30</v>
      </c>
    </row>
    <row r="15" spans="1:15" ht="31.5" x14ac:dyDescent="0.25">
      <c r="A15" s="74">
        <f>IF(ISBLANK(B15),"",_xlfn.ISOWEEKNUM('Journal de travail'!$B15))</f>
        <v>46</v>
      </c>
      <c r="B15" s="40">
        <v>45609</v>
      </c>
      <c r="C15" s="41">
        <v>1</v>
      </c>
      <c r="D15" s="42">
        <v>10</v>
      </c>
      <c r="E15" s="43" t="s">
        <v>19</v>
      </c>
      <c r="F15" s="28" t="s">
        <v>39</v>
      </c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80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75</v>
      </c>
      <c r="C6">
        <f t="shared" ref="C6:C9" si="0">SUM(A6:B6)</f>
        <v>75</v>
      </c>
      <c r="E6" s="21" t="str">
        <f>'Journal de travail'!M8</f>
        <v>Analyse</v>
      </c>
      <c r="F6" s="50" t="str">
        <f>QUOTIENT(SUM(A6:B6),60)&amp;" h "&amp;TEXT(MOD(SUM(A6:B6),60), "00")&amp;" min"</f>
        <v>1 h 15 min</v>
      </c>
      <c r="G6" s="47">
        <f>SUM(A6:B6)/$C$10</f>
        <v>0.20833333333333334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120</v>
      </c>
      <c r="B7">
        <f>SUMIF('Journal de travail'!$E$7:$E$532,Plannification!E7,'Journal de travail'!$D$7:$D$532)</f>
        <v>70</v>
      </c>
      <c r="C7">
        <f t="shared" si="0"/>
        <v>190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3 h 10 min</v>
      </c>
      <c r="G7" s="56">
        <f t="shared" ref="G7:G9" si="2">SUM(A7:B7)/$C$10</f>
        <v>0.52777777777777779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60</v>
      </c>
      <c r="B9">
        <f>SUMIF('Journal de travail'!$E$7:$E$532,Plannification!E9,'Journal de travail'!$D$7:$D$532)</f>
        <v>35</v>
      </c>
      <c r="C9">
        <f t="shared" si="0"/>
        <v>95</v>
      </c>
      <c r="E9" s="23" t="str">
        <f>'Journal de travail'!M11</f>
        <v>Documentation</v>
      </c>
      <c r="F9" s="55" t="str">
        <f t="shared" si="1"/>
        <v>1 h 35 min</v>
      </c>
      <c r="G9" s="56">
        <f t="shared" si="2"/>
        <v>0.2638888888888889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180</v>
      </c>
      <c r="B10">
        <f>SUM(B6:B9)</f>
        <v>180</v>
      </c>
      <c r="C10">
        <f>SUM(A10:B10)</f>
        <v>360</v>
      </c>
      <c r="E10" s="20" t="s">
        <v>18</v>
      </c>
      <c r="F10" s="50" t="str">
        <f t="shared" si="1"/>
        <v>6 h 00 min</v>
      </c>
      <c r="G10" s="57">
        <f>C10/C11</f>
        <v>6.8181818181818177E-2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Mathis Botteau</cp:lastModifiedBy>
  <cp:revision/>
  <dcterms:created xsi:type="dcterms:W3CDTF">2023-11-21T20:00:34Z</dcterms:created>
  <dcterms:modified xsi:type="dcterms:W3CDTF">2024-11-13T15:29:26Z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