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lkh\Documents\GitHub\P_DevOps324-450\WIP\journaux de travaux\"/>
    </mc:Choice>
  </mc:AlternateContent>
  <xr:revisionPtr revIDLastSave="0" documentId="13_ncr:1_{D072551D-FBEF-4976-B991-95BBF191D6DE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<sst xmlns="http://schemas.openxmlformats.org/spreadsheetml/2006/main" count="65" uniqueCount="45">
  <si>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</si>
  <si>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</si>
  <si>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</si>
  <si>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</si>
  <si>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</si>
  <si>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</si>
  <si>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</si>
  <si>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</si>
  <si>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</si>
  <si>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</si>
  <si>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</si>
  <si>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</si>
  <si>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</si>
  <si>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</si>
  <si>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</si>
  <si>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</si>
  <si>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</si>
  <si>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</si>
  <si>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</si>
  <si>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</si>
  <si>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</si>
  <si>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</si>
  <si>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</si>
  <si>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</si>
  <si>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</si>
  <si>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</si>
  <si>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</si>
  <si>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</si>
  <si>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Belkhiria Sofiène</t>
  </si>
  <si>
    <t>P_DevOps</t>
  </si>
  <si>
    <t>11.11.2024  au 10.01.2025</t>
  </si>
  <si>
    <t>Planif projet</t>
  </si>
  <si>
    <t>Création d'un container mongoDB</t>
  </si>
  <si>
    <t xml:space="preserve">Creation d'un container Backend se connectant a la db </t>
  </si>
  <si>
    <t>Aide avec Mathis pour la mise en place du frontEnd</t>
  </si>
  <si>
    <t>Création du github ainsi que du github Projects + création des journaux de travaux</t>
  </si>
  <si>
    <t>M.Schaffter nous a présenter le projet</t>
  </si>
  <si>
    <t>Mise en place du container FrontEnd</t>
  </si>
  <si>
    <t xml:space="preserve">Stand up  meeting </t>
  </si>
  <si>
    <t>Mise en place de la communication entre le frontend et le backend de la todo app</t>
  </si>
  <si>
    <t>Ecriture de la mise en place du backend</t>
  </si>
  <si>
    <t>Absence</t>
  </si>
  <si>
    <t>Ecriture du point 2.1 de la doc</t>
  </si>
  <si>
    <t>Mise en place du workflow Test &amp; audit &amp; lint</t>
  </si>
  <si>
    <t>Ecriture de la description du workflow &amp; Mis en place du diagramme de flux du workflow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</si>
</sst>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200</c:v>
                </c:pt>
                <c:pt idx="1">
                  <c:v>345</c:v>
                </c:pt>
                <c:pt idx="2">
                  <c:v>0</c:v>
                </c:pt>
                <c:pt idx="3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0.29411764705882354</c:v>
                </c:pt>
                <c:pt idx="1">
                  <c:v>0.50735294117647056</c:v>
                </c:pt>
                <c:pt idx="2">
                  <c:v>0</c:v>
                </c:pt>
                <c:pt idx="3">
                  <c:v>0.19852941176470587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.      " dataDxfId="12"/>
    <tableColumn id="4" xr3:uid="{BE4D837D-FC99-BA48-A82F-B8C8E4CE5BF8}" name="min." dataDxfId="11"/>
    <tableColumn id="5" xr3:uid="{A2DCC539-6D2A-B04A-BF8E-6FACE6268D1F}" name="Type" dataDxfId="10"/>
    <tableColumn id="6" xr3:uid="{4EA406B9-7EF7-D547-AF98-5AD11BE168E9}" name="Description" dataDxfId="9"/>
    <tableColumn id="7" xr3:uid="{1735360B-2647-6D42-A0E3-3425EE302FFD}" name="Remarques/problèmes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23" sqref="F23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2" t="s">
        <v>0</v>
      </c>
      <c r="B2" s="82"/>
      <c r="C2" s="80" t="s">
        <v>28</v>
      </c>
      <c r="D2" s="80"/>
      <c r="E2" s="80"/>
      <c r="F2" s="5" t="s">
        <v>1</v>
      </c>
      <c r="G2" s="75" t="s">
        <v>29</v>
      </c>
    </row>
    <row r="3" spans="1:15" ht="23.25" x14ac:dyDescent="0.35">
      <c r="A3" s="82" t="s">
        <v>5</v>
      </c>
      <c r="B3" s="82"/>
      <c r="C3" s="78" t="str">
        <f>QUOTIENT(E4,60)&amp;" heures "&amp;MOD(E4,60)&amp;" minutes"</f>
        <v>11 heures 20 minutes</v>
      </c>
      <c r="D3" s="19"/>
      <c r="E3" s="3"/>
      <c r="F3" s="4" t="s">
        <v>6</v>
      </c>
      <c r="G3" s="76" t="s">
        <v>30</v>
      </c>
    </row>
    <row r="4" spans="1:15" ht="23.25" hidden="1" x14ac:dyDescent="0.35">
      <c r="B4" s="5"/>
      <c r="C4" s="19">
        <f>SUBTOTAL(9,$C$7:$C$531)*60</f>
        <v>360</v>
      </c>
      <c r="D4" s="19">
        <f>SUBTOTAL(9,$D$7:$D$531)</f>
        <v>320</v>
      </c>
      <c r="E4" s="29">
        <f>SUM(C4:D4)</f>
        <v>680</v>
      </c>
      <c r="F4" s="4"/>
      <c r="G4" s="6"/>
    </row>
    <row r="5" spans="1:15" x14ac:dyDescent="0.25">
      <c r="C5" s="81" t="s">
        <v>14</v>
      </c>
      <c r="D5" s="81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45</v>
      </c>
      <c r="B7" s="32">
        <v>45602</v>
      </c>
      <c r="C7" s="33"/>
      <c r="D7" s="34">
        <v>25</v>
      </c>
      <c r="E7" s="35" t="s">
        <v>4</v>
      </c>
      <c r="F7" s="28" t="s">
        <v>35</v>
      </c>
      <c r="G7" s="44"/>
    </row>
    <row r="8" spans="1:15" x14ac:dyDescent="0.25">
      <c r="A8" s="73">
        <f>IF(ISBLANK(B8),"",_xlfn.ISOWEEKNUM('Journal de travail'!$B8))</f>
        <v>45</v>
      </c>
      <c r="B8" s="36">
        <v>45602</v>
      </c>
      <c r="C8" s="37"/>
      <c r="D8" s="38">
        <v>30</v>
      </c>
      <c r="E8" s="39" t="s">
        <v>2</v>
      </c>
      <c r="F8" s="28" t="s">
        <v>36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45</v>
      </c>
      <c r="B9" s="40">
        <v>45602</v>
      </c>
      <c r="C9" s="41"/>
      <c r="D9" s="42">
        <v>25</v>
      </c>
      <c r="E9" s="43" t="s">
        <v>2</v>
      </c>
      <c r="F9" s="28" t="s">
        <v>31</v>
      </c>
      <c r="G9" s="46"/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45</v>
      </c>
      <c r="B10" s="36">
        <v>45602</v>
      </c>
      <c r="C10" s="37"/>
      <c r="D10" s="38">
        <v>20</v>
      </c>
      <c r="E10" s="39" t="s">
        <v>19</v>
      </c>
      <c r="F10" s="28" t="s">
        <v>32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45</v>
      </c>
      <c r="B11" s="40">
        <v>45602</v>
      </c>
      <c r="C11" s="41">
        <v>1</v>
      </c>
      <c r="D11" s="42">
        <v>5</v>
      </c>
      <c r="E11" s="43" t="s">
        <v>19</v>
      </c>
      <c r="F11" s="28" t="s">
        <v>33</v>
      </c>
      <c r="G11" s="46"/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45</v>
      </c>
      <c r="B12" s="36">
        <v>45602</v>
      </c>
      <c r="C12" s="37"/>
      <c r="D12" s="38">
        <v>5</v>
      </c>
      <c r="E12" s="39" t="s">
        <v>19</v>
      </c>
      <c r="F12" s="28" t="s">
        <v>34</v>
      </c>
      <c r="G12" s="45"/>
      <c r="N12">
        <v>5</v>
      </c>
      <c r="O12">
        <v>20</v>
      </c>
    </row>
    <row r="13" spans="1:15" x14ac:dyDescent="0.25">
      <c r="A13" s="74">
        <f>IF(ISBLANK(B13),"",_xlfn.ISOWEEKNUM('Journal de travail'!$B13))</f>
        <v>46</v>
      </c>
      <c r="B13" s="40">
        <v>45609</v>
      </c>
      <c r="C13" s="41">
        <v>1</v>
      </c>
      <c r="D13" s="42">
        <v>5</v>
      </c>
      <c r="E13" s="43" t="s">
        <v>19</v>
      </c>
      <c r="F13" s="28" t="s">
        <v>37</v>
      </c>
      <c r="G13" s="46"/>
      <c r="N13">
        <v>6</v>
      </c>
      <c r="O13">
        <v>25</v>
      </c>
    </row>
    <row r="14" spans="1:15" x14ac:dyDescent="0.25">
      <c r="A14" s="73">
        <f>IF(ISBLANK(B14),"",_xlfn.ISOWEEKNUM('Journal de travail'!$B14))</f>
        <v>46</v>
      </c>
      <c r="B14" s="36">
        <v>45609</v>
      </c>
      <c r="C14" s="37">
        <v>1</v>
      </c>
      <c r="D14" s="38">
        <v>55</v>
      </c>
      <c r="E14" s="39" t="s">
        <v>2</v>
      </c>
      <c r="F14" s="28" t="s">
        <v>41</v>
      </c>
      <c r="G14" s="45"/>
      <c r="N14">
        <v>7</v>
      </c>
      <c r="O14">
        <v>30</v>
      </c>
    </row>
    <row r="15" spans="1:15" x14ac:dyDescent="0.25">
      <c r="A15" s="74">
        <f>IF(ISBLANK(B15),"",_xlfn.ISOWEEKNUM('Journal de travail'!$B15))</f>
        <v>47</v>
      </c>
      <c r="B15" s="36">
        <v>45616</v>
      </c>
      <c r="C15" s="37"/>
      <c r="D15" s="38">
        <v>15</v>
      </c>
      <c r="E15" s="39" t="s">
        <v>2</v>
      </c>
      <c r="F15" s="28" t="s">
        <v>38</v>
      </c>
      <c r="G15" s="46"/>
      <c r="N15">
        <v>8</v>
      </c>
      <c r="O15">
        <v>35</v>
      </c>
    </row>
    <row r="16" spans="1:15" x14ac:dyDescent="0.25">
      <c r="A16" s="73">
        <f>IF(ISBLANK(B16),"",_xlfn.ISOWEEKNUM('Journal de travail'!$B16))</f>
        <v>47</v>
      </c>
      <c r="B16" s="40">
        <v>45616</v>
      </c>
      <c r="C16" s="41">
        <v>1</v>
      </c>
      <c r="D16" s="42">
        <v>20</v>
      </c>
      <c r="E16" s="43" t="s">
        <v>19</v>
      </c>
      <c r="F16" s="28" t="s">
        <v>39</v>
      </c>
      <c r="G16" s="45"/>
      <c r="O16">
        <v>40</v>
      </c>
    </row>
    <row r="17" spans="1:15" x14ac:dyDescent="0.25">
      <c r="A17" s="74">
        <f>IF(ISBLANK(B17),"",_xlfn.ISOWEEKNUM('Journal de travail'!$B17))</f>
        <v>47</v>
      </c>
      <c r="B17" s="36">
        <v>45616</v>
      </c>
      <c r="C17" s="37"/>
      <c r="D17" s="38">
        <v>45</v>
      </c>
      <c r="E17" s="39" t="s">
        <v>19</v>
      </c>
      <c r="F17" s="28" t="s">
        <v>40</v>
      </c>
      <c r="G17" s="46"/>
      <c r="O17">
        <v>45</v>
      </c>
    </row>
    <row r="18" spans="1:15" x14ac:dyDescent="0.25">
      <c r="A18" s="73">
        <f>IF(ISBLANK(B18),"",_xlfn.ISOWEEKNUM('Journal de travail'!$B18))</f>
        <v>48</v>
      </c>
      <c r="B18" s="40">
        <v>45623</v>
      </c>
      <c r="C18" s="41"/>
      <c r="D18" s="42">
        <v>15</v>
      </c>
      <c r="E18" s="43" t="s">
        <v>2</v>
      </c>
      <c r="F18" s="28" t="s">
        <v>38</v>
      </c>
      <c r="G18" s="45"/>
      <c r="O18">
        <v>50</v>
      </c>
    </row>
    <row r="19" spans="1:15" x14ac:dyDescent="0.25">
      <c r="A19" s="74">
        <f>IF(ISBLANK(B19),"",_xlfn.ISOWEEKNUM('Journal de travail'!$B19))</f>
        <v>48</v>
      </c>
      <c r="B19" s="36">
        <v>45623</v>
      </c>
      <c r="C19" s="37">
        <v>1</v>
      </c>
      <c r="D19" s="38">
        <v>5</v>
      </c>
      <c r="E19" s="39" t="s">
        <v>4</v>
      </c>
      <c r="F19" s="28" t="s">
        <v>42</v>
      </c>
      <c r="G19" s="46"/>
      <c r="O19">
        <v>55</v>
      </c>
    </row>
    <row r="20" spans="1:15" x14ac:dyDescent="0.25">
      <c r="A20" s="73">
        <f>IF(ISBLANK(B20),"",_xlfn.ISOWEEKNUM('Journal de travail'!$B20))</f>
        <v>48</v>
      </c>
      <c r="B20" s="36">
        <v>45623</v>
      </c>
      <c r="C20" s="37">
        <v>1</v>
      </c>
      <c r="D20" s="38">
        <v>5</v>
      </c>
      <c r="E20" s="39" t="s">
        <v>19</v>
      </c>
      <c r="F20" s="28" t="s">
        <v>43</v>
      </c>
      <c r="G20" s="45"/>
    </row>
    <row r="21" spans="1:15" x14ac:dyDescent="0.25">
      <c r="A21" s="74">
        <f>IF(ISBLANK(B21),"",_xlfn.ISOWEEKNUM('Journal de travail'!$B21))</f>
        <v>49</v>
      </c>
      <c r="B21" s="40">
        <v>45630</v>
      </c>
      <c r="C21" s="41"/>
      <c r="D21" s="42">
        <v>45</v>
      </c>
      <c r="E21" s="43" t="s">
        <v>4</v>
      </c>
      <c r="F21" s="28" t="s">
        <v>44</v>
      </c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60</v>
      </c>
      <c r="B6">
        <f>SUMIF('Journal de travail'!$E$7:$E$532,Plannification!E6,'Journal de travail'!$D$7:$D$532)</f>
        <v>140</v>
      </c>
      <c r="C6">
        <f t="shared" ref="C6:C9" si="0">SUM(A6:B6)</f>
        <v>200</v>
      </c>
      <c r="E6" s="21" t="str">
        <f>'Journal de travail'!M8</f>
        <v>Analyse</v>
      </c>
      <c r="F6" s="50" t="str">
        <f>QUOTIENT(SUM(A6:B6),60)&amp;" h "&amp;TEXT(MOD(SUM(A6:B6),60), "00")&amp;" min"</f>
        <v>3 h 20 min</v>
      </c>
      <c r="G6" s="47">
        <f>SUM(A6:B6)/$C$10</f>
        <v>0.29411764705882354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240</v>
      </c>
      <c r="B7">
        <f>SUMIF('Journal de travail'!$E$7:$E$532,Plannification!E7,'Journal de travail'!$D$7:$D$532)</f>
        <v>105</v>
      </c>
      <c r="C7">
        <f t="shared" si="0"/>
        <v>345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5 h 45 min</v>
      </c>
      <c r="G7" s="56">
        <f t="shared" ref="G7:G9" si="2">SUM(A7:B7)/$C$10</f>
        <v>0.50735294117647056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60</v>
      </c>
      <c r="B9">
        <f>SUMIF('Journal de travail'!$E$7:$E$532,Plannification!E9,'Journal de travail'!$D$7:$D$532)</f>
        <v>75</v>
      </c>
      <c r="C9">
        <f t="shared" si="0"/>
        <v>135</v>
      </c>
      <c r="E9" s="23" t="str">
        <f>'Journal de travail'!M11</f>
        <v>Documentation</v>
      </c>
      <c r="F9" s="55" t="str">
        <f t="shared" si="1"/>
        <v>2 h 15 min</v>
      </c>
      <c r="G9" s="56">
        <f t="shared" si="2"/>
        <v>0.19852941176470587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360</v>
      </c>
      <c r="B10">
        <f>SUM(B6:B9)</f>
        <v>320</v>
      </c>
      <c r="C10">
        <f>SUM(A10:B10)</f>
        <v>680</v>
      </c>
      <c r="E10" s="20" t="s">
        <v>18</v>
      </c>
      <c r="F10" s="50" t="str">
        <f t="shared" si="1"/>
        <v>11 h 20 min</v>
      </c>
      <c r="G10" s="57">
        <f>C10/C11</f>
        <v>0.12878787878787878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99ffe1f3-7857-457f-add0-5bdef636f38d"/>
    <ds:schemaRef ds:uri="http://www.w3.org/XML/1998/namespace"/>
    <ds:schemaRef ds:uri="http://schemas.microsoft.com/office/2006/metadata/properties"/>
    <ds:schemaRef ds:uri="be0d3259-a7ce-4623-88ec-81594dfcbc1c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2024-12-04T11:01:08Z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