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5F7D0018-270D-463C-9077-B9B54DDBAD34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<sst xmlns="http://schemas.openxmlformats.org/spreadsheetml/2006/main" count="49" uniqueCount="38">
  <si>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</si>
  <si>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</si>
  <si>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</si>
  <si>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</si>
  <si>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</si>
  <si>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</si>
  <si>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</si>
  <si>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</si>
  <si>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</si>
  <si>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</si>
  <si>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</si>
  <si>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</si>
  <si>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</si>
  <si>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</si>
  <si>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</si>
  <si>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</si>
  <si>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</si>
  <si>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</si>
  <si>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</si>
  <si>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</si>
  <si>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</si>
  <si>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</si>
  <si>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</si>
  <si>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</si>
  <si>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</si>
  <si>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</si>
  <si>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</si>
  <si>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</si>
  <si>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</si>
  <si>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</t>
  </si>
  <si>
    <t>11.11.2024  au 10.01.2025</t>
  </si>
  <si>
    <t>Planif projet</t>
  </si>
  <si>
    <t>Création d'un container mongoDB</t>
  </si>
  <si>
    <t xml:space="preserve">Creation d'un container Backend se connectant a la db </t>
  </si>
  <si>
    <t>Aide avec Mathis pour la mise en place du frontEnd</t>
  </si>
  <si>
    <t>Création du github ainsi que du github Projects + création des journaux de travaux</t>
  </si>
  <si>
    <t>M.Schaffter nous a présenter le projet</t>
  </si>
  <si>
    <t>Mise en place du container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</si>
</sst>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55</c:v>
                </c:pt>
                <c:pt idx="1">
                  <c:v>155</c:v>
                </c:pt>
                <c:pt idx="2">
                  <c:v>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0.23404255319148937</c:v>
                </c:pt>
                <c:pt idx="1">
                  <c:v>0.65957446808510634</c:v>
                </c:pt>
                <c:pt idx="2">
                  <c:v>0</c:v>
                </c:pt>
                <c:pt idx="3">
                  <c:v>0.10638297872340426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7" sqref="F1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3 heures 55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120</v>
      </c>
      <c r="D4" s="19">
        <f>SUBTOTAL(9,$D$7:$D$531)</f>
        <v>115</v>
      </c>
      <c r="E4" s="29">
        <f>SUM(C4:D4)</f>
        <v>235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45</v>
      </c>
      <c r="B7" s="32">
        <v>45602</v>
      </c>
      <c r="C7" s="33"/>
      <c r="D7" s="34">
        <v>25</v>
      </c>
      <c r="E7" s="35" t="s">
        <v>4</v>
      </c>
      <c r="F7" s="28" t="s">
        <v>35</v>
      </c>
      <c r="G7" s="44"/>
    </row>
    <row r="8" spans="1:15" x14ac:dyDescent="0.25">
      <c r="A8" s="73">
        <f>IF(ISBLANK(B8),"",_xlfn.ISOWEEKNUM('Journal de travail'!$B8))</f>
        <v>45</v>
      </c>
      <c r="B8" s="36">
        <v>45602</v>
      </c>
      <c r="C8" s="37"/>
      <c r="D8" s="38">
        <v>30</v>
      </c>
      <c r="E8" s="39" t="s">
        <v>2</v>
      </c>
      <c r="F8" s="28" t="s">
        <v>36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45</v>
      </c>
      <c r="B9" s="40">
        <v>45602</v>
      </c>
      <c r="C9" s="41"/>
      <c r="D9" s="42">
        <v>25</v>
      </c>
      <c r="E9" s="43" t="s">
        <v>2</v>
      </c>
      <c r="F9" s="28" t="s">
        <v>31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45</v>
      </c>
      <c r="B10" s="36">
        <v>45602</v>
      </c>
      <c r="C10" s="37"/>
      <c r="D10" s="38">
        <v>20</v>
      </c>
      <c r="E10" s="39" t="s">
        <v>19</v>
      </c>
      <c r="F10" s="28" t="s">
        <v>32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45</v>
      </c>
      <c r="B11" s="40">
        <v>45602</v>
      </c>
      <c r="C11" s="41">
        <v>1</v>
      </c>
      <c r="D11" s="42">
        <v>5</v>
      </c>
      <c r="E11" s="43" t="s">
        <v>19</v>
      </c>
      <c r="F11" s="28" t="s">
        <v>33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45</v>
      </c>
      <c r="B12" s="36">
        <v>45602</v>
      </c>
      <c r="C12" s="37"/>
      <c r="D12" s="38">
        <v>5</v>
      </c>
      <c r="E12" s="39" t="s">
        <v>19</v>
      </c>
      <c r="F12" s="28" t="s">
        <v>34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46</v>
      </c>
      <c r="B13" s="40">
        <v>45609</v>
      </c>
      <c r="C13" s="41">
        <v>1</v>
      </c>
      <c r="D13" s="42">
        <v>5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55</v>
      </c>
      <c r="C6">
        <f t="shared" ref="C6:C9" si="0">SUM(A6:B6)</f>
        <v>55</v>
      </c>
      <c r="E6" s="21" t="str">
        <f>'Journal de travail'!M8</f>
        <v>Analyse</v>
      </c>
      <c r="F6" s="50" t="str">
        <f>QUOTIENT(SUM(A6:B6),60)&amp;" h "&amp;TEXT(MOD(SUM(A6:B6),60), "00")&amp;" min"</f>
        <v>0 h 55 min</v>
      </c>
      <c r="G6" s="47">
        <f>SUM(A6:B6)/$C$10</f>
        <v>0.23404255319148937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120</v>
      </c>
      <c r="B7">
        <f>SUMIF('Journal de travail'!$E$7:$E$532,Plannification!E7,'Journal de travail'!$D$7:$D$532)</f>
        <v>35</v>
      </c>
      <c r="C7">
        <f t="shared" si="0"/>
        <v>155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2 h 35 min</v>
      </c>
      <c r="G7" s="56">
        <f t="shared" ref="G7:G9" si="2">SUM(A7:B7)/$C$10</f>
        <v>0.65957446808510634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25</v>
      </c>
      <c r="C9">
        <f t="shared" si="0"/>
        <v>25</v>
      </c>
      <c r="E9" s="23" t="str">
        <f>'Journal de travail'!M11</f>
        <v>Documentation</v>
      </c>
      <c r="F9" s="55" t="str">
        <f t="shared" si="1"/>
        <v>0 h 25 min</v>
      </c>
      <c r="G9" s="56">
        <f t="shared" si="2"/>
        <v>0.10638297872340426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120</v>
      </c>
      <c r="B10">
        <f>SUM(B6:B9)</f>
        <v>115</v>
      </c>
      <c r="C10">
        <f>SUM(A10:B10)</f>
        <v>235</v>
      </c>
      <c r="E10" s="20" t="s">
        <v>18</v>
      </c>
      <c r="F10" s="50" t="str">
        <f t="shared" si="1"/>
        <v>3 h 55 min</v>
      </c>
      <c r="G10" s="57">
        <f>C10/C11</f>
        <v>4.450757575757576E-2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2024-11-13T13:40:24Z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