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LEL\Documents\PlotThatLine\Docs\"/>
    </mc:Choice>
  </mc:AlternateContent>
  <xr:revisionPtr revIDLastSave="0" documentId="13_ncr:1_{3E6C5A59-5597-4980-944C-DE4E8A63A4F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98" yWindow="-98" windowWidth="22695" windowHeight="145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<sst xmlns="http://schemas.openxmlformats.org/spreadsheetml/2006/main" count="123" uniqueCount="76">
  <si>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</si>
  <si>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</si>
  <si>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</si>
  <si>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</si>
  <si>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</si>
  <si>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</si>
  <si>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</si>
  <si>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</si>
  <si>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</si>
  <si>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</si>
  <si>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</si>
  <si>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</si>
  <si>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</si>
  <si>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</si>
  <si>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</si>
  <si>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</si>
  <si>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</si>
  <si>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</si>
  <si>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</si>
  <si>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</si>
  <si>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</si>
  <si>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</si>
  <si>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</si>
  <si>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</si>
  <si>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</si>
  <si>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</si>
  <si>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</si>
  <si>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Plot that line</t>
  </si>
  <si>
    <t>30.08.2024  au 01.11.2024</t>
  </si>
  <si>
    <t xml:space="preserve">Création des user et technical stories </t>
  </si>
  <si>
    <t>Recherche du type de donnée (Voir technical Stories)</t>
  </si>
  <si>
    <t>Explication projet par M.Carrel</t>
  </si>
  <si>
    <t xml:space="preserve">Introduction par M.Carel + remplissage de la courde </t>
  </si>
  <si>
    <t xml:space="preserve">Daily scrum  (revue CDC + US iceScrum) </t>
  </si>
  <si>
    <t>Création d'un graphe (essaie non réussis pour cause de temps car temps perdu pour trouver la librairie nécéssaire)</t>
  </si>
  <si>
    <t>Création du premier graph grâce a ScottPlot (Petit problème rencontrer à cause d'un manque d'appelle dans une fonction)</t>
  </si>
  <si>
    <t>Création de deux nouvelle storie sur iceScrum (Conversion date en jour de la semaine + Graphe à multiple ligne)</t>
  </si>
  <si>
    <t>Création d'une méthode qui convertis une date en jour de la semaine</t>
  </si>
  <si>
    <t>Tentative d'afficher un string sur l'axe x avec Scottplot</t>
  </si>
  <si>
    <t>Tentative d'afficher un string sur l'axe x avec Scottplot réussi (problème rencontrer du a un changement dans la version de la libraire ayant changer le nom de certaine methode beaucoup de recherche ont du être faites)</t>
  </si>
  <si>
    <t>Refactorisation du tableau "nbPoint" en liste (factorisation nécessitant l'ajout d'une methode pour passer les valeur de la liste dans un tableau pour l'affichage du graph)</t>
  </si>
  <si>
    <t xml:space="preserve">Refactorisation du code du graphe afin qu'il puisse afficher plusieur équipes </t>
  </si>
  <si>
    <t>Création de la classe team et refactorisation du code afin qu'il utilise la liste des score de la classe team</t>
  </si>
  <si>
    <t xml:space="preserve">Appel a une api oke </t>
  </si>
  <si>
    <t>Absence</t>
  </si>
  <si>
    <t>Discussion avec le prof sur l'evolution du métier</t>
  </si>
  <si>
    <t>Ajout d'un fichier CSV contenant les données des équipes</t>
  </si>
  <si>
    <t>Ajout de la methode getAllTeams qui permet de récupéer toutes les équipe de la nba en lisant le fichier CSV</t>
  </si>
  <si>
    <t xml:space="preserve">Ajout de la methode getTeamsStats qui permet de récupérer pour chaque équipe NBA leur statistique pour la saison </t>
  </si>
  <si>
    <t>Essaie de conversion de la date en string du CSV en format numéros du jour de la semaine ()</t>
  </si>
  <si>
    <t>Récupération dans une liste d'équipe l'équipe ainsi que son score et le jour du match</t>
  </si>
  <si>
    <t>M.Carrel nous a donné des feedback sur l'avancé des projets (Besoin d'avancer sur la documentation)</t>
  </si>
  <si>
    <t>Fix de la méthode GetTeamStructure (Bug: La séléction des données était éronnée et attribuait le score de l'équipe à domicil si l'équipe jouait à l'extérieur)</t>
  </si>
  <si>
    <t>Feat: Affichage des ligne pour chaque équipe sur le graphe</t>
  </si>
  <si>
    <t>Création US</t>
  </si>
  <si>
    <t>Mise à jour VS</t>
  </si>
  <si>
    <t>Tentative de rendre les legendes cliquable (Non réussite)</t>
  </si>
  <si>
    <t>Feat: Mise en place du filtre par équipe</t>
  </si>
  <si>
    <t>Revue du test pratique avec le prof</t>
  </si>
  <si>
    <t xml:space="preserve">Revue/correction des user stories </t>
  </si>
  <si>
    <t>Le prof nous a présenter IceTools</t>
  </si>
  <si>
    <t>Ecriture de l'introduction de l'analyse prélininaire du rapport</t>
  </si>
  <si>
    <t>Ecriture de la partie objectif de l'analyse préliminaire</t>
  </si>
  <si>
    <t>Ecriture de la partie gestion de l'analyse préliminaire</t>
  </si>
  <si>
    <t>Pause</t>
  </si>
  <si>
    <t>Ecriture de la partie domaine de l'analyse/conception</t>
  </si>
  <si>
    <t xml:space="preserve">Refactore: (Graph.cs) changement de la methode button_click() afin de simplement désafficher les scatters plutôt que de les supprimer </t>
  </si>
  <si>
    <t>Refactore: (Form1 conception) création du graph dans la conception du form plutôt que le créer dans le code</t>
  </si>
  <si>
    <t>Refactore: (Graph.cs) Mise en place du flowLayoutPanel dans la conception</t>
  </si>
  <si>
    <t>Doc: (DataSelection.cs) Ajout des commentaires dans la classe DataSelection.cs</t>
  </si>
  <si>
    <t>Refcatore: (Graph.cs) Remplacement des bouton représentant les équipes pour les filtres par des checkBox</t>
  </si>
  <si>
    <t>Chore: (Graph.cs) Ajout des commentaires dans la classe</t>
  </si>
  <si>
    <t>refactore: (Graph.cs) remplacement des tableaux de jour par une liste de tuple (numéros jour de la semaine,  nom du jour)</t>
  </si>
  <si>
    <t>Tentative ajout filtre avec jour</t>
  </si>
  <si>
    <t>Feat: (Graph.cs) ajout des filtre par jour</t>
  </si>
  <si>
    <t>Refactor: (Graph.cs) déplacement de la methode CreateDisableAllTeamsCheckBox(); afin de la mettre dans le 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</si>
</sst>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0.72222222222222221</c:v>
                </c:pt>
                <c:pt idx="2">
                  <c:v>0</c:v>
                </c:pt>
                <c:pt idx="3">
                  <c:v>6.5972222222222224E-2</c:v>
                </c:pt>
                <c:pt idx="4">
                  <c:v>3.125E-2</c:v>
                </c:pt>
                <c:pt idx="5">
                  <c:v>0</c:v>
                </c:pt>
                <c:pt idx="6">
                  <c:v>0</c:v>
                </c:pt>
                <c:pt idx="7">
                  <c:v>6.9444444444444448E-2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46" activePane="bottomLeft" state="frozen"/>
      <selection pane="bottomLeft" activeCell="F55" sqref="F55"/>
    </sheetView>
  </sheetViews>
  <sheetFormatPr baseColWidth="10" defaultColWidth="11" defaultRowHeight="15.75" x14ac:dyDescent="0.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7">
      <c r="A1" s="9"/>
      <c r="B1" s="10"/>
      <c r="C1" s="11"/>
      <c r="D1" s="11"/>
      <c r="E1" s="12"/>
      <c r="F1" s="13" t="s">
        <v>0</v>
      </c>
      <c r="G1" s="12"/>
    </row>
    <row r="2" spans="1:15" ht="23.25" x14ac:dyDescent="0.7">
      <c r="B2" s="5" t="s">
        <v>1</v>
      </c>
      <c r="C2" s="57" t="s">
        <v>26</v>
      </c>
      <c r="D2" s="57"/>
      <c r="E2" s="57"/>
      <c r="F2" s="5" t="s">
        <v>2</v>
      </c>
      <c r="G2" s="6" t="s">
        <v>27</v>
      </c>
    </row>
    <row r="3" spans="1:15" ht="23.25" x14ac:dyDescent="0.7">
      <c r="B3" s="5" t="s">
        <v>9</v>
      </c>
      <c r="C3" s="23" t="str">
        <f>INT(E4/1440)&amp;" jours "&amp;INT(MOD(E4/1440,1)*24)&amp;" heurs "&amp;INT(MOD(MOD(E4/1440,1)*24,1)*60)&amp;" minutes"</f>
        <v>1 jours 3 heurs 19 minutes</v>
      </c>
      <c r="D3" s="23"/>
      <c r="E3" s="3"/>
      <c r="F3" s="4" t="s">
        <v>10</v>
      </c>
      <c r="G3" s="7" t="s">
        <v>28</v>
      </c>
    </row>
    <row r="4" spans="1:15" ht="23.25" hidden="1" x14ac:dyDescent="0.7">
      <c r="B4" s="5"/>
      <c r="C4" s="23">
        <f>SUBTOTAL(9,$C$7:$C$531)*60</f>
        <v>840</v>
      </c>
      <c r="D4" s="23">
        <f>SUBTOTAL(9,$D$7:$D$531)</f>
        <v>800</v>
      </c>
      <c r="E4" s="41">
        <f>SUM(C4:D4)</f>
        <v>1640</v>
      </c>
      <c r="F4" s="4"/>
      <c r="G4" s="7"/>
    </row>
    <row r="5" spans="1:15" x14ac:dyDescent="0.5">
      <c r="C5" s="58" t="s">
        <v>16</v>
      </c>
      <c r="D5" s="58"/>
    </row>
    <row r="6" spans="1:15" s="21" customFormat="1" ht="20.100000000000001" customHeight="1" x14ac:dyDescent="0.55000000000000004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5">
      <c r="A7" s="14">
        <f>IF(ISBLANK(B7),"",_xlfn.ISOWEEKNUM('Journal de travail'!$B7))</f>
        <v>35</v>
      </c>
      <c r="B7" s="43">
        <v>45534</v>
      </c>
      <c r="C7" s="44"/>
      <c r="D7" s="45">
        <v>15</v>
      </c>
      <c r="E7" s="46" t="s">
        <v>6</v>
      </c>
      <c r="F7" s="37" t="s">
        <v>29</v>
      </c>
      <c r="G7" s="15"/>
    </row>
    <row r="8" spans="1:15" x14ac:dyDescent="0.5">
      <c r="A8" s="8">
        <f>IF(ISBLANK(B8),"",_xlfn.ISOWEEKNUM('Journal de travail'!$B8))</f>
        <v>35</v>
      </c>
      <c r="B8" s="47">
        <v>45534</v>
      </c>
      <c r="C8" s="48">
        <v>1</v>
      </c>
      <c r="D8" s="49"/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5">
      <c r="A9" s="17">
        <f>IF(ISBLANK(B9),"",_xlfn.ISOWEEKNUM('Journal de travail'!$B9))</f>
        <v>35</v>
      </c>
      <c r="B9" s="51">
        <v>45534</v>
      </c>
      <c r="C9" s="52">
        <v>1</v>
      </c>
      <c r="D9" s="53">
        <v>30</v>
      </c>
      <c r="E9" s="54" t="s">
        <v>22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ht="31.5" x14ac:dyDescent="0.5">
      <c r="A10" s="8">
        <f>IF(ISBLANK(B10),"",_xlfn.ISOWEEKNUM('Journal de travail'!$B10))</f>
        <v>35</v>
      </c>
      <c r="B10" s="47">
        <v>45534</v>
      </c>
      <c r="C10" s="48"/>
      <c r="D10" s="49">
        <v>10</v>
      </c>
      <c r="E10" s="50" t="s">
        <v>4</v>
      </c>
      <c r="F10" s="37" t="s">
        <v>34</v>
      </c>
      <c r="G10" s="16"/>
      <c r="M10" t="s">
        <v>5</v>
      </c>
      <c r="N10">
        <v>3</v>
      </c>
      <c r="O10">
        <v>10</v>
      </c>
    </row>
    <row r="11" spans="1:15" x14ac:dyDescent="0.5">
      <c r="A11" s="17">
        <f>IF(ISBLANK(B11),"",_xlfn.ISOWEEKNUM('Journal de travail'!$B11))</f>
        <v>36</v>
      </c>
      <c r="B11" s="51">
        <v>45541</v>
      </c>
      <c r="C11" s="52"/>
      <c r="D11" s="53">
        <v>15</v>
      </c>
      <c r="E11" s="54" t="s">
        <v>22</v>
      </c>
      <c r="F11" s="37" t="s">
        <v>32</v>
      </c>
      <c r="G11" s="18"/>
      <c r="M11" t="s">
        <v>6</v>
      </c>
      <c r="N11">
        <v>4</v>
      </c>
      <c r="O11">
        <v>15</v>
      </c>
    </row>
    <row r="12" spans="1:15" x14ac:dyDescent="0.5">
      <c r="A12" s="8">
        <f>IF(ISBLANK(B12),"",_xlfn.ISOWEEKNUM('Journal de travail'!$B12))</f>
        <v>36</v>
      </c>
      <c r="B12" s="47">
        <v>45541</v>
      </c>
      <c r="C12" s="48"/>
      <c r="D12" s="49">
        <v>5</v>
      </c>
      <c r="E12" s="50" t="s">
        <v>7</v>
      </c>
      <c r="F12" s="37" t="s">
        <v>33</v>
      </c>
      <c r="G12" s="16"/>
      <c r="M12" t="s">
        <v>7</v>
      </c>
      <c r="N12">
        <v>5</v>
      </c>
      <c r="O12">
        <v>20</v>
      </c>
    </row>
    <row r="13" spans="1:15" ht="31.5" x14ac:dyDescent="0.5">
      <c r="A13" s="17">
        <f>IF(ISBLANK(B13),"",_xlfn.ISOWEEKNUM('Journal de travail'!$B13))</f>
        <v>36</v>
      </c>
      <c r="B13" s="51">
        <v>45541</v>
      </c>
      <c r="C13" s="52"/>
      <c r="D13" s="53">
        <v>50</v>
      </c>
      <c r="E13" s="54" t="s">
        <v>4</v>
      </c>
      <c r="F13" s="37" t="s">
        <v>35</v>
      </c>
      <c r="G13" s="18"/>
      <c r="M13" t="s">
        <v>8</v>
      </c>
      <c r="N13">
        <v>6</v>
      </c>
      <c r="O13">
        <v>25</v>
      </c>
    </row>
    <row r="14" spans="1:15" ht="31.5" x14ac:dyDescent="0.5">
      <c r="A14" s="8">
        <f>IF(ISBLANK(B14),"",_xlfn.ISOWEEKNUM('Journal de travail'!$B14))</f>
        <v>36</v>
      </c>
      <c r="B14" s="47">
        <v>45541</v>
      </c>
      <c r="C14" s="48"/>
      <c r="D14" s="49">
        <v>15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5">
      <c r="A15" s="17">
        <f>IF(ISBLANK(B15),"",_xlfn.ISOWEEKNUM('Journal de travail'!$B15))</f>
        <v>36</v>
      </c>
      <c r="B15" s="51">
        <v>45541</v>
      </c>
      <c r="C15" s="52"/>
      <c r="D15" s="53">
        <v>15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5">
      <c r="A16" s="8">
        <f>IF(ISBLANK(B16),"",_xlfn.ISOWEEKNUM('Journal de travail'!$B16))</f>
        <v>36</v>
      </c>
      <c r="B16" s="47">
        <v>45541</v>
      </c>
      <c r="C16" s="48"/>
      <c r="D16" s="49">
        <v>20</v>
      </c>
      <c r="E16" s="50" t="s">
        <v>4</v>
      </c>
      <c r="F16" s="37" t="s">
        <v>38</v>
      </c>
      <c r="G16" s="16"/>
      <c r="O16">
        <v>40</v>
      </c>
    </row>
    <row r="17" spans="1:15" ht="47.25" x14ac:dyDescent="0.5">
      <c r="A17" s="17">
        <f>IF(ISBLANK(B17),"",_xlfn.ISOWEEKNUM('Journal de travail'!$B17))</f>
        <v>37</v>
      </c>
      <c r="B17" s="51">
        <v>45548</v>
      </c>
      <c r="C17" s="52">
        <v>1</v>
      </c>
      <c r="D17" s="53"/>
      <c r="E17" s="54" t="s">
        <v>4</v>
      </c>
      <c r="F17" s="37" t="s">
        <v>39</v>
      </c>
      <c r="G17" s="18"/>
      <c r="O17">
        <v>45</v>
      </c>
    </row>
    <row r="18" spans="1:15" ht="31.5" x14ac:dyDescent="0.5">
      <c r="A18" s="8">
        <f>IF(ISBLANK(B18),"",_xlfn.ISOWEEKNUM('Journal de travail'!$B18))</f>
        <v>37</v>
      </c>
      <c r="B18" s="47">
        <v>45548</v>
      </c>
      <c r="C18" s="48"/>
      <c r="D18" s="49">
        <v>15</v>
      </c>
      <c r="E18" s="50" t="s">
        <v>4</v>
      </c>
      <c r="F18" s="37" t="s">
        <v>40</v>
      </c>
      <c r="G18" s="16"/>
      <c r="O18">
        <v>50</v>
      </c>
    </row>
    <row r="19" spans="1:15" x14ac:dyDescent="0.5">
      <c r="A19" s="17">
        <f>IF(ISBLANK(B19),"",_xlfn.ISOWEEKNUM('Journal de travail'!$B19))</f>
        <v>37</v>
      </c>
      <c r="B19" s="51">
        <v>45548</v>
      </c>
      <c r="C19" s="52"/>
      <c r="D19" s="53">
        <v>30</v>
      </c>
      <c r="E19" s="54" t="s">
        <v>4</v>
      </c>
      <c r="F19" s="37" t="s">
        <v>41</v>
      </c>
      <c r="G19" s="18"/>
      <c r="O19">
        <v>55</v>
      </c>
    </row>
    <row r="20" spans="1:15" ht="31.5" x14ac:dyDescent="0.5">
      <c r="A20" s="8">
        <f>IF(ISBLANK(B20),"",_xlfn.ISOWEEKNUM('Journal de travail'!$B20))</f>
        <v>37</v>
      </c>
      <c r="B20" s="47">
        <v>45548</v>
      </c>
      <c r="C20" s="48"/>
      <c r="D20" s="49">
        <v>10</v>
      </c>
      <c r="E20" s="50" t="s">
        <v>4</v>
      </c>
      <c r="F20" s="37" t="s">
        <v>42</v>
      </c>
      <c r="G20" s="16"/>
    </row>
    <row r="21" spans="1:15" x14ac:dyDescent="0.5">
      <c r="A21" s="17">
        <f>IF(ISBLANK(B21),"",_xlfn.ISOWEEKNUM('Journal de travail'!$B21))</f>
        <v>37</v>
      </c>
      <c r="B21" s="51">
        <v>45548</v>
      </c>
      <c r="C21" s="52"/>
      <c r="D21" s="53">
        <v>40</v>
      </c>
      <c r="E21" s="54" t="s">
        <v>4</v>
      </c>
      <c r="F21" s="37" t="s">
        <v>43</v>
      </c>
      <c r="G21" s="18"/>
    </row>
    <row r="22" spans="1:15" x14ac:dyDescent="0.5">
      <c r="A22" s="8">
        <f>IF(ISBLANK(B22),"",_xlfn.ISOWEEKNUM('Journal de travail'!$B22))</f>
        <v>38</v>
      </c>
      <c r="B22" s="47">
        <v>45555</v>
      </c>
      <c r="C22" s="48">
        <v>3</v>
      </c>
      <c r="D22" s="49"/>
      <c r="E22" s="50" t="s">
        <v>22</v>
      </c>
      <c r="F22" s="37" t="s">
        <v>44</v>
      </c>
      <c r="G22" s="16"/>
    </row>
    <row r="23" spans="1:15" x14ac:dyDescent="0.5">
      <c r="A23" s="17">
        <f>IF(ISBLANK(B23),"",_xlfn.ISOWEEKNUM('Journal de travail'!$B23))</f>
        <v>39</v>
      </c>
      <c r="B23" s="51">
        <v>45562</v>
      </c>
      <c r="C23" s="52"/>
      <c r="D23" s="53">
        <v>10</v>
      </c>
      <c r="E23" s="54" t="s">
        <v>22</v>
      </c>
      <c r="F23" s="37" t="s">
        <v>45</v>
      </c>
      <c r="G23" s="18"/>
    </row>
    <row r="24" spans="1:15" x14ac:dyDescent="0.5">
      <c r="A24" s="8">
        <f>IF(ISBLANK(B24),"",_xlfn.ISOWEEKNUM('Journal de travail'!$B24))</f>
        <v>39</v>
      </c>
      <c r="B24" s="47">
        <v>45562</v>
      </c>
      <c r="C24" s="48"/>
      <c r="D24" s="49">
        <v>35</v>
      </c>
      <c r="E24" s="50" t="s">
        <v>4</v>
      </c>
      <c r="F24" s="37" t="s">
        <v>46</v>
      </c>
      <c r="G24" s="16"/>
    </row>
    <row r="25" spans="1:15" ht="31.5" x14ac:dyDescent="0.5">
      <c r="A25" s="17">
        <f>IF(ISBLANK(B25),"",_xlfn.ISOWEEKNUM('Journal de travail'!$B25))</f>
        <v>39</v>
      </c>
      <c r="B25" s="51">
        <v>45562</v>
      </c>
      <c r="C25" s="52"/>
      <c r="D25" s="53">
        <v>40</v>
      </c>
      <c r="E25" s="54" t="s">
        <v>4</v>
      </c>
      <c r="F25" s="37" t="s">
        <v>47</v>
      </c>
      <c r="G25" s="18"/>
    </row>
    <row r="26" spans="1:15" ht="31.5" x14ac:dyDescent="0.5">
      <c r="A26" s="8">
        <f>IF(ISBLANK(B26),"",_xlfn.ISOWEEKNUM('Journal de travail'!$B26))</f>
        <v>39</v>
      </c>
      <c r="B26" s="47">
        <v>45562</v>
      </c>
      <c r="C26" s="48"/>
      <c r="D26" s="49">
        <v>35</v>
      </c>
      <c r="E26" s="50" t="s">
        <v>4</v>
      </c>
      <c r="F26" s="37" t="s">
        <v>48</v>
      </c>
      <c r="G26" s="16"/>
    </row>
    <row r="27" spans="1:15" x14ac:dyDescent="0.5">
      <c r="A27" s="17">
        <f>IF(ISBLANK(B27),"",_xlfn.ISOWEEKNUM('Journal de travail'!$B27))</f>
        <v>39</v>
      </c>
      <c r="B27" s="51">
        <v>45562</v>
      </c>
      <c r="C27" s="52"/>
      <c r="D27" s="53">
        <v>40</v>
      </c>
      <c r="E27" s="54" t="s">
        <v>4</v>
      </c>
      <c r="F27" s="37" t="s">
        <v>49</v>
      </c>
      <c r="G27" s="18"/>
    </row>
    <row r="28" spans="1:15" x14ac:dyDescent="0.5">
      <c r="A28" s="8">
        <f>IF(ISBLANK(B28),"",_xlfn.ISOWEEKNUM('Journal de travail'!$B28))</f>
        <v>40</v>
      </c>
      <c r="B28" s="47">
        <v>45568</v>
      </c>
      <c r="C28" s="48">
        <v>1</v>
      </c>
      <c r="D28" s="49">
        <v>15</v>
      </c>
      <c r="E28" s="50" t="s">
        <v>4</v>
      </c>
      <c r="F28" s="36" t="s">
        <v>50</v>
      </c>
      <c r="G28" s="16"/>
    </row>
    <row r="29" spans="1:15" x14ac:dyDescent="0.5">
      <c r="A29" s="17">
        <f>IF(ISBLANK(B29),"",_xlfn.ISOWEEKNUM('Journal de travail'!$B29))</f>
        <v>40</v>
      </c>
      <c r="B29" s="51">
        <v>45569</v>
      </c>
      <c r="C29" s="52"/>
      <c r="D29" s="53">
        <v>15</v>
      </c>
      <c r="E29" s="54" t="s">
        <v>7</v>
      </c>
      <c r="F29" s="36" t="s">
        <v>51</v>
      </c>
      <c r="G29" s="18"/>
    </row>
    <row r="30" spans="1:15" ht="31.5" x14ac:dyDescent="0.5">
      <c r="A30" s="8">
        <f>IF(ISBLANK(B30),"",_xlfn.ISOWEEKNUM('Journal de travail'!$B30))</f>
        <v>40</v>
      </c>
      <c r="B30" s="47">
        <v>45569</v>
      </c>
      <c r="C30" s="48"/>
      <c r="D30" s="49">
        <v>10</v>
      </c>
      <c r="E30" s="50" t="s">
        <v>4</v>
      </c>
      <c r="F30" s="37" t="s">
        <v>52</v>
      </c>
      <c r="G30" s="16"/>
    </row>
    <row r="31" spans="1:15" x14ac:dyDescent="0.5">
      <c r="A31" s="17">
        <f>IF(ISBLANK(B31),"",_xlfn.ISOWEEKNUM('Journal de travail'!$B31))</f>
        <v>40</v>
      </c>
      <c r="B31" s="51">
        <v>45569</v>
      </c>
      <c r="C31" s="52"/>
      <c r="D31" s="53">
        <v>50</v>
      </c>
      <c r="E31" s="54" t="s">
        <v>4</v>
      </c>
      <c r="F31" s="36" t="s">
        <v>53</v>
      </c>
      <c r="G31" s="18"/>
    </row>
    <row r="32" spans="1:15" x14ac:dyDescent="0.5">
      <c r="A32" s="8">
        <f>IF(ISBLANK(B32),"",_xlfn.ISOWEEKNUM('Journal de travail'!$B32))</f>
        <v>40</v>
      </c>
      <c r="B32" s="47">
        <v>45569</v>
      </c>
      <c r="C32" s="48">
        <v>1</v>
      </c>
      <c r="D32" s="49"/>
      <c r="E32" s="50" t="s">
        <v>3</v>
      </c>
      <c r="F32" s="55" t="s">
        <v>54</v>
      </c>
      <c r="G32" s="16"/>
    </row>
    <row r="33" spans="1:7" x14ac:dyDescent="0.5">
      <c r="A33" s="17">
        <f>IF(ISBLANK(B33),"",_xlfn.ISOWEEKNUM('Journal de travail'!$B33))</f>
        <v>40</v>
      </c>
      <c r="B33" s="51">
        <v>45570</v>
      </c>
      <c r="C33" s="52"/>
      <c r="D33" s="53">
        <v>30</v>
      </c>
      <c r="E33" s="54" t="s">
        <v>22</v>
      </c>
      <c r="F33" s="36" t="s">
        <v>55</v>
      </c>
      <c r="G33" s="18"/>
    </row>
    <row r="34" spans="1:7" x14ac:dyDescent="0.5">
      <c r="A34" s="8">
        <f>IF(ISBLANK(B34),"",_xlfn.ISOWEEKNUM('Journal de travail'!$B34))</f>
        <v>40</v>
      </c>
      <c r="B34" s="47">
        <v>45570</v>
      </c>
      <c r="C34" s="48"/>
      <c r="D34" s="49">
        <v>20</v>
      </c>
      <c r="E34" s="50" t="s">
        <v>4</v>
      </c>
      <c r="F34" s="36" t="s">
        <v>56</v>
      </c>
      <c r="G34" s="16"/>
    </row>
    <row r="35" spans="1:7" x14ac:dyDescent="0.5">
      <c r="A35" s="17">
        <f>IF(ISBLANK(B35),"",_xlfn.ISOWEEKNUM('Journal de travail'!$B35))</f>
        <v>40</v>
      </c>
      <c r="B35" s="51">
        <v>45570</v>
      </c>
      <c r="C35" s="52">
        <v>2</v>
      </c>
      <c r="D35" s="53"/>
      <c r="E35" s="54" t="s">
        <v>4</v>
      </c>
      <c r="F35" s="37" t="s">
        <v>57</v>
      </c>
      <c r="G35" s="18"/>
    </row>
    <row r="36" spans="1:7" x14ac:dyDescent="0.5">
      <c r="A36" s="8">
        <f>IF(ISBLANK(B36),"",_xlfn.ISOWEEKNUM('Journal de travail'!$B36))</f>
        <v>41</v>
      </c>
      <c r="B36" s="47">
        <v>45576</v>
      </c>
      <c r="C36" s="48"/>
      <c r="D36" s="49">
        <v>10</v>
      </c>
      <c r="E36" s="50" t="s">
        <v>7</v>
      </c>
      <c r="F36" s="36" t="s">
        <v>58</v>
      </c>
      <c r="G36" s="16"/>
    </row>
    <row r="37" spans="1:7" x14ac:dyDescent="0.5">
      <c r="A37" s="17">
        <f>IF(ISBLANK(B37),"",_xlfn.ISOWEEKNUM('Journal de travail'!$B37))</f>
        <v>41</v>
      </c>
      <c r="B37" s="51">
        <v>45576</v>
      </c>
      <c r="C37" s="52"/>
      <c r="D37" s="53">
        <v>10</v>
      </c>
      <c r="E37" s="54" t="s">
        <v>6</v>
      </c>
      <c r="F37" s="36" t="s">
        <v>59</v>
      </c>
      <c r="G37" s="18"/>
    </row>
    <row r="38" spans="1:7" x14ac:dyDescent="0.5">
      <c r="A38" s="8">
        <f>IF(ISBLANK(B38),"",_xlfn.ISOWEEKNUM('Journal de travail'!$B38))</f>
        <v>41</v>
      </c>
      <c r="B38" s="47">
        <v>45576</v>
      </c>
      <c r="C38" s="48"/>
      <c r="D38" s="49">
        <v>15</v>
      </c>
      <c r="E38" s="50" t="s">
        <v>7</v>
      </c>
      <c r="F38" s="36" t="s">
        <v>60</v>
      </c>
      <c r="G38" s="16"/>
    </row>
    <row r="39" spans="1:7" ht="16.5" x14ac:dyDescent="0.5">
      <c r="A39" s="17">
        <f>IF(ISBLANK(B39),"",_xlfn.ISOWEEKNUM('Journal de travail'!$B39))</f>
        <v>41</v>
      </c>
      <c r="B39" s="51">
        <v>45576</v>
      </c>
      <c r="C39" s="52"/>
      <c r="D39" s="53">
        <v>5</v>
      </c>
      <c r="E39" s="54" t="s">
        <v>6</v>
      </c>
      <c r="F39" s="56" t="s">
        <v>61</v>
      </c>
      <c r="G39" s="18"/>
    </row>
    <row r="40" spans="1:7" x14ac:dyDescent="0.5">
      <c r="A40" s="8">
        <f>IF(ISBLANK(B40),"",_xlfn.ISOWEEKNUM('Journal de travail'!$B40))</f>
        <v>41</v>
      </c>
      <c r="B40" s="47">
        <v>45576</v>
      </c>
      <c r="C40" s="48"/>
      <c r="D40" s="49">
        <v>10</v>
      </c>
      <c r="E40" s="50" t="s">
        <v>6</v>
      </c>
      <c r="F40" s="36" t="s">
        <v>62</v>
      </c>
      <c r="G40" s="16"/>
    </row>
    <row r="41" spans="1:7" x14ac:dyDescent="0.5">
      <c r="A41" s="17">
        <f>IF(ISBLANK(B41),"",_xlfn.ISOWEEKNUM('Journal de travail'!$B41))</f>
        <v>41</v>
      </c>
      <c r="B41" s="51">
        <v>45576</v>
      </c>
      <c r="C41" s="52"/>
      <c r="D41" s="53">
        <v>10</v>
      </c>
      <c r="E41" s="54" t="s">
        <v>6</v>
      </c>
      <c r="F41" s="36" t="s">
        <v>63</v>
      </c>
      <c r="G41" s="18"/>
    </row>
    <row r="42" spans="1:7" x14ac:dyDescent="0.5">
      <c r="A42" s="8">
        <f>IF(ISBLANK(B42),"",_xlfn.ISOWEEKNUM('Journal de travail'!$B42))</f>
        <v>41</v>
      </c>
      <c r="B42" s="47">
        <v>45576</v>
      </c>
      <c r="C42" s="48"/>
      <c r="D42" s="49">
        <v>15</v>
      </c>
      <c r="E42" s="50" t="s">
        <v>22</v>
      </c>
      <c r="F42" s="36" t="s">
        <v>64</v>
      </c>
      <c r="G42" s="16"/>
    </row>
    <row r="43" spans="1:7" x14ac:dyDescent="0.5">
      <c r="A43" s="17">
        <f>IF(ISBLANK(B43),"",_xlfn.ISOWEEKNUM('Journal de travail'!$B43))</f>
        <v>41</v>
      </c>
      <c r="B43" s="51">
        <v>45576</v>
      </c>
      <c r="C43" s="52"/>
      <c r="D43" s="53">
        <v>30</v>
      </c>
      <c r="E43" s="54" t="s">
        <v>6</v>
      </c>
      <c r="F43" s="36" t="s">
        <v>65</v>
      </c>
      <c r="G43" s="18"/>
    </row>
    <row r="44" spans="1:7" x14ac:dyDescent="0.5">
      <c r="A44" s="8">
        <f>IF(ISBLANK(B44),"",_xlfn.ISOWEEKNUM('Journal de travail'!$B44))</f>
        <v>41</v>
      </c>
      <c r="B44" s="47">
        <v>45576</v>
      </c>
      <c r="C44" s="48"/>
      <c r="D44" s="49">
        <v>10</v>
      </c>
      <c r="E44" s="50" t="s">
        <v>4</v>
      </c>
      <c r="F44" s="36" t="s">
        <v>66</v>
      </c>
      <c r="G44" s="16"/>
    </row>
    <row r="45" spans="1:7" x14ac:dyDescent="0.5">
      <c r="A45" s="17">
        <f>IF(ISBLANK(B45),"",_xlfn.ISOWEEKNUM('Journal de travail'!$B45))</f>
        <v>41</v>
      </c>
      <c r="B45" s="51">
        <v>45576</v>
      </c>
      <c r="C45" s="52"/>
      <c r="D45" s="53">
        <v>10</v>
      </c>
      <c r="E45" s="54" t="s">
        <v>4</v>
      </c>
      <c r="F45" s="36" t="s">
        <v>67</v>
      </c>
      <c r="G45" s="18"/>
    </row>
    <row r="46" spans="1:7" x14ac:dyDescent="0.5">
      <c r="A46" s="8">
        <f>IF(ISBLANK(B46),"",_xlfn.ISOWEEKNUM('Journal de travail'!$B46))</f>
        <v>41</v>
      </c>
      <c r="B46" s="47">
        <v>45578</v>
      </c>
      <c r="C46" s="48"/>
      <c r="D46" s="49">
        <v>20</v>
      </c>
      <c r="E46" s="50" t="s">
        <v>4</v>
      </c>
      <c r="F46" s="36" t="s">
        <v>68</v>
      </c>
      <c r="G46" s="16"/>
    </row>
    <row r="47" spans="1:7" x14ac:dyDescent="0.5">
      <c r="A47" s="17">
        <f>IF(ISBLANK(B47),"",_xlfn.ISOWEEKNUM('Journal de travail'!$B47))</f>
        <v>41</v>
      </c>
      <c r="B47" s="51">
        <v>45578</v>
      </c>
      <c r="C47" s="52"/>
      <c r="D47" s="53">
        <v>15</v>
      </c>
      <c r="E47" s="54" t="s">
        <v>4</v>
      </c>
      <c r="F47" s="36" t="s">
        <v>69</v>
      </c>
      <c r="G47" s="18"/>
    </row>
    <row r="48" spans="1:7" x14ac:dyDescent="0.5">
      <c r="A48" s="8">
        <f>IF(ISBLANK(B48),"",_xlfn.ISOWEEKNUM('Journal de travail'!$B48))</f>
        <v>43</v>
      </c>
      <c r="B48" s="47">
        <v>45586</v>
      </c>
      <c r="C48" s="48"/>
      <c r="D48" s="49">
        <v>50</v>
      </c>
      <c r="E48" s="50" t="s">
        <v>4</v>
      </c>
      <c r="F48" s="36" t="s">
        <v>70</v>
      </c>
      <c r="G48" s="16"/>
    </row>
    <row r="49" spans="1:7" x14ac:dyDescent="0.5">
      <c r="A49" s="17">
        <f>IF(ISBLANK(B49),"",_xlfn.ISOWEEKNUM('Journal de travail'!$B49))</f>
        <v>43</v>
      </c>
      <c r="B49" s="51">
        <v>45586</v>
      </c>
      <c r="C49" s="52"/>
      <c r="D49" s="53">
        <v>20</v>
      </c>
      <c r="E49" s="54" t="s">
        <v>4</v>
      </c>
      <c r="F49" s="36" t="s">
        <v>71</v>
      </c>
      <c r="G49" s="18"/>
    </row>
    <row r="50" spans="1:7" x14ac:dyDescent="0.5">
      <c r="A50" s="8">
        <f>IF(ISBLANK(B50),"",_xlfn.ISOWEEKNUM('Journal de travail'!$B50))</f>
        <v>43</v>
      </c>
      <c r="B50" s="47">
        <v>45587</v>
      </c>
      <c r="C50" s="48">
        <v>1</v>
      </c>
      <c r="D50" s="49"/>
      <c r="E50" s="50" t="s">
        <v>4</v>
      </c>
      <c r="F50" s="36" t="s">
        <v>72</v>
      </c>
      <c r="G50" s="16"/>
    </row>
    <row r="51" spans="1:7" x14ac:dyDescent="0.5">
      <c r="A51" s="17">
        <f>IF(ISBLANK(B51),"",_xlfn.ISOWEEKNUM('Journal de travail'!$B51))</f>
        <v>43</v>
      </c>
      <c r="B51" s="51">
        <v>45587</v>
      </c>
      <c r="C51" s="52">
        <v>2</v>
      </c>
      <c r="D51" s="53"/>
      <c r="E51" s="54" t="s">
        <v>4</v>
      </c>
      <c r="F51" s="36" t="s">
        <v>73</v>
      </c>
      <c r="G51" s="18"/>
    </row>
    <row r="52" spans="1:7" x14ac:dyDescent="0.5">
      <c r="A52" s="8">
        <f>IF(ISBLANK(B52),"",_xlfn.ISOWEEKNUM('Journal de travail'!$B52))</f>
        <v>43</v>
      </c>
      <c r="B52" s="47">
        <v>45588</v>
      </c>
      <c r="C52" s="48">
        <v>1</v>
      </c>
      <c r="D52" s="49"/>
      <c r="E52" s="50" t="s">
        <v>4</v>
      </c>
      <c r="F52" s="36" t="s">
        <v>74</v>
      </c>
      <c r="G52" s="16"/>
    </row>
    <row r="53" spans="1:7" x14ac:dyDescent="0.5">
      <c r="A53" s="17">
        <f>IF(ISBLANK(B53),"",_xlfn.ISOWEEKNUM('Journal de travail'!$B53))</f>
        <v>43</v>
      </c>
      <c r="B53" s="51">
        <v>45588</v>
      </c>
      <c r="C53" s="52"/>
      <c r="D53" s="53">
        <v>0</v>
      </c>
      <c r="E53" s="54" t="s">
        <v>4</v>
      </c>
      <c r="F53" s="36" t="s">
        <v>75</v>
      </c>
      <c r="G53" s="18"/>
    </row>
    <row r="54" spans="1:7" x14ac:dyDescent="0.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" x14ac:dyDescent="0.55000000000000004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55000000000000004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55000000000000004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4.1666666666666664E-2</v>
      </c>
    </row>
    <row r="5" spans="1:4" x14ac:dyDescent="0.55000000000000004">
      <c r="A5">
        <f>SUMIF('Journal de travail'!$E$7:$E$532,Analyse!C5,'Journal de travail'!$C$7:$C$532)*60</f>
        <v>480</v>
      </c>
      <c r="B5">
        <f>SUMIF('Journal de travail'!$E$7:$E$532,Analyse!C5,'Journal de travail'!$D$7:$D$532)</f>
        <v>560</v>
      </c>
      <c r="C5" s="42" t="str">
        <f>'Journal de travail'!M9</f>
        <v>Développement</v>
      </c>
      <c r="D5" s="34">
        <f t="shared" ref="D5:D11" si="0">(A5+B5)/1440</f>
        <v>0.72222222222222221</v>
      </c>
    </row>
    <row r="6" spans="1:4" x14ac:dyDescent="0.55000000000000004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55000000000000004">
      <c r="A7">
        <f>SUMIF('Journal de travail'!$E$7:$E$532,Analyse!C7,'Journal de travail'!$C$7:$C$532)*60</f>
        <v>0</v>
      </c>
      <c r="B7">
        <f>SUMIF('Journal de travail'!$E$7:$E$532,Analyse!C7,'Journal de travail'!$D$7:$D$532)</f>
        <v>95</v>
      </c>
      <c r="C7" s="28" t="str">
        <f>'Journal de travail'!M11</f>
        <v>Documentation</v>
      </c>
      <c r="D7" s="34">
        <f t="shared" si="0"/>
        <v>6.5972222222222224E-2</v>
      </c>
    </row>
    <row r="8" spans="1:4" x14ac:dyDescent="0.55000000000000004">
      <c r="A8">
        <f>SUMIF('Journal de travail'!$E$7:$E$532,Analyse!C8,'Journal de travail'!$C$7:$C$532)*60</f>
        <v>0</v>
      </c>
      <c r="B8">
        <f>SUMIF('Journal de travail'!$E$7:$E$532,Analyse!C8,'Journal de travail'!$D$7:$D$532)</f>
        <v>45</v>
      </c>
      <c r="C8" s="29" t="str">
        <f>'Journal de travail'!M12</f>
        <v>Meeting</v>
      </c>
      <c r="D8" s="34">
        <f t="shared" si="0"/>
        <v>3.125E-2</v>
      </c>
    </row>
    <row r="9" spans="1:4" x14ac:dyDescent="0.55000000000000004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55000000000000004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55000000000000004">
      <c r="B11">
        <f>SUMIF('Journal de travail'!$E$7:$E$532,Analyse!C11,'Journal de travail'!$D$7:$D$532)</f>
        <v>100</v>
      </c>
      <c r="C11" s="40" t="str">
        <f>'Journal de travail'!M15</f>
        <v>Autre</v>
      </c>
      <c r="D11" s="34">
        <f t="shared" si="0"/>
        <v>6.9444444444444448E-2</v>
      </c>
    </row>
    <row r="12" spans="1:4" x14ac:dyDescent="0.55000000000000004">
      <c r="C12" s="24" t="s">
        <v>20</v>
      </c>
      <c r="D12" s="35">
        <f>SUM(D4:D11)</f>
        <v>0.93055555555555547</v>
      </c>
    </row>
    <row r="14" spans="1:4" x14ac:dyDescent="0.55000000000000004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Bilel1020 Belkhiria</cp:lastModifiedBy>
  <cp:revision/>
  <dcterms:created xsi:type="dcterms:W3CDTF">2023-11-21T20:00:34Z</dcterms:created>
  <dcterms:modified xsi:type="dcterms:W3CDTF">2024-10-23T17:20:03Z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