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7E9A65D8-1573-4AF7-B0EF-A6958FA7353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11250" windowHeight="144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<sst xmlns="http://schemas.openxmlformats.org/spreadsheetml/2006/main" count="59" uniqueCount="44">
  <si>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</si>
  <si>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</si>
  <si>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</si>
  <si>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</si>
  <si>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</si>
  <si>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</si>
  <si>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</si>
  <si>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</si>
  <si>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</si>
  <si>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</si>
  <si>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</si>
  <si>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</si>
  <si>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</si>
  <si>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</si>
  <si>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</si>
  <si>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</si>
  <si>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</si>
  <si>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</si>
  <si>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</si>
  <si>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</si>
  <si>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</si>
  <si>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</si>
  <si>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</si>
  <si>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</si>
  <si>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</si>
  <si>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</si>
  <si>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</si>
  <si>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</si>
  <si>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</si>
  <si>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</si>
  <si>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</si>
  <si>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</si>
  <si>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</si>
  <si>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</si>
  <si>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</si>
  <si>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</si>
  <si>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</si>
  <si>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</si>
  <si>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</si>
  <si>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</si>
  <si>
    <t>Doc: (rapport) Fin de l'écriture des points 2.4, 2.5 et 2.6</t>
  </si>
  <si>
    <t>Fix: (Graph.cs &amp;&amp; form1.cs) fix d'un bug rendant dedendant les donnée si l'utilisateur recharge un fichier</t>
  </si>
  <si>
    <t>doc: (rapport) Ecriture des point 2.3 et 3.4</t>
  </si>
  <si>
    <t>Doc: (Rapport) réalisation du point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</si>
</sst>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4.8611111111111112E-2</c:v>
                </c:pt>
                <c:pt idx="2">
                  <c:v>3.4722222222222224E-2</c:v>
                </c:pt>
                <c:pt idx="3">
                  <c:v>0.16319444444444445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F1" zoomScaleNormal="100" workbookViewId="0">
      <pane ySplit="6" topLeftCell="A7" activePane="bottomLeft" state="frozen"/>
      <selection pane="bottomLeft" activeCell="F24" sqref="F24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6 heurs 9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180</v>
      </c>
      <c r="D4" s="23">
        <f>SUBTOTAL(9,$D$7:$D$531)</f>
        <v>190</v>
      </c>
      <c r="E4" s="41">
        <f>SUM(C4:D4)</f>
        <v>370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 ht="31.5">
      <c r="A18" s="8">
        <f>IF(ISBLANK(B18),"",_xlfn.ISOWEEKNUM('Journal de travail'!$B18))</f>
        <v>44</v>
      </c>
      <c r="B18" s="47">
        <v>45594</v>
      </c>
      <c r="C18" s="48"/>
      <c r="D18" s="49">
        <v>10</v>
      </c>
      <c r="E18" s="50" t="s">
        <v>5</v>
      </c>
      <c r="F18" s="37" t="s">
        <v>39</v>
      </c>
      <c r="G18" s="16"/>
      <c r="O18">
        <v>50</v>
      </c>
    </row>
    <row r="19" spans="1:15">
      <c r="A19" s="17">
        <f>IF(ISBLANK(B19),"",_xlfn.ISOWEEKNUM('Journal de travail'!$B19))</f>
        <v>44</v>
      </c>
      <c r="B19" s="51">
        <v>45594</v>
      </c>
      <c r="C19" s="52"/>
      <c r="D19" s="53">
        <v>20</v>
      </c>
      <c r="E19" s="54" t="s">
        <v>6</v>
      </c>
      <c r="F19" s="37" t="s">
        <v>40</v>
      </c>
      <c r="G19" s="18"/>
      <c r="O19">
        <v>55</v>
      </c>
    </row>
    <row r="20" spans="1:15" ht="31.5">
      <c r="A20" s="8">
        <f>IF(ISBLANK(B20),"",_xlfn.ISOWEEKNUM('Journal de travail'!$B20))</f>
        <v>44</v>
      </c>
      <c r="B20" s="47">
        <v>45595</v>
      </c>
      <c r="C20" s="48"/>
      <c r="D20" s="49">
        <v>10</v>
      </c>
      <c r="E20" s="50" t="s">
        <v>4</v>
      </c>
      <c r="F20" s="37" t="s">
        <v>41</v>
      </c>
      <c r="G20" s="16"/>
    </row>
    <row r="21" spans="1:15">
      <c r="A21" s="17">
        <f>IF(ISBLANK(B21),"",_xlfn.ISOWEEKNUM('Journal de travail'!$B21))</f>
        <v>44</v>
      </c>
      <c r="B21" s="51">
        <v>45595</v>
      </c>
      <c r="C21" s="52">
        <v>2</v>
      </c>
      <c r="D21" s="53"/>
      <c r="E21" s="54" t="s">
        <v>6</v>
      </c>
      <c r="F21" s="37" t="s">
        <v>42</v>
      </c>
      <c r="G21" s="18"/>
    </row>
    <row r="22" spans="1:15">
      <c r="A22" s="8">
        <f>IF(ISBLANK(B22),"",_xlfn.ISOWEEKNUM('Journal de travail'!$B22))</f>
        <v>44</v>
      </c>
      <c r="B22" s="47">
        <v>45596</v>
      </c>
      <c r="C22" s="48">
        <v>1</v>
      </c>
      <c r="D22" s="49"/>
      <c r="E22" s="50" t="s">
        <v>6</v>
      </c>
      <c r="F22" s="37" t="s">
        <v>43</v>
      </c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70</v>
      </c>
      <c r="C5" s="42" t="str">
        <f>'Journal de travail'!M9</f>
        <v>Développement</v>
      </c>
      <c r="D5" s="34">
        <f t="shared" ref="D5:D11" si="0">(A5+B5)/1440</f>
        <v>4.8611111111111112E-2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>
      <c r="A7">
        <f>SUMIF('Journal de travail'!$E$7:$E$532,Analyse!C7,'Journal de travail'!$C$7:$C$532)*60</f>
        <v>180</v>
      </c>
      <c r="B7">
        <f>SUMIF('Journal de travail'!$E$7:$E$532,Analyse!C7,'Journal de travail'!$D$7:$D$532)</f>
        <v>55</v>
      </c>
      <c r="C7" s="28" t="str">
        <f>'Journal de travail'!M11</f>
        <v>Documentation</v>
      </c>
      <c r="D7" s="34">
        <f t="shared" si="0"/>
        <v>0.16319444444444445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0.25694444444444442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2024-10-31T19:13:03Z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