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LEL\Documents\PlotThatLine\Docs\"/>
    </mc:Choice>
  </mc:AlternateContent>
  <xr:revisionPtr revIDLastSave="0" documentId="13_ncr:1_{D321B09A-4DEE-47CA-9146-87F59BB2B6A1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98" yWindow="-98" windowWidth="22695" windowHeight="1459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<sst xmlns="http://schemas.openxmlformats.org/spreadsheetml/2006/main" count="47" uniqueCount="38">
  <si>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</si>
  <si>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</si>
  <si>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</si>
  <si>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</si>
  <si>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</si>
  <si>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</si>
  <si>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</si>
  <si>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</si>
  <si>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</si>
  <si>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</si>
  <si>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</si>
  <si>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</si>
  <si>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</si>
  <si>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</si>
  <si>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</si>
  <si>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</si>
  <si>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</si>
  <si>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</si>
  <si>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</si>
  <si>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</si>
  <si>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</si>
  <si>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</si>
  <si>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</si>
  <si>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</si>
  <si>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</si>
  <si>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</si>
  <si>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</si>
  <si>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</si>
  <si>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</si>
  <si>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>Fix permettant de ne plus réafficher toutes les équipes en cas de filtre sur un jour</t>
  </si>
  <si>
    <t xml:space="preserve">Creation + Update de la liste des refactores à faire dans le code </t>
  </si>
  <si>
    <t>Feat: (Form1.cs) ajout d'une openFileDialog</t>
  </si>
  <si>
    <t>Création de la user stories "Choix du fichier de graph"</t>
  </si>
  <si>
    <t>Ajout et adaptation du graphique en fonction du fichier choisi</t>
  </si>
  <si>
    <t>Doc: (Rapport) Ecriture du point 2.4 et 2.5</t>
  </si>
  <si>
    <t>Doc: (Rapport) Ecriture de la stratégie de test global</t>
  </si>
  <si>
    <t>Comment: (Graph.cs) ajout des commentaire dans la classe</t>
  </si>
  <si>
    <t>Ajout d'un test unitaire qui vérifie que suite a la méthode createGraph le graph n'est pas 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</si>
</sst>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3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rgb="FF24292E"/>
      <name val="Segoe UI"/>
      <family val="2"/>
    </font>
    <font>
      <sz val="4"/>
      <color rgb="FF24292E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2" fillId="0" borderId="0" xfId="0" applyFont="1" applyAlignment="1" applyProtection="1">
      <alignment vertical="center"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1.0416666666666666E-2</c:v>
                </c:pt>
                <c:pt idx="1">
                  <c:v>4.1666666666666664E-2</c:v>
                </c:pt>
                <c:pt idx="2">
                  <c:v>1.7361111111111112E-2</c:v>
                </c:pt>
                <c:pt idx="3">
                  <c:v>2.4305555555555556E-2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16" tableBorderDxfId="15">
  <autoFilter ref="A6:G532" xr:uid="{F2213DF1-F6B1-174C-AC17-4E96BE96C00D}"/>
  <tableColumns count="7">
    <tableColumn id="1" xr3:uid="{315BA4B4-9BD9-AB4E-8D40-FABFA0BB2AEA}" name="Semaine" dataDxfId="14">
      <calculatedColumnFormula>IF(ISBLANK(B7),"",_xlfn.ISOWEEKNUM('Journal de travail'!$B7))</calculatedColumnFormula>
    </tableColumn>
    <tableColumn id="2" xr3:uid="{503C31E9-854D-BF42-85AC-8DFA1376C4D8}" name="Jour" dataDxfId="13"/>
    <tableColumn id="3" xr3:uid="{B35A0B98-71A0-BA4F-BFAB-00A05EA1F23A}" name="heure" dataDxfId="12"/>
    <tableColumn id="4" xr3:uid="{BE4D837D-FC99-BA48-A82F-B8C8E4CE5BF8}" name="min." dataDxfId="11"/>
    <tableColumn id="5" xr3:uid="{A2DCC539-6D2A-B04A-BF8E-6FACE6268D1F}" name="Activité" dataDxfId="10"/>
    <tableColumn id="6" xr3:uid="{4EA406B9-7EF7-D547-AF98-5AD11BE168E9}" name="Description" dataDxfId="9"/>
    <tableColumn id="7" xr3:uid="{1735360B-2647-6D42-A0E3-3425EE302FFD}" name="Remarque / problè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7" sqref="F17"/>
    </sheetView>
  </sheetViews>
  <sheetFormatPr baseColWidth="10" defaultColWidth="11" defaultRowHeight="15.7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>
      <c r="A1" s="9"/>
      <c r="B1" s="10"/>
      <c r="C1" s="11"/>
      <c r="D1" s="11"/>
      <c r="E1" s="12"/>
      <c r="F1" s="13" t="s">
        <v>0</v>
      </c>
      <c r="G1" s="12"/>
    </row>
    <row r="2" spans="1:15" ht="23.25">
      <c r="B2" s="5" t="s">
        <v>1</v>
      </c>
      <c r="C2" s="58" t="s">
        <v>26</v>
      </c>
      <c r="D2" s="58"/>
      <c r="E2" s="58"/>
      <c r="F2" s="5" t="s">
        <v>2</v>
      </c>
      <c r="G2" s="6" t="s">
        <v>27</v>
      </c>
    </row>
    <row r="3" spans="1:15" ht="23.25">
      <c r="B3" s="5" t="s">
        <v>9</v>
      </c>
      <c r="C3" s="23" t="str">
        <f>INT(E4/1440)&amp;" jours "&amp;INT(MOD(E4/1440,1)*24)&amp;" heurs "&amp;INT(MOD(MOD(E4/1440,1)*24,1)*60)&amp;" minutes"</f>
        <v>0 jours 2 heurs 15 minutes</v>
      </c>
      <c r="D3" s="23"/>
      <c r="E3" s="3"/>
      <c r="F3" s="4" t="s">
        <v>10</v>
      </c>
      <c r="G3" s="7" t="s">
        <v>28</v>
      </c>
    </row>
    <row r="4" spans="1:15" ht="23.25" hidden="1">
      <c r="B4" s="5"/>
      <c r="C4" s="23">
        <f>SUBTOTAL(9,$C$7:$C$531)*60</f>
        <v>0</v>
      </c>
      <c r="D4" s="23">
        <f>SUBTOTAL(9,$D$7:$D$531)</f>
        <v>135</v>
      </c>
      <c r="E4" s="41">
        <f>SUM(C4:D4)</f>
        <v>135</v>
      </c>
      <c r="F4" s="4"/>
      <c r="G4" s="7"/>
    </row>
    <row r="5" spans="1:15">
      <c r="C5" s="59" t="s">
        <v>16</v>
      </c>
      <c r="D5" s="59"/>
    </row>
    <row r="6" spans="1:15" s="21" customFormat="1" ht="20.100000000000001" customHeight="1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>
      <c r="A7" s="14">
        <f>IF(ISBLANK(B7),"",_xlfn.ISOWEEKNUM('Journal de travail'!$B7))</f>
        <v>43</v>
      </c>
      <c r="B7" s="43">
        <v>45589</v>
      </c>
      <c r="C7" s="44"/>
      <c r="D7" s="45">
        <v>10</v>
      </c>
      <c r="E7" s="46" t="s">
        <v>4</v>
      </c>
      <c r="F7" s="37" t="s">
        <v>29</v>
      </c>
      <c r="G7" s="15"/>
    </row>
    <row r="8" spans="1:15">
      <c r="A8" s="8">
        <f>IF(ISBLANK(B8),"",_xlfn.ISOWEEKNUM('Journal de travail'!$B8))</f>
        <v>43</v>
      </c>
      <c r="B8" s="47">
        <v>45589</v>
      </c>
      <c r="C8" s="48"/>
      <c r="D8" s="49">
        <v>5</v>
      </c>
      <c r="E8" s="50" t="s">
        <v>6</v>
      </c>
      <c r="F8" s="37" t="s">
        <v>30</v>
      </c>
      <c r="G8" s="16"/>
      <c r="M8" t="s">
        <v>3</v>
      </c>
      <c r="N8">
        <v>1</v>
      </c>
      <c r="O8">
        <v>0</v>
      </c>
    </row>
    <row r="9" spans="1:15">
      <c r="A9" s="17">
        <f>IF(ISBLANK(B9),"",_xlfn.ISOWEEKNUM('Journal de travail'!$B9))</f>
        <v>43</v>
      </c>
      <c r="B9" s="51">
        <v>45589</v>
      </c>
      <c r="C9" s="52"/>
      <c r="D9" s="53">
        <v>10</v>
      </c>
      <c r="E9" s="54" t="s">
        <v>4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>
      <c r="A10" s="8">
        <f>IF(ISBLANK(B10),"",_xlfn.ISOWEEKNUM('Journal de travail'!$B10))</f>
        <v>43</v>
      </c>
      <c r="B10" s="47">
        <v>45589</v>
      </c>
      <c r="C10" s="48"/>
      <c r="D10" s="49">
        <v>15</v>
      </c>
      <c r="E10" s="50" t="s">
        <v>3</v>
      </c>
      <c r="F10" s="37" t="s">
        <v>32</v>
      </c>
      <c r="G10" s="16"/>
      <c r="M10" t="s">
        <v>5</v>
      </c>
      <c r="N10">
        <v>3</v>
      </c>
      <c r="O10">
        <v>10</v>
      </c>
    </row>
    <row r="11" spans="1:15">
      <c r="A11" s="17" t="str">
        <f>IF(ISBLANK(B11),"",_xlfn.ISOWEEKNUM('Journal de travail'!$B11))</f>
        <v/>
      </c>
      <c r="B11" s="51"/>
      <c r="C11" s="52"/>
      <c r="D11" s="53"/>
      <c r="E11" s="54"/>
      <c r="F11" s="57"/>
      <c r="G11" s="18"/>
      <c r="M11" t="s">
        <v>6</v>
      </c>
      <c r="N11">
        <v>4</v>
      </c>
      <c r="O11">
        <v>15</v>
      </c>
    </row>
    <row r="12" spans="1:15">
      <c r="A12" s="8">
        <f>IF(ISBLANK(B12),"",_xlfn.ISOWEEKNUM('Journal de travail'!$B12))</f>
        <v>43</v>
      </c>
      <c r="B12" s="47">
        <v>45589</v>
      </c>
      <c r="C12" s="48"/>
      <c r="D12" s="49">
        <v>25</v>
      </c>
      <c r="E12" s="50" t="s">
        <v>4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>
      <c r="A13" s="17">
        <f>IF(ISBLANK(B13),"",_xlfn.ISOWEEKNUM('Journal de travail'!$B13))</f>
        <v>43</v>
      </c>
      <c r="B13" s="51">
        <v>45591</v>
      </c>
      <c r="C13" s="52"/>
      <c r="D13" s="53">
        <v>10</v>
      </c>
      <c r="E13" s="54" t="s">
        <v>6</v>
      </c>
      <c r="F13" s="37" t="s">
        <v>34</v>
      </c>
      <c r="G13" s="18"/>
      <c r="M13" t="s">
        <v>8</v>
      </c>
      <c r="N13">
        <v>6</v>
      </c>
      <c r="O13">
        <v>25</v>
      </c>
    </row>
    <row r="14" spans="1:15">
      <c r="A14" s="8">
        <f>IF(ISBLANK(B14),"",_xlfn.ISOWEEKNUM('Journal de travail'!$B14))</f>
        <v>43</v>
      </c>
      <c r="B14" s="47">
        <v>45591</v>
      </c>
      <c r="C14" s="48"/>
      <c r="D14" s="49">
        <v>20</v>
      </c>
      <c r="E14" s="50" t="s">
        <v>6</v>
      </c>
      <c r="F14" s="37" t="s">
        <v>35</v>
      </c>
      <c r="G14" s="16"/>
      <c r="M14" t="s">
        <v>21</v>
      </c>
      <c r="N14">
        <v>7</v>
      </c>
      <c r="O14">
        <v>30</v>
      </c>
    </row>
    <row r="15" spans="1:15">
      <c r="A15" s="17">
        <f>IF(ISBLANK(B15),"",_xlfn.ISOWEEKNUM('Journal de travail'!$B15))</f>
        <v>43</v>
      </c>
      <c r="B15" s="51">
        <v>45591</v>
      </c>
      <c r="C15" s="52"/>
      <c r="D15" s="53">
        <v>15</v>
      </c>
      <c r="E15" s="54" t="s">
        <v>4</v>
      </c>
      <c r="F15" s="37" t="s">
        <v>36</v>
      </c>
      <c r="G15" s="18"/>
      <c r="M15" t="s">
        <v>22</v>
      </c>
      <c r="N15">
        <v>8</v>
      </c>
      <c r="O15">
        <v>35</v>
      </c>
    </row>
    <row r="16" spans="1:15">
      <c r="A16" s="8">
        <f>IF(ISBLANK(B16),"",_xlfn.ISOWEEKNUM('Journal de travail'!$B16))</f>
        <v>44</v>
      </c>
      <c r="B16" s="47">
        <v>45594</v>
      </c>
      <c r="C16" s="48"/>
      <c r="D16" s="49">
        <v>25</v>
      </c>
      <c r="E16" s="50" t="s">
        <v>5</v>
      </c>
      <c r="F16" s="37" t="s">
        <v>37</v>
      </c>
      <c r="G16" s="16"/>
      <c r="O16">
        <v>40</v>
      </c>
    </row>
    <row r="17" spans="1:15">
      <c r="A17" s="17" t="str">
        <f>IF(ISBLANK(B17),"",_xlfn.ISOWEEKNUM('Journal de travail'!$B17))</f>
        <v/>
      </c>
      <c r="B17" s="51"/>
      <c r="C17" s="52"/>
      <c r="D17" s="53"/>
      <c r="E17" s="54"/>
      <c r="F17" s="37"/>
      <c r="G17" s="18"/>
      <c r="O17">
        <v>45</v>
      </c>
    </row>
    <row r="18" spans="1:15">
      <c r="A18" s="8" t="str">
        <f>IF(ISBLANK(B18),"",_xlfn.ISOWEEKNUM('Journal de travail'!$B18))</f>
        <v/>
      </c>
      <c r="B18" s="47"/>
      <c r="C18" s="48"/>
      <c r="D18" s="49"/>
      <c r="E18" s="50"/>
      <c r="F18" s="37"/>
      <c r="G18" s="16"/>
      <c r="O18">
        <v>50</v>
      </c>
    </row>
    <row r="19" spans="1:15">
      <c r="A19" s="17" t="str">
        <f>IF(ISBLANK(B19),"",_xlfn.ISOWEEKNUM('Journal de travail'!$B19))</f>
        <v/>
      </c>
      <c r="B19" s="51"/>
      <c r="C19" s="52"/>
      <c r="D19" s="53"/>
      <c r="E19" s="54"/>
      <c r="F19" s="37"/>
      <c r="G19" s="18"/>
      <c r="O19">
        <v>55</v>
      </c>
    </row>
    <row r="20" spans="1:15">
      <c r="A20" s="8" t="str">
        <f>IF(ISBLANK(B20),"",_xlfn.ISOWEEKNUM('Journal de travail'!$B20))</f>
        <v/>
      </c>
      <c r="B20" s="47"/>
      <c r="C20" s="48"/>
      <c r="D20" s="49"/>
      <c r="E20" s="50"/>
      <c r="F20" s="37"/>
      <c r="G20" s="16"/>
    </row>
    <row r="21" spans="1:15">
      <c r="A21" s="17" t="str">
        <f>IF(ISBLANK(B21),"",_xlfn.ISOWEEKNUM('Journal de travail'!$B21))</f>
        <v/>
      </c>
      <c r="B21" s="51"/>
      <c r="C21" s="52"/>
      <c r="D21" s="53"/>
      <c r="E21" s="54"/>
      <c r="F21" s="37"/>
      <c r="G21" s="18"/>
    </row>
    <row r="22" spans="1:15">
      <c r="A22" s="8" t="str">
        <f>IF(ISBLANK(B22),"",_xlfn.ISOWEEKNUM('Journal de travail'!$B22))</f>
        <v/>
      </c>
      <c r="B22" s="47"/>
      <c r="C22" s="48"/>
      <c r="D22" s="49"/>
      <c r="E22" s="50"/>
      <c r="F22" s="37"/>
      <c r="G22" s="16"/>
    </row>
    <row r="23" spans="1:15">
      <c r="A23" s="17" t="str">
        <f>IF(ISBLANK(B23),"",_xlfn.ISOWEEKNUM('Journal de travail'!$B23))</f>
        <v/>
      </c>
      <c r="B23" s="51"/>
      <c r="C23" s="52"/>
      <c r="D23" s="53"/>
      <c r="E23" s="54"/>
      <c r="F23" s="37"/>
      <c r="G23" s="18"/>
    </row>
    <row r="24" spans="1:15">
      <c r="A24" s="8" t="str">
        <f>IF(ISBLANK(B24),"",_xlfn.ISOWEEKNUM('Journal de travail'!$B24))</f>
        <v/>
      </c>
      <c r="B24" s="47"/>
      <c r="C24" s="48"/>
      <c r="D24" s="49"/>
      <c r="E24" s="50"/>
      <c r="F24" s="37"/>
      <c r="G24" s="16"/>
    </row>
    <row r="25" spans="1:1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>
      <c r="A32" s="8" t="str">
        <f>IF(ISBLANK(B32),"",_xlfn.ISOWEEKNUM('Journal de travail'!$B32))</f>
        <v/>
      </c>
      <c r="B32" s="47"/>
      <c r="C32" s="48"/>
      <c r="D32" s="49"/>
      <c r="E32" s="50"/>
      <c r="F32" s="55"/>
      <c r="G32" s="16"/>
    </row>
    <row r="33" spans="1:7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ht="16.5">
      <c r="A39" s="17" t="str">
        <f>IF(ISBLANK(B39),"",_xlfn.ISOWEEKNUM('Journal de travail'!$B39))</f>
        <v/>
      </c>
      <c r="B39" s="51"/>
      <c r="C39" s="52"/>
      <c r="D39" s="53"/>
      <c r="E39" s="54"/>
      <c r="F39" s="56"/>
      <c r="G39" s="18"/>
    </row>
    <row r="40" spans="1:7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7" priority="1">
      <formula>$E7="Autre"</formula>
    </cfRule>
    <cfRule type="expression" dxfId="6" priority="2" stopIfTrue="1">
      <formula>$E7="Design"</formula>
    </cfRule>
    <cfRule type="expression" dxfId="5" priority="3" stopIfTrue="1">
      <formula>$E7="Présentation"</formula>
    </cfRule>
    <cfRule type="expression" dxfId="4" priority="4" stopIfTrue="1">
      <formula>$E7="Meeting"</formula>
    </cfRule>
    <cfRule type="expression" dxfId="3" priority="5" stopIfTrue="1">
      <formula>$E7="Documentation"</formula>
    </cfRule>
    <cfRule type="expression" dxfId="2" priority="6" stopIfTrue="1">
      <formula>$E7="Test"</formula>
    </cfRule>
    <cfRule type="expression" dxfId="1" priority="7" stopIfTrue="1">
      <formula>$E7="Analyse"</formula>
    </cfRule>
    <cfRule type="expression" dxfId="0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>
      <c r="A3" t="s">
        <v>18</v>
      </c>
      <c r="B3" t="s">
        <v>19</v>
      </c>
      <c r="C3" s="24" t="s">
        <v>14</v>
      </c>
      <c r="D3" s="25" t="s">
        <v>15</v>
      </c>
    </row>
    <row r="4" spans="1:4">
      <c r="A4">
        <f>SUMIF('Journal de travail'!$E$7:$E$532,Analyse!C4,'Journal de travail'!$C$7:$C$532)*60</f>
        <v>0</v>
      </c>
      <c r="B4">
        <f>SUMIF('Journal de travail'!$E$7:$E$532,Analyse!C4,'Journal de travail'!$D$7:$D$532)</f>
        <v>15</v>
      </c>
      <c r="C4" s="26" t="str">
        <f>'Journal de travail'!M8</f>
        <v>Analyse</v>
      </c>
      <c r="D4" s="34">
        <f>(A4+B4)/1440</f>
        <v>1.0416666666666666E-2</v>
      </c>
    </row>
    <row r="5" spans="1:4">
      <c r="A5">
        <f>SUMIF('Journal de travail'!$E$7:$E$532,Analyse!C5,'Journal de travail'!$C$7:$C$532)*60</f>
        <v>0</v>
      </c>
      <c r="B5">
        <f>SUMIF('Journal de travail'!$E$7:$E$532,Analyse!C5,'Journal de travail'!$D$7:$D$532)</f>
        <v>60</v>
      </c>
      <c r="C5" s="42" t="str">
        <f>'Journal de travail'!M9</f>
        <v>Développement</v>
      </c>
      <c r="D5" s="34">
        <f t="shared" ref="D5:D11" si="0">(A5+B5)/1440</f>
        <v>4.1666666666666664E-2</v>
      </c>
    </row>
    <row r="6" spans="1:4">
      <c r="A6">
        <f>SUMIF('Journal de travail'!$E$7:$E$532,Analyse!C6,'Journal de travail'!$C$7:$C$532)*60</f>
        <v>0</v>
      </c>
      <c r="B6">
        <f>SUMIF('Journal de travail'!$E$7:$E$532,Analyse!C6,'Journal de travail'!$D$7:$D$532)</f>
        <v>25</v>
      </c>
      <c r="C6" s="27" t="str">
        <f>'Journal de travail'!M10</f>
        <v>Test</v>
      </c>
      <c r="D6" s="34">
        <f t="shared" si="0"/>
        <v>1.7361111111111112E-2</v>
      </c>
    </row>
    <row r="7" spans="1:4">
      <c r="A7">
        <f>SUMIF('Journal de travail'!$E$7:$E$532,Analyse!C7,'Journal de travail'!$C$7:$C$532)*60</f>
        <v>0</v>
      </c>
      <c r="B7">
        <f>SUMIF('Journal de travail'!$E$7:$E$532,Analyse!C7,'Journal de travail'!$D$7:$D$532)</f>
        <v>35</v>
      </c>
      <c r="C7" s="28" t="str">
        <f>'Journal de travail'!M11</f>
        <v>Documentation</v>
      </c>
      <c r="D7" s="34">
        <f t="shared" si="0"/>
        <v>2.4305555555555556E-2</v>
      </c>
    </row>
    <row r="8" spans="1:4">
      <c r="A8">
        <f>SUMIF('Journal de travail'!$E$7:$E$532,Analyse!C8,'Journal de travail'!$C$7:$C$532)*60</f>
        <v>0</v>
      </c>
      <c r="B8">
        <f>SUMIF('Journal de travail'!$E$7:$E$532,Analyse!C8,'Journal de travail'!$D$7:$D$532)</f>
        <v>0</v>
      </c>
      <c r="C8" s="29" t="str">
        <f>'Journal de travail'!M12</f>
        <v>Meeting</v>
      </c>
      <c r="D8" s="34">
        <f t="shared" si="0"/>
        <v>0</v>
      </c>
    </row>
    <row r="9" spans="1:4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>
      <c r="B11">
        <f>SUMIF('Journal de travail'!$E$7:$E$532,Analyse!C11,'Journal de travail'!$D$7:$D$532)</f>
        <v>0</v>
      </c>
      <c r="C11" s="40" t="str">
        <f>'Journal de travail'!M15</f>
        <v>Autre</v>
      </c>
      <c r="D11" s="34">
        <f t="shared" si="0"/>
        <v>0</v>
      </c>
    </row>
    <row r="12" spans="1:4">
      <c r="C12" s="24" t="s">
        <v>20</v>
      </c>
      <c r="D12" s="35">
        <f>SUM(D4:D11)</f>
        <v>9.375E-2</v>
      </c>
    </row>
    <row r="14" spans="1:4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Bilel1020 Belkhiria</cp:lastModifiedBy>
  <cp:revision/>
  <dcterms:created xsi:type="dcterms:W3CDTF">2023-11-21T20:00:34Z</dcterms:created>
  <dcterms:modified xsi:type="dcterms:W3CDTF">2024-10-29T18:30:53Z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