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LEL\Documents\PlotThatLine\Docs\"/>
    </mc:Choice>
  </mc:AlternateContent>
  <xr:revisionPtr revIDLastSave="0" documentId="13_ncr:1_{0298C180-B6CE-492E-BEE4-052E712C4A8E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98" yWindow="-98" windowWidth="22695" windowHeight="1459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<sst xmlns="http://schemas.openxmlformats.org/spreadsheetml/2006/main" count="35" uniqueCount="32">
  <si>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</si>
  <si>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</si>
  <si>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</si>
  <si>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</si>
  <si>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</si>
  <si>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</si>
  <si>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</si>
  <si>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</si>
  <si>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</si>
  <si>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</si>
  <si>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</si>
  <si>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</si>
  <si>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</si>
  <si>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</si>
  <si>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</si>
  <si>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</si>
  <si>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</si>
  <si>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</si>
  <si>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</si>
  <si>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</si>
  <si>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</si>
  <si>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</si>
  <si>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</si>
  <si>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</si>
  <si>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</si>
  <si>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</si>
  <si>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</si>
  <si>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</si>
  <si>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</si>
  <si>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>Fix permettant de ne plus réafficher toutes les équipes en cas de filtre sur un jour</t>
  </si>
  <si>
    <t xml:space="preserve">Creation + Update de la liste des refactores à faire dans le code </t>
  </si>
  <si>
    <t>Feat: (Form1.cs) ajout d'une openFileDialog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</si>
</sst>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1.3888888888888888E-2</c:v>
                </c:pt>
                <c:pt idx="2">
                  <c:v>0</c:v>
                </c:pt>
                <c:pt idx="3">
                  <c:v>3.472222222222222E-3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1" sqref="F11"/>
    </sheetView>
  </sheetViews>
  <sheetFormatPr baseColWidth="10" defaultColWidth="11" defaultRowHeight="15.75" x14ac:dyDescent="0.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7">
      <c r="A1" s="9"/>
      <c r="B1" s="10"/>
      <c r="C1" s="11"/>
      <c r="D1" s="11"/>
      <c r="E1" s="12"/>
      <c r="F1" s="13" t="s">
        <v>0</v>
      </c>
      <c r="G1" s="12"/>
    </row>
    <row r="2" spans="1:15" ht="23.25" x14ac:dyDescent="0.7">
      <c r="B2" s="5" t="s">
        <v>1</v>
      </c>
      <c r="C2" s="57" t="s">
        <v>26</v>
      </c>
      <c r="D2" s="57"/>
      <c r="E2" s="57"/>
      <c r="F2" s="5" t="s">
        <v>2</v>
      </c>
      <c r="G2" s="6" t="s">
        <v>27</v>
      </c>
    </row>
    <row r="3" spans="1:15" ht="23.25" x14ac:dyDescent="0.7">
      <c r="B3" s="5" t="s">
        <v>9</v>
      </c>
      <c r="C3" s="23" t="str">
        <f>INT(E4/1440)&amp;" jours "&amp;INT(MOD(E4/1440,1)*24)&amp;" heurs "&amp;INT(MOD(MOD(E4/1440,1)*24,1)*60)&amp;" minutes"</f>
        <v>0 jours 0 heurs 25 minutes</v>
      </c>
      <c r="D3" s="23"/>
      <c r="E3" s="3"/>
      <c r="F3" s="4" t="s">
        <v>10</v>
      </c>
      <c r="G3" s="7" t="s">
        <v>28</v>
      </c>
    </row>
    <row r="4" spans="1:15" ht="23.25" hidden="1" x14ac:dyDescent="0.7">
      <c r="B4" s="5"/>
      <c r="C4" s="23">
        <f>SUBTOTAL(9,$C$7:$C$531)*60</f>
        <v>0</v>
      </c>
      <c r="D4" s="23">
        <f>SUBTOTAL(9,$D$7:$D$531)</f>
        <v>25</v>
      </c>
      <c r="E4" s="41">
        <f>SUM(C4:D4)</f>
        <v>25</v>
      </c>
      <c r="F4" s="4"/>
      <c r="G4" s="7"/>
    </row>
    <row r="5" spans="1:15" x14ac:dyDescent="0.5">
      <c r="C5" s="58" t="s">
        <v>16</v>
      </c>
      <c r="D5" s="58"/>
    </row>
    <row r="6" spans="1:15" s="21" customFormat="1" ht="20.100000000000001" customHeight="1" x14ac:dyDescent="0.55000000000000004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5">
      <c r="A7" s="14">
        <f>IF(ISBLANK(B7),"",_xlfn.ISOWEEKNUM('Journal de travail'!$B7))</f>
        <v>43</v>
      </c>
      <c r="B7" s="43">
        <v>45589</v>
      </c>
      <c r="C7" s="44"/>
      <c r="D7" s="45">
        <v>10</v>
      </c>
      <c r="E7" s="46" t="s">
        <v>4</v>
      </c>
      <c r="F7" s="37" t="s">
        <v>29</v>
      </c>
      <c r="G7" s="15"/>
    </row>
    <row r="8" spans="1:15" x14ac:dyDescent="0.5">
      <c r="A8" s="8">
        <f>IF(ISBLANK(B8),"",_xlfn.ISOWEEKNUM('Journal de travail'!$B8))</f>
        <v>43</v>
      </c>
      <c r="B8" s="47">
        <v>45589</v>
      </c>
      <c r="C8" s="48"/>
      <c r="D8" s="49">
        <v>5</v>
      </c>
      <c r="E8" s="50" t="s">
        <v>6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5">
      <c r="A9" s="17">
        <f>IF(ISBLANK(B9),"",_xlfn.ISOWEEKNUM('Journal de travail'!$B9))</f>
        <v>43</v>
      </c>
      <c r="B9" s="51">
        <v>45589</v>
      </c>
      <c r="C9" s="52"/>
      <c r="D9" s="53">
        <v>10</v>
      </c>
      <c r="E9" s="54" t="s">
        <v>4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x14ac:dyDescent="0.5">
      <c r="A10" s="8" t="str">
        <f>IF(ISBLANK(B10),"",_xlfn.ISOWEEKNUM('Journal de travail'!$B10))</f>
        <v/>
      </c>
      <c r="B10" s="47"/>
      <c r="C10" s="48"/>
      <c r="D10" s="49"/>
      <c r="E10" s="50"/>
      <c r="F10" s="37"/>
      <c r="G10" s="16"/>
      <c r="M10" t="s">
        <v>5</v>
      </c>
      <c r="N10">
        <v>3</v>
      </c>
      <c r="O10">
        <v>10</v>
      </c>
    </row>
    <row r="11" spans="1:15" x14ac:dyDescent="0.5">
      <c r="A11" s="17" t="str">
        <f>IF(ISBLANK(B11),"",_xlfn.ISOWEEKNUM('Journal de travail'!$B11))</f>
        <v/>
      </c>
      <c r="B11" s="51"/>
      <c r="C11" s="52"/>
      <c r="D11" s="53"/>
      <c r="E11" s="54"/>
      <c r="F11" s="37"/>
      <c r="G11" s="18"/>
      <c r="M11" t="s">
        <v>6</v>
      </c>
      <c r="N11">
        <v>4</v>
      </c>
      <c r="O11">
        <v>15</v>
      </c>
    </row>
    <row r="12" spans="1:15" x14ac:dyDescent="0.5">
      <c r="A12" s="8" t="str">
        <f>IF(ISBLANK(B12),"",_xlfn.ISOWEEKNUM('Journal de travail'!$B12))</f>
        <v/>
      </c>
      <c r="B12" s="47"/>
      <c r="C12" s="48"/>
      <c r="D12" s="49"/>
      <c r="E12" s="50"/>
      <c r="F12" s="37"/>
      <c r="G12" s="16"/>
      <c r="M12" t="s">
        <v>7</v>
      </c>
      <c r="N12">
        <v>5</v>
      </c>
      <c r="O12">
        <v>20</v>
      </c>
    </row>
    <row r="13" spans="1:15" x14ac:dyDescent="0.5">
      <c r="A13" s="17" t="str">
        <f>IF(ISBLANK(B13),"",_xlfn.ISOWEEKNUM('Journal de travail'!$B13))</f>
        <v/>
      </c>
      <c r="B13" s="51"/>
      <c r="C13" s="52"/>
      <c r="D13" s="53"/>
      <c r="E13" s="54"/>
      <c r="F13" s="37"/>
      <c r="G13" s="18"/>
      <c r="M13" t="s">
        <v>8</v>
      </c>
      <c r="N13">
        <v>6</v>
      </c>
      <c r="O13">
        <v>25</v>
      </c>
    </row>
    <row r="14" spans="1:15" x14ac:dyDescent="0.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 x14ac:dyDescent="0.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 x14ac:dyDescent="0.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 x14ac:dyDescent="0.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" x14ac:dyDescent="0.55000000000000004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55000000000000004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55000000000000004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55000000000000004">
      <c r="A5">
        <f>SUMIF('Journal de travail'!$E$7:$E$532,Analyse!C5,'Journal de travail'!$C$7:$C$532)*60</f>
        <v>0</v>
      </c>
      <c r="B5">
        <f>SUMIF('Journal de travail'!$E$7:$E$532,Analyse!C5,'Journal de travail'!$D$7:$D$532)</f>
        <v>20</v>
      </c>
      <c r="C5" s="42" t="str">
        <f>'Journal de travail'!M9</f>
        <v>Développement</v>
      </c>
      <c r="D5" s="34">
        <f t="shared" ref="D5:D11" si="0">(A5+B5)/1440</f>
        <v>1.3888888888888888E-2</v>
      </c>
    </row>
    <row r="6" spans="1:4" x14ac:dyDescent="0.55000000000000004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55000000000000004">
      <c r="A7">
        <f>SUMIF('Journal de travail'!$E$7:$E$532,Analyse!C7,'Journal de travail'!$C$7:$C$532)*60</f>
        <v>0</v>
      </c>
      <c r="B7">
        <f>SUMIF('Journal de travail'!$E$7:$E$532,Analyse!C7,'Journal de travail'!$D$7:$D$532)</f>
        <v>5</v>
      </c>
      <c r="C7" s="28" t="str">
        <f>'Journal de travail'!M11</f>
        <v>Documentation</v>
      </c>
      <c r="D7" s="34">
        <f t="shared" si="0"/>
        <v>3.472222222222222E-3</v>
      </c>
    </row>
    <row r="8" spans="1:4" x14ac:dyDescent="0.55000000000000004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 x14ac:dyDescent="0.55000000000000004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55000000000000004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55000000000000004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55000000000000004">
      <c r="C12" s="24" t="s">
        <v>20</v>
      </c>
      <c r="D12" s="35">
        <f>SUM(D4:D11)</f>
        <v>1.7361111111111112E-2</v>
      </c>
    </row>
    <row r="14" spans="1:4" x14ac:dyDescent="0.55000000000000004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Bilel1020 Belkhiria</cp:lastModifiedBy>
  <cp:revision/>
  <dcterms:created xsi:type="dcterms:W3CDTF">2023-11-21T20:00:34Z</dcterms:created>
  <dcterms:modified xsi:type="dcterms:W3CDTF">2024-10-24T12:12:35Z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