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CF23A6FA-79D7-40F6-84AF-9DA7C787B7F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<sst xmlns="http://schemas.openxmlformats.org/spreadsheetml/2006/main" count="113" uniqueCount="71">
  <si>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</si>
  <si>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</si>
  <si>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</si>
  <si>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</si>
  <si>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</si>
  <si>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</si>
  <si>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</si>
  <si>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</si>
  <si>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</si>
  <si>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</si>
  <si>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</si>
  <si>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</si>
  <si>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</si>
  <si>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</si>
  <si>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</si>
  <si>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</si>
  <si>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</si>
  <si>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</si>
  <si>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</si>
  <si>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</si>
  <si>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</si>
  <si>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</si>
  <si>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</si>
  <si>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</si>
  <si>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</si>
  <si>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</si>
  <si>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</si>
  <si>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</si>
  <si>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</si>
  <si>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</si>
  <si>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</si>
  <si>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</si>
  <si>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</si>
  <si>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</si>
  <si>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</si>
  <si>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</si>
  <si>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</si>
  <si>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</si>
  <si>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</si>
  <si>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</si>
  <si>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</si>
  <si>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</si>
  <si>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</si>
  <si>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</si>
  <si>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</si>
  <si>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</si>
  <si>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</si>
  <si>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</si>
  <si>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</si>
  <si>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</si>
  <si>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</si>
  <si>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</si>
  <si>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</si>
  <si>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</si>
  <si>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</si>
  <si>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</si>
  <si>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</si>
  <si>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</si>
  <si>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</si>
  <si>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</si>
  <si>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</si>
  <si>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</si>
  <si>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</si>
  <si>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</si>
  <si>
    <t>Pause</t>
  </si>
  <si>
    <t>Ecriture de la partie domaine de l'analyse/conception</t>
  </si>
  <si>
    <t xml:space="preserve">Refactore: (Graph.cs) changement de la methode button_click() afin de simplement désafficher les scatters plutôt que de les supprimer </t>
  </si>
  <si>
    <t>Refactore: (Form1 conception) création du graph dans la conception du form plutôt que le créer dans le code</t>
  </si>
  <si>
    <t>Refactore: (Graph.cs) Mise en place du flowLayoutPanel dans la conception</t>
  </si>
  <si>
    <t>Doc: (DataSelection.cs) Ajout des commentaires dans la classe DataSelection.cs</t>
  </si>
  <si>
    <t>Refcatore: (Graph.cs) Remplacement des bouton représentant les équipes pour les filtres par des 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</si>
</sst>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0.54166666666666663</c:v>
                </c:pt>
                <c:pt idx="2">
                  <c:v>0</c:v>
                </c:pt>
                <c:pt idx="3">
                  <c:v>6.5972222222222224E-2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6" activePane="bottomLeft" state="frozen"/>
      <selection pane="bottomLeft" activeCell="F51" sqref="F51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0 jours 23 heurs 0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600</v>
      </c>
      <c r="D4" s="23">
        <f>SUBTOTAL(9,$D$7:$D$531)</f>
        <v>780</v>
      </c>
      <c r="E4" s="41">
        <f>SUM(C4:D4)</f>
        <v>1380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6" t="s">
        <v>61</v>
      </c>
      <c r="G39" s="18"/>
    </row>
    <row r="40" spans="1:7" x14ac:dyDescent="0.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5">
      <c r="A42" s="8">
        <f>IF(ISBLANK(B42),"",_xlfn.ISOWEEKNUM('Journal de travail'!$B42))</f>
        <v>41</v>
      </c>
      <c r="B42" s="47">
        <v>45576</v>
      </c>
      <c r="C42" s="48"/>
      <c r="D42" s="49">
        <v>15</v>
      </c>
      <c r="E42" s="50" t="s">
        <v>22</v>
      </c>
      <c r="F42" s="36" t="s">
        <v>64</v>
      </c>
      <c r="G42" s="16"/>
    </row>
    <row r="43" spans="1:7" x14ac:dyDescent="0.5">
      <c r="A43" s="17">
        <f>IF(ISBLANK(B43),"",_xlfn.ISOWEEKNUM('Journal de travail'!$B43))</f>
        <v>41</v>
      </c>
      <c r="B43" s="51">
        <v>45576</v>
      </c>
      <c r="C43" s="52"/>
      <c r="D43" s="53">
        <v>30</v>
      </c>
      <c r="E43" s="54" t="s">
        <v>6</v>
      </c>
      <c r="F43" s="36" t="s">
        <v>65</v>
      </c>
      <c r="G43" s="18"/>
    </row>
    <row r="44" spans="1:7" x14ac:dyDescent="0.5">
      <c r="A44" s="8">
        <f>IF(ISBLANK(B44),"",_xlfn.ISOWEEKNUM('Journal de travail'!$B44))</f>
        <v>41</v>
      </c>
      <c r="B44" s="47">
        <v>45576</v>
      </c>
      <c r="C44" s="48"/>
      <c r="D44" s="49">
        <v>10</v>
      </c>
      <c r="E44" s="50" t="s">
        <v>4</v>
      </c>
      <c r="F44" s="36" t="s">
        <v>66</v>
      </c>
      <c r="G44" s="16"/>
    </row>
    <row r="45" spans="1:7" x14ac:dyDescent="0.5">
      <c r="A45" s="17">
        <f>IF(ISBLANK(B45),"",_xlfn.ISOWEEKNUM('Journal de travail'!$B45))</f>
        <v>41</v>
      </c>
      <c r="B45" s="51">
        <v>45576</v>
      </c>
      <c r="C45" s="52"/>
      <c r="D45" s="53">
        <v>10</v>
      </c>
      <c r="E45" s="54" t="s">
        <v>4</v>
      </c>
      <c r="F45" s="36" t="s">
        <v>67</v>
      </c>
      <c r="G45" s="18"/>
    </row>
    <row r="46" spans="1:7" x14ac:dyDescent="0.5">
      <c r="A46" s="8">
        <f>IF(ISBLANK(B46),"",_xlfn.ISOWEEKNUM('Journal de travail'!$B46))</f>
        <v>41</v>
      </c>
      <c r="B46" s="47">
        <v>45578</v>
      </c>
      <c r="C46" s="48"/>
      <c r="D46" s="49">
        <v>20</v>
      </c>
      <c r="E46" s="50" t="s">
        <v>4</v>
      </c>
      <c r="F46" s="36" t="s">
        <v>68</v>
      </c>
      <c r="G46" s="16"/>
    </row>
    <row r="47" spans="1:7" x14ac:dyDescent="0.5">
      <c r="A47" s="17">
        <f>IF(ISBLANK(B47),"",_xlfn.ISOWEEKNUM('Journal de travail'!$B47))</f>
        <v>41</v>
      </c>
      <c r="B47" s="51">
        <v>45578</v>
      </c>
      <c r="C47" s="52"/>
      <c r="D47" s="53">
        <v>15</v>
      </c>
      <c r="E47" s="54" t="s">
        <v>4</v>
      </c>
      <c r="F47" s="36" t="s">
        <v>69</v>
      </c>
      <c r="G47" s="18"/>
    </row>
    <row r="48" spans="1:7" x14ac:dyDescent="0.5">
      <c r="A48" s="8">
        <f>IF(ISBLANK(B48),"",_xlfn.ISOWEEKNUM('Journal de travail'!$B48))</f>
        <v>43</v>
      </c>
      <c r="B48" s="47">
        <v>45586</v>
      </c>
      <c r="C48" s="48"/>
      <c r="D48" s="49">
        <v>50</v>
      </c>
      <c r="E48" s="50" t="s">
        <v>4</v>
      </c>
      <c r="F48" s="36" t="s">
        <v>70</v>
      </c>
      <c r="G48" s="16"/>
    </row>
    <row r="49" spans="1:7" x14ac:dyDescent="0.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55000000000000004">
      <c r="A5">
        <f>SUMIF('Journal de travail'!$E$7:$E$532,Analyse!C5,'Journal de travail'!$C$7:$C$532)*60</f>
        <v>240</v>
      </c>
      <c r="B5">
        <f>SUMIF('Journal de travail'!$E$7:$E$532,Analyse!C5,'Journal de travail'!$D$7:$D$532)</f>
        <v>540</v>
      </c>
      <c r="C5" s="42" t="str">
        <f>'Journal de travail'!M9</f>
        <v>Développement</v>
      </c>
      <c r="D5" s="34">
        <f t="shared" ref="D5:D11" si="0">(A5+B5)/1440</f>
        <v>0.54166666666666663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95</v>
      </c>
      <c r="C7" s="28" t="str">
        <f>'Journal de travail'!M11</f>
        <v>Documentation</v>
      </c>
      <c r="D7" s="34">
        <f t="shared" si="0"/>
        <v>6.5972222222222224E-2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100</v>
      </c>
      <c r="C11" s="40" t="str">
        <f>'Journal de travail'!M15</f>
        <v>Autre</v>
      </c>
      <c r="D11" s="34">
        <f t="shared" si="0"/>
        <v>6.9444444444444448E-2</v>
      </c>
    </row>
    <row r="12" spans="1:4" x14ac:dyDescent="0.55000000000000004">
      <c r="C12" s="24" t="s">
        <v>20</v>
      </c>
      <c r="D12" s="35">
        <f>SUM(D4:D11)</f>
        <v>0.74999999999999989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2024-10-21T17:18:30Z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