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1C264671-F3D8-4D6A-868B-922E98F72F77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<sst xmlns="http://schemas.openxmlformats.org/spreadsheetml/2006/main" count="127" uniqueCount="78">
  <si>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</si>
  <si>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</si>
  <si>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</si>
  <si>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</si>
  <si>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</si>
  <si>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</si>
  <si>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</si>
  <si>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</si>
  <si>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</si>
  <si>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</si>
  <si>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</si>
  <si>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</si>
  <si>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</si>
  <si>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</si>
  <si>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</si>
  <si>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</si>
  <si>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</si>
  <si>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</si>
  <si>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</si>
  <si>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</si>
  <si>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</si>
  <si>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</si>
  <si>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</si>
  <si>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</si>
  <si>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</si>
  <si>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</si>
  <si>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</si>
  <si>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</si>
  <si>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</si>
  <si>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</si>
  <si>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</si>
  <si>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</si>
  <si>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</si>
  <si>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</si>
  <si>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</si>
  <si>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</si>
  <si>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</si>
  <si>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</si>
  <si>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</si>
  <si>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</si>
  <si>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</si>
  <si>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</si>
  <si>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</si>
  <si>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</si>
  <si>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</si>
  <si>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</si>
  <si>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</si>
  <si>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</si>
  <si>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</si>
  <si>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</si>
  <si>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</si>
  <si>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</si>
  <si>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</si>
  <si>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</si>
  <si>
    <t>Création US</t>
  </si>
  <si>
    <t>Mise à jour VS</t>
  </si>
  <si>
    <t>Tentative de rendre les legendes cliquable (Non réussite)</t>
  </si>
  <si>
    <t>Feat: Mise en place du filtre par équipe</t>
  </si>
  <si>
    <t>Revue du test pratique avec le prof</t>
  </si>
  <si>
    <t xml:space="preserve">Revue/correction des user stories </t>
  </si>
  <si>
    <t>Le prof nous a présenter IceTools</t>
  </si>
  <si>
    <t>Ecriture de l'introduction de l'analyse prélininaire du rapport</t>
  </si>
  <si>
    <t>Ecriture de la partie objectif de l'analyse préliminaire</t>
  </si>
  <si>
    <t>Ecriture de la partie gestion de l'analyse préliminaire</t>
  </si>
  <si>
    <t>Pause</t>
  </si>
  <si>
    <t>Ecriture de la partie domaine de l'analyse/conception</t>
  </si>
  <si>
    <t xml:space="preserve">Refactore: (Graph.cs) changement de la methode button_click() afin de simplement désafficher les scatters plutôt que de les supprimer </t>
  </si>
  <si>
    <t>Refactore: (Form1 conception) création du graph dans la conception du form plutôt que le créer dans le code</t>
  </si>
  <si>
    <t>Refactore: (Graph.cs) Mise en place du flowLayoutPanel dans la conception</t>
  </si>
  <si>
    <t>Doc: (DataSelection.cs) Ajout des commentaires dans la classe DataSelection.cs</t>
  </si>
  <si>
    <t>Refcatore: (Graph.cs) Remplacement des bouton représentant les équipes pour les filtres par des checkBox</t>
  </si>
  <si>
    <t>Chore: (Graph.cs) Ajout des commentaires dans la classe</t>
  </si>
  <si>
    <t>refactore: (Graph.cs) remplacement des tableaux de jour par une liste de tuple (numéros jour de la semaine,  nom du jour)</t>
  </si>
  <si>
    <t>Tentative ajout filtre avec jour</t>
  </si>
  <si>
    <t>Feat: (Graph.cs) ajout des filtre par jour</t>
  </si>
  <si>
    <t>Refactor: (Graph.cs) déplacement de la methode CreateDisableAllTeamsCheckBox(); afin de la mettre dans le constructor</t>
  </si>
  <si>
    <t>Fix: (Graph.cs) re création des checkbox d'équipe a chaque filtre par jour</t>
  </si>
  <si>
    <t>Feat: (Graph.cs) changement du type de ligne en bar si l'utilisateur n'affiche qu'un seul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</si>
</sst>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0.73263888888888884</c:v>
                </c:pt>
                <c:pt idx="2">
                  <c:v>0</c:v>
                </c:pt>
                <c:pt idx="3">
                  <c:v>6.5972222222222224E-2</c:v>
                </c:pt>
                <c:pt idx="4">
                  <c:v>3.125E-2</c:v>
                </c:pt>
                <c:pt idx="5">
                  <c:v>0</c:v>
                </c:pt>
                <c:pt idx="6">
                  <c:v>0</c:v>
                </c:pt>
                <c:pt idx="7">
                  <c:v>6.9444444444444448E-2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46" activePane="bottomLeft" state="frozen"/>
      <selection pane="bottomLeft" activeCell="F59" sqref="F59"/>
    </sheetView>
  </sheetViews>
  <sheetFormatPr baseColWidth="10" defaultColWidth="11" defaultRowHeight="15.75" x14ac:dyDescent="0.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7">
      <c r="A1" s="9"/>
      <c r="B1" s="10"/>
      <c r="C1" s="11"/>
      <c r="D1" s="11"/>
      <c r="E1" s="12"/>
      <c r="F1" s="13" t="s">
        <v>0</v>
      </c>
      <c r="G1" s="12"/>
    </row>
    <row r="2" spans="1:15" ht="23.25" x14ac:dyDescent="0.7">
      <c r="B2" s="5" t="s">
        <v>1</v>
      </c>
      <c r="C2" s="57" t="s">
        <v>26</v>
      </c>
      <c r="D2" s="57"/>
      <c r="E2" s="57"/>
      <c r="F2" s="5" t="s">
        <v>2</v>
      </c>
      <c r="G2" s="6" t="s">
        <v>27</v>
      </c>
    </row>
    <row r="3" spans="1:15" ht="23.25" x14ac:dyDescent="0.7">
      <c r="B3" s="5" t="s">
        <v>9</v>
      </c>
      <c r="C3" s="23" t="str">
        <f>INT(E4/1440)&amp;" jours "&amp;INT(MOD(E4/1440,1)*24)&amp;" heurs "&amp;INT(MOD(MOD(E4/1440,1)*24,1)*60)&amp;" minutes"</f>
        <v>1 jours 3 heurs 35 minutes</v>
      </c>
      <c r="D3" s="23"/>
      <c r="E3" s="3"/>
      <c r="F3" s="4" t="s">
        <v>10</v>
      </c>
      <c r="G3" s="7" t="s">
        <v>28</v>
      </c>
    </row>
    <row r="4" spans="1:15" ht="23.25" hidden="1" x14ac:dyDescent="0.7">
      <c r="B4" s="5"/>
      <c r="C4" s="23">
        <f>SUBTOTAL(9,$C$7:$C$531)*60</f>
        <v>840</v>
      </c>
      <c r="D4" s="23">
        <f>SUBTOTAL(9,$D$7:$D$531)</f>
        <v>815</v>
      </c>
      <c r="E4" s="41">
        <f>SUM(C4:D4)</f>
        <v>1655</v>
      </c>
      <c r="F4" s="4"/>
      <c r="G4" s="7"/>
    </row>
    <row r="5" spans="1:15" x14ac:dyDescent="0.5">
      <c r="C5" s="58" t="s">
        <v>16</v>
      </c>
      <c r="D5" s="58"/>
    </row>
    <row r="6" spans="1:15" s="21" customFormat="1" ht="20.100000000000001" customHeight="1" x14ac:dyDescent="0.55000000000000004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5">
      <c r="A32" s="8">
        <f>IF(ISBLANK(B32),"",_xlfn.ISOWEEKNUM('Journal de travail'!$B32))</f>
        <v>40</v>
      </c>
      <c r="B32" s="47">
        <v>45569</v>
      </c>
      <c r="C32" s="48">
        <v>1</v>
      </c>
      <c r="D32" s="49"/>
      <c r="E32" s="50" t="s">
        <v>3</v>
      </c>
      <c r="F32" s="55" t="s">
        <v>54</v>
      </c>
      <c r="G32" s="16"/>
    </row>
    <row r="33" spans="1:7" x14ac:dyDescent="0.5">
      <c r="A33" s="17">
        <f>IF(ISBLANK(B33),"",_xlfn.ISOWEEKNUM('Journal de travail'!$B33))</f>
        <v>40</v>
      </c>
      <c r="B33" s="51">
        <v>45570</v>
      </c>
      <c r="C33" s="52"/>
      <c r="D33" s="53">
        <v>30</v>
      </c>
      <c r="E33" s="54" t="s">
        <v>22</v>
      </c>
      <c r="F33" s="36" t="s">
        <v>55</v>
      </c>
      <c r="G33" s="18"/>
    </row>
    <row r="34" spans="1:7" x14ac:dyDescent="0.5">
      <c r="A34" s="8">
        <f>IF(ISBLANK(B34),"",_xlfn.ISOWEEKNUM('Journal de travail'!$B34))</f>
        <v>40</v>
      </c>
      <c r="B34" s="47">
        <v>45570</v>
      </c>
      <c r="C34" s="48"/>
      <c r="D34" s="49">
        <v>20</v>
      </c>
      <c r="E34" s="50" t="s">
        <v>4</v>
      </c>
      <c r="F34" s="36" t="s">
        <v>56</v>
      </c>
      <c r="G34" s="16"/>
    </row>
    <row r="35" spans="1:7" x14ac:dyDescent="0.5">
      <c r="A35" s="17">
        <f>IF(ISBLANK(B35),"",_xlfn.ISOWEEKNUM('Journal de travail'!$B35))</f>
        <v>40</v>
      </c>
      <c r="B35" s="51">
        <v>45570</v>
      </c>
      <c r="C35" s="52">
        <v>2</v>
      </c>
      <c r="D35" s="53"/>
      <c r="E35" s="54" t="s">
        <v>4</v>
      </c>
      <c r="F35" s="37" t="s">
        <v>57</v>
      </c>
      <c r="G35" s="18"/>
    </row>
    <row r="36" spans="1:7" x14ac:dyDescent="0.5">
      <c r="A36" s="8">
        <f>IF(ISBLANK(B36),"",_xlfn.ISOWEEKNUM('Journal de travail'!$B36))</f>
        <v>41</v>
      </c>
      <c r="B36" s="47">
        <v>45576</v>
      </c>
      <c r="C36" s="48"/>
      <c r="D36" s="49">
        <v>10</v>
      </c>
      <c r="E36" s="50" t="s">
        <v>7</v>
      </c>
      <c r="F36" s="36" t="s">
        <v>58</v>
      </c>
      <c r="G36" s="16"/>
    </row>
    <row r="37" spans="1:7" x14ac:dyDescent="0.5">
      <c r="A37" s="17">
        <f>IF(ISBLANK(B37),"",_xlfn.ISOWEEKNUM('Journal de travail'!$B37))</f>
        <v>41</v>
      </c>
      <c r="B37" s="51">
        <v>45576</v>
      </c>
      <c r="C37" s="52"/>
      <c r="D37" s="53">
        <v>10</v>
      </c>
      <c r="E37" s="54" t="s">
        <v>6</v>
      </c>
      <c r="F37" s="36" t="s">
        <v>59</v>
      </c>
      <c r="G37" s="18"/>
    </row>
    <row r="38" spans="1:7" x14ac:dyDescent="0.5">
      <c r="A38" s="8">
        <f>IF(ISBLANK(B38),"",_xlfn.ISOWEEKNUM('Journal de travail'!$B38))</f>
        <v>41</v>
      </c>
      <c r="B38" s="47">
        <v>45576</v>
      </c>
      <c r="C38" s="48"/>
      <c r="D38" s="49">
        <v>15</v>
      </c>
      <c r="E38" s="50" t="s">
        <v>7</v>
      </c>
      <c r="F38" s="36" t="s">
        <v>60</v>
      </c>
      <c r="G38" s="16"/>
    </row>
    <row r="39" spans="1:7" ht="16.5" x14ac:dyDescent="0.5">
      <c r="A39" s="17">
        <f>IF(ISBLANK(B39),"",_xlfn.ISOWEEKNUM('Journal de travail'!$B39))</f>
        <v>41</v>
      </c>
      <c r="B39" s="51">
        <v>45576</v>
      </c>
      <c r="C39" s="52"/>
      <c r="D39" s="53">
        <v>5</v>
      </c>
      <c r="E39" s="54" t="s">
        <v>6</v>
      </c>
      <c r="F39" s="56" t="s">
        <v>61</v>
      </c>
      <c r="G39" s="18"/>
    </row>
    <row r="40" spans="1:7" x14ac:dyDescent="0.5">
      <c r="A40" s="8">
        <f>IF(ISBLANK(B40),"",_xlfn.ISOWEEKNUM('Journal de travail'!$B40))</f>
        <v>41</v>
      </c>
      <c r="B40" s="47">
        <v>45576</v>
      </c>
      <c r="C40" s="48"/>
      <c r="D40" s="49">
        <v>10</v>
      </c>
      <c r="E40" s="50" t="s">
        <v>6</v>
      </c>
      <c r="F40" s="36" t="s">
        <v>62</v>
      </c>
      <c r="G40" s="16"/>
    </row>
    <row r="41" spans="1:7" x14ac:dyDescent="0.5">
      <c r="A41" s="17">
        <f>IF(ISBLANK(B41),"",_xlfn.ISOWEEKNUM('Journal de travail'!$B41))</f>
        <v>41</v>
      </c>
      <c r="B41" s="51">
        <v>45576</v>
      </c>
      <c r="C41" s="52"/>
      <c r="D41" s="53">
        <v>10</v>
      </c>
      <c r="E41" s="54" t="s">
        <v>6</v>
      </c>
      <c r="F41" s="36" t="s">
        <v>63</v>
      </c>
      <c r="G41" s="18"/>
    </row>
    <row r="42" spans="1:7" x14ac:dyDescent="0.5">
      <c r="A42" s="8">
        <f>IF(ISBLANK(B42),"",_xlfn.ISOWEEKNUM('Journal de travail'!$B42))</f>
        <v>41</v>
      </c>
      <c r="B42" s="47">
        <v>45576</v>
      </c>
      <c r="C42" s="48"/>
      <c r="D42" s="49">
        <v>15</v>
      </c>
      <c r="E42" s="50" t="s">
        <v>22</v>
      </c>
      <c r="F42" s="36" t="s">
        <v>64</v>
      </c>
      <c r="G42" s="16"/>
    </row>
    <row r="43" spans="1:7" x14ac:dyDescent="0.5">
      <c r="A43" s="17">
        <f>IF(ISBLANK(B43),"",_xlfn.ISOWEEKNUM('Journal de travail'!$B43))</f>
        <v>41</v>
      </c>
      <c r="B43" s="51">
        <v>45576</v>
      </c>
      <c r="C43" s="52"/>
      <c r="D43" s="53">
        <v>30</v>
      </c>
      <c r="E43" s="54" t="s">
        <v>6</v>
      </c>
      <c r="F43" s="36" t="s">
        <v>65</v>
      </c>
      <c r="G43" s="18"/>
    </row>
    <row r="44" spans="1:7" x14ac:dyDescent="0.5">
      <c r="A44" s="8">
        <f>IF(ISBLANK(B44),"",_xlfn.ISOWEEKNUM('Journal de travail'!$B44))</f>
        <v>41</v>
      </c>
      <c r="B44" s="47">
        <v>45576</v>
      </c>
      <c r="C44" s="48"/>
      <c r="D44" s="49">
        <v>10</v>
      </c>
      <c r="E44" s="50" t="s">
        <v>4</v>
      </c>
      <c r="F44" s="36" t="s">
        <v>66</v>
      </c>
      <c r="G44" s="16"/>
    </row>
    <row r="45" spans="1:7" x14ac:dyDescent="0.5">
      <c r="A45" s="17">
        <f>IF(ISBLANK(B45),"",_xlfn.ISOWEEKNUM('Journal de travail'!$B45))</f>
        <v>41</v>
      </c>
      <c r="B45" s="51">
        <v>45576</v>
      </c>
      <c r="C45" s="52"/>
      <c r="D45" s="53">
        <v>10</v>
      </c>
      <c r="E45" s="54" t="s">
        <v>4</v>
      </c>
      <c r="F45" s="36" t="s">
        <v>67</v>
      </c>
      <c r="G45" s="18"/>
    </row>
    <row r="46" spans="1:7" x14ac:dyDescent="0.5">
      <c r="A46" s="8">
        <f>IF(ISBLANK(B46),"",_xlfn.ISOWEEKNUM('Journal de travail'!$B46))</f>
        <v>41</v>
      </c>
      <c r="B46" s="47">
        <v>45578</v>
      </c>
      <c r="C46" s="48"/>
      <c r="D46" s="49">
        <v>20</v>
      </c>
      <c r="E46" s="50" t="s">
        <v>4</v>
      </c>
      <c r="F46" s="36" t="s">
        <v>68</v>
      </c>
      <c r="G46" s="16"/>
    </row>
    <row r="47" spans="1:7" x14ac:dyDescent="0.5">
      <c r="A47" s="17">
        <f>IF(ISBLANK(B47),"",_xlfn.ISOWEEKNUM('Journal de travail'!$B47))</f>
        <v>41</v>
      </c>
      <c r="B47" s="51">
        <v>45578</v>
      </c>
      <c r="C47" s="52"/>
      <c r="D47" s="53">
        <v>15</v>
      </c>
      <c r="E47" s="54" t="s">
        <v>4</v>
      </c>
      <c r="F47" s="36" t="s">
        <v>69</v>
      </c>
      <c r="G47" s="18"/>
    </row>
    <row r="48" spans="1:7" x14ac:dyDescent="0.5">
      <c r="A48" s="8">
        <f>IF(ISBLANK(B48),"",_xlfn.ISOWEEKNUM('Journal de travail'!$B48))</f>
        <v>43</v>
      </c>
      <c r="B48" s="47">
        <v>45586</v>
      </c>
      <c r="C48" s="48"/>
      <c r="D48" s="49">
        <v>50</v>
      </c>
      <c r="E48" s="50" t="s">
        <v>4</v>
      </c>
      <c r="F48" s="36" t="s">
        <v>70</v>
      </c>
      <c r="G48" s="16"/>
    </row>
    <row r="49" spans="1:7" x14ac:dyDescent="0.5">
      <c r="A49" s="17">
        <f>IF(ISBLANK(B49),"",_xlfn.ISOWEEKNUM('Journal de travail'!$B49))</f>
        <v>43</v>
      </c>
      <c r="B49" s="51">
        <v>45586</v>
      </c>
      <c r="C49" s="52"/>
      <c r="D49" s="53">
        <v>20</v>
      </c>
      <c r="E49" s="54" t="s">
        <v>4</v>
      </c>
      <c r="F49" s="36" t="s">
        <v>71</v>
      </c>
      <c r="G49" s="18"/>
    </row>
    <row r="50" spans="1:7" x14ac:dyDescent="0.5">
      <c r="A50" s="8">
        <f>IF(ISBLANK(B50),"",_xlfn.ISOWEEKNUM('Journal de travail'!$B50))</f>
        <v>43</v>
      </c>
      <c r="B50" s="47">
        <v>45587</v>
      </c>
      <c r="C50" s="48">
        <v>1</v>
      </c>
      <c r="D50" s="49"/>
      <c r="E50" s="50" t="s">
        <v>4</v>
      </c>
      <c r="F50" s="36" t="s">
        <v>72</v>
      </c>
      <c r="G50" s="16"/>
    </row>
    <row r="51" spans="1:7" x14ac:dyDescent="0.5">
      <c r="A51" s="17">
        <f>IF(ISBLANK(B51),"",_xlfn.ISOWEEKNUM('Journal de travail'!$B51))</f>
        <v>43</v>
      </c>
      <c r="B51" s="51">
        <v>45587</v>
      </c>
      <c r="C51" s="52">
        <v>2</v>
      </c>
      <c r="D51" s="53"/>
      <c r="E51" s="54" t="s">
        <v>4</v>
      </c>
      <c r="F51" s="36" t="s">
        <v>73</v>
      </c>
      <c r="G51" s="18"/>
    </row>
    <row r="52" spans="1:7" x14ac:dyDescent="0.5">
      <c r="A52" s="8">
        <f>IF(ISBLANK(B52),"",_xlfn.ISOWEEKNUM('Journal de travail'!$B52))</f>
        <v>43</v>
      </c>
      <c r="B52" s="47">
        <v>45588</v>
      </c>
      <c r="C52" s="48">
        <v>1</v>
      </c>
      <c r="D52" s="49"/>
      <c r="E52" s="50" t="s">
        <v>4</v>
      </c>
      <c r="F52" s="36" t="s">
        <v>74</v>
      </c>
      <c r="G52" s="16"/>
    </row>
    <row r="53" spans="1:7" x14ac:dyDescent="0.5">
      <c r="A53" s="17">
        <f>IF(ISBLANK(B53),"",_xlfn.ISOWEEKNUM('Journal de travail'!$B53))</f>
        <v>43</v>
      </c>
      <c r="B53" s="51">
        <v>45588</v>
      </c>
      <c r="C53" s="52"/>
      <c r="D53" s="53">
        <v>0</v>
      </c>
      <c r="E53" s="54" t="s">
        <v>4</v>
      </c>
      <c r="F53" s="36" t="s">
        <v>75</v>
      </c>
      <c r="G53" s="18"/>
    </row>
    <row r="54" spans="1:7" x14ac:dyDescent="0.5">
      <c r="A54" s="8">
        <f>IF(ISBLANK(B54),"",_xlfn.ISOWEEKNUM('Journal de travail'!$B54))</f>
        <v>43</v>
      </c>
      <c r="B54" s="47">
        <v>45588</v>
      </c>
      <c r="C54" s="48"/>
      <c r="D54" s="49">
        <v>5</v>
      </c>
      <c r="E54" s="50" t="s">
        <v>4</v>
      </c>
      <c r="F54" s="36" t="s">
        <v>76</v>
      </c>
      <c r="G54" s="16"/>
    </row>
    <row r="55" spans="1:7" x14ac:dyDescent="0.5">
      <c r="A55" s="17">
        <f>IF(ISBLANK(B55),"",_xlfn.ISOWEEKNUM('Journal de travail'!$B55))</f>
        <v>43</v>
      </c>
      <c r="B55" s="51">
        <v>45588</v>
      </c>
      <c r="C55" s="52"/>
      <c r="D55" s="53">
        <v>10</v>
      </c>
      <c r="E55" s="54" t="s">
        <v>4</v>
      </c>
      <c r="F55" s="36" t="s">
        <v>77</v>
      </c>
      <c r="G55" s="18"/>
    </row>
    <row r="56" spans="1:7" x14ac:dyDescent="0.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 x14ac:dyDescent="0.55000000000000004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55000000000000004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55000000000000004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4.1666666666666664E-2</v>
      </c>
    </row>
    <row r="5" spans="1:4" x14ac:dyDescent="0.55000000000000004">
      <c r="A5">
        <f>SUMIF('Journal de travail'!$E$7:$E$532,Analyse!C5,'Journal de travail'!$C$7:$C$532)*60</f>
        <v>480</v>
      </c>
      <c r="B5">
        <f>SUMIF('Journal de travail'!$E$7:$E$532,Analyse!C5,'Journal de travail'!$D$7:$D$532)</f>
        <v>575</v>
      </c>
      <c r="C5" s="42" t="str">
        <f>'Journal de travail'!M9</f>
        <v>Développement</v>
      </c>
      <c r="D5" s="34">
        <f t="shared" ref="D5:D11" si="0">(A5+B5)/1440</f>
        <v>0.73263888888888884</v>
      </c>
    </row>
    <row r="6" spans="1:4" x14ac:dyDescent="0.55000000000000004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55000000000000004">
      <c r="A7">
        <f>SUMIF('Journal de travail'!$E$7:$E$532,Analyse!C7,'Journal de travail'!$C$7:$C$532)*60</f>
        <v>0</v>
      </c>
      <c r="B7">
        <f>SUMIF('Journal de travail'!$E$7:$E$532,Analyse!C7,'Journal de travail'!$D$7:$D$532)</f>
        <v>95</v>
      </c>
      <c r="C7" s="28" t="str">
        <f>'Journal de travail'!M11</f>
        <v>Documentation</v>
      </c>
      <c r="D7" s="34">
        <f t="shared" si="0"/>
        <v>6.5972222222222224E-2</v>
      </c>
    </row>
    <row r="8" spans="1:4" x14ac:dyDescent="0.55000000000000004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5500000000000000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5500000000000000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55000000000000004">
      <c r="B11">
        <f>SUMIF('Journal de travail'!$E$7:$E$532,Analyse!C11,'Journal de travail'!$D$7:$D$532)</f>
        <v>100</v>
      </c>
      <c r="C11" s="40" t="str">
        <f>'Journal de travail'!M15</f>
        <v>Autre</v>
      </c>
      <c r="D11" s="34">
        <f t="shared" si="0"/>
        <v>6.9444444444444448E-2</v>
      </c>
    </row>
    <row r="12" spans="1:4" x14ac:dyDescent="0.55000000000000004">
      <c r="C12" s="24" t="s">
        <v>20</v>
      </c>
      <c r="D12" s="35">
        <f>SUM(D4:D11)</f>
        <v>0.9409722222222221</v>
      </c>
    </row>
    <row r="14" spans="1:4" x14ac:dyDescent="0.5500000000000000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2024-10-23T17:51:03Z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