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363D2006-16B2-4313-94B2-E8CEC810582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<sst xmlns="http://schemas.openxmlformats.org/spreadsheetml/2006/main" count="39" uniqueCount="34">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</sst>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3.125E-2</c:v>
                </c:pt>
                <c:pt idx="2">
                  <c:v>0</c:v>
                </c:pt>
                <c:pt idx="3">
                  <c:v>3.472222222222222E-3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14" sqref="C14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>
      <c r="B3" s="5" t="s">
        <v>9</v>
      </c>
      <c r="C3" s="23" t="str">
        <f>INT(E4/1440)&amp;" jours "&amp;INT(MOD(E4/1440,1)*24)&amp;" heurs "&amp;INT(MOD(MOD(E4/1440,1)*24,1)*60)&amp;" minutes"</f>
        <v>0 jours 1 heurs 5 minutes</v>
      </c>
      <c r="D3" s="23"/>
      <c r="E3" s="3"/>
      <c r="F3" s="4" t="s">
        <v>10</v>
      </c>
      <c r="G3" s="7" t="s">
        <v>28</v>
      </c>
    </row>
    <row r="4" spans="1:15" ht="23.25" hidden="1">
      <c r="B4" s="5"/>
      <c r="C4" s="23">
        <f>SUBTOTAL(9,$C$7:$C$531)*60</f>
        <v>0</v>
      </c>
      <c r="D4" s="23">
        <f>SUBTOTAL(9,$D$7:$D$531)</f>
        <v>65</v>
      </c>
      <c r="E4" s="41">
        <f>SUM(C4:D4)</f>
        <v>65</v>
      </c>
      <c r="F4" s="4"/>
      <c r="G4" s="7"/>
    </row>
    <row r="5" spans="1:15">
      <c r="C5" s="58" t="s">
        <v>16</v>
      </c>
      <c r="D5" s="58"/>
    </row>
    <row r="6" spans="1:15" s="21" customFormat="1" ht="20.100000000000001" customHeight="1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>
      <c r="A10" s="8">
        <f>IF(ISBLANK(B10),"",_xlfn.ISOWEEKNUM('Journal de travail'!$B10))</f>
        <v>43</v>
      </c>
      <c r="B10" s="47">
        <v>45589</v>
      </c>
      <c r="C10" s="48"/>
      <c r="D10" s="49">
        <v>15</v>
      </c>
      <c r="E10" s="50" t="s">
        <v>3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>
      <c r="A11" s="17" t="str">
        <f>IF(ISBLANK(B11),"",_xlfn.ISOWEEKNUM('Journal de travail'!$B11))</f>
        <v/>
      </c>
      <c r="B11" s="51"/>
      <c r="C11" s="52"/>
      <c r="D11" s="53"/>
      <c r="E11" s="54"/>
      <c r="F11" s="59"/>
      <c r="G11" s="18"/>
      <c r="M11" t="s">
        <v>6</v>
      </c>
      <c r="N11">
        <v>4</v>
      </c>
      <c r="O11">
        <v>15</v>
      </c>
    </row>
    <row r="12" spans="1:15">
      <c r="A12" s="8">
        <f>IF(ISBLANK(B12),"",_xlfn.ISOWEEKNUM('Journal de travail'!$B12))</f>
        <v>43</v>
      </c>
      <c r="B12" s="47">
        <v>45589</v>
      </c>
      <c r="C12" s="48"/>
      <c r="D12" s="49">
        <v>25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18</v>
      </c>
      <c r="B3" t="s">
        <v>19</v>
      </c>
      <c r="C3" s="24" t="s">
        <v>14</v>
      </c>
      <c r="D3" s="25" t="s">
        <v>15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45</v>
      </c>
      <c r="C5" s="42" t="str">
        <f>'Journal de travail'!M9</f>
        <v>Développement</v>
      </c>
      <c r="D5" s="34">
        <f t="shared" ref="D5:D11" si="0">(A5+B5)/1440</f>
        <v>3.125E-2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5</v>
      </c>
      <c r="C7" s="28" t="str">
        <f>'Journal de travail'!M11</f>
        <v>Documentation</v>
      </c>
      <c r="D7" s="34">
        <f t="shared" si="0"/>
        <v>3.472222222222222E-3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>
      <c r="C12" s="24" t="s">
        <v>20</v>
      </c>
      <c r="D12" s="35">
        <f>SUM(D4:D11)</f>
        <v>4.5138888888888888E-2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2024-10-24T13:33:05Z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