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26DBAF5A-59F8-4756-A506-E88BFA5E73F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<sst xmlns="http://schemas.openxmlformats.org/spreadsheetml/2006/main" count="31" uniqueCount="30">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</sst>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6.9444444444444441E-3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0 jours 0 heurs 10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0</v>
      </c>
      <c r="D4" s="23">
        <f>SUBTOTAL(9,$D$7:$D$531)</f>
        <v>10</v>
      </c>
      <c r="E4" s="41">
        <f>SUM(C4:D4)</f>
        <v>10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 x14ac:dyDescent="0.5">
      <c r="A8" s="8" t="str">
        <f>IF(ISBLANK(B8),"",_xlfn.ISOWEEKNUM('Journal de travail'!$B8))</f>
        <v/>
      </c>
      <c r="B8" s="47"/>
      <c r="C8" s="48"/>
      <c r="D8" s="49"/>
      <c r="E8" s="50"/>
      <c r="F8" s="37"/>
      <c r="G8" s="16"/>
      <c r="M8" t="s">
        <v>3</v>
      </c>
      <c r="N8">
        <v>1</v>
      </c>
      <c r="O8">
        <v>0</v>
      </c>
    </row>
    <row r="9" spans="1:15" x14ac:dyDescent="0.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55000000000000004">
      <c r="A5">
        <f>SUMIF('Journal de travail'!$E$7:$E$532,Analyse!C5,'Journal de travail'!$C$7:$C$532)*60</f>
        <v>0</v>
      </c>
      <c r="B5">
        <f>SUMIF('Journal de travail'!$E$7:$E$532,Analyse!C5,'Journal de travail'!$D$7:$D$532)</f>
        <v>10</v>
      </c>
      <c r="C5" s="42" t="str">
        <f>'Journal de travail'!M9</f>
        <v>Développement</v>
      </c>
      <c r="D5" s="34">
        <f t="shared" ref="D5:D11" si="0">(A5+B5)/1440</f>
        <v>6.9444444444444441E-3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55000000000000004">
      <c r="C12" s="24" t="s">
        <v>20</v>
      </c>
      <c r="D12" s="35">
        <f>SUM(D4:D11)</f>
        <v>6.9444444444444441E-3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2024-10-24T11:39:34Z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