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5" windowWidth="15315" windowHeight="11310"/>
  </bookViews>
  <sheets>
    <sheet name="Master list of 2017 jobs" sheetId="4" r:id="rId1"/>
    <sheet name="Master" sheetId="7" r:id="rId2"/>
    <sheet name="Dec 2017  " sheetId="1" r:id="rId3"/>
    <sheet name="Dec 2016 " sheetId="2" r:id="rId4"/>
    <sheet name="Job Setup Information" sheetId="5" r:id="rId5"/>
    <sheet name="Closed out 2017 " sheetId="6" r:id="rId6"/>
  </sheets>
  <definedNames>
    <definedName name="_xlnm.Print_Area" localSheetId="5">'Closed out 2017 '!$A$1:$U$105</definedName>
    <definedName name="_xlnm.Print_Area" localSheetId="3">'Dec 2016 '!$A$1:$U$81</definedName>
    <definedName name="_xlnm.Print_Area" localSheetId="2">'Dec 2017  '!$A$1:$AA$79</definedName>
    <definedName name="_xlnm.Print_Area" localSheetId="1">Master!$A$1:$AA$79</definedName>
  </definedNames>
  <calcPr calcId="145621"/>
</workbook>
</file>

<file path=xl/calcChain.xml><?xml version="1.0" encoding="utf-8"?>
<calcChain xmlns="http://schemas.openxmlformats.org/spreadsheetml/2006/main">
  <c r="P112" i="7" l="1"/>
  <c r="I112" i="7"/>
  <c r="U112" i="7" s="1"/>
  <c r="AA112" i="7" s="1"/>
  <c r="U110" i="7"/>
  <c r="AA110" i="7" s="1"/>
  <c r="P110" i="7"/>
  <c r="I110" i="7"/>
  <c r="P108" i="7"/>
  <c r="I108" i="7"/>
  <c r="U108" i="7" s="1"/>
  <c r="AA108" i="7" s="1"/>
  <c r="U106" i="7"/>
  <c r="AA106" i="7" s="1"/>
  <c r="P106" i="7"/>
  <c r="I106" i="7"/>
  <c r="U104" i="7"/>
  <c r="AA104" i="7" s="1"/>
  <c r="P104" i="7"/>
  <c r="I104" i="7"/>
  <c r="U102" i="7"/>
  <c r="AA102" i="7" s="1"/>
  <c r="P102" i="7"/>
  <c r="I102" i="7"/>
  <c r="U100" i="7"/>
  <c r="AA100" i="7" s="1"/>
  <c r="P100" i="7"/>
  <c r="I100" i="7"/>
  <c r="U98" i="7"/>
  <c r="AA98" i="7" s="1"/>
  <c r="P98" i="7"/>
  <c r="I98" i="7"/>
  <c r="U96" i="7"/>
  <c r="AA96" i="7" s="1"/>
  <c r="T96" i="7"/>
  <c r="S96" i="7"/>
  <c r="P96" i="7"/>
  <c r="I96" i="7"/>
  <c r="AA94" i="7"/>
  <c r="U94" i="7"/>
  <c r="T94" i="7"/>
  <c r="S94" i="7"/>
  <c r="P94" i="7"/>
  <c r="I94" i="7"/>
  <c r="U92" i="7"/>
  <c r="AA92" i="7" s="1"/>
  <c r="T92" i="7"/>
  <c r="S92" i="7"/>
  <c r="P92" i="7"/>
  <c r="I92" i="7"/>
  <c r="U90" i="7"/>
  <c r="AA90" i="7" s="1"/>
  <c r="T90" i="7"/>
  <c r="S90" i="7"/>
  <c r="P90" i="7"/>
  <c r="N90" i="7"/>
  <c r="I90" i="7"/>
  <c r="G90" i="7"/>
  <c r="E90" i="7"/>
  <c r="J90" i="7" s="1"/>
  <c r="L90" i="7" s="1"/>
  <c r="Q90" i="7" s="1"/>
  <c r="U88" i="7"/>
  <c r="AA88" i="7" s="1"/>
  <c r="T88" i="7"/>
  <c r="S88" i="7"/>
  <c r="P88" i="7"/>
  <c r="N88" i="7"/>
  <c r="I88" i="7"/>
  <c r="G88" i="7"/>
  <c r="E88" i="7"/>
  <c r="J88" i="7" s="1"/>
  <c r="L88" i="7" s="1"/>
  <c r="Q88" i="7" s="1"/>
  <c r="U86" i="7"/>
  <c r="AA86" i="7" s="1"/>
  <c r="T86" i="7"/>
  <c r="S86" i="7"/>
  <c r="P86" i="7"/>
  <c r="N86" i="7"/>
  <c r="I86" i="7"/>
  <c r="G86" i="7"/>
  <c r="E86" i="7"/>
  <c r="J86" i="7" s="1"/>
  <c r="L86" i="7" s="1"/>
  <c r="Q86" i="7" s="1"/>
  <c r="U84" i="7"/>
  <c r="AA84" i="7" s="1"/>
  <c r="T84" i="7"/>
  <c r="S84" i="7"/>
  <c r="P84" i="7"/>
  <c r="N84" i="7"/>
  <c r="I84" i="7"/>
  <c r="G84" i="7"/>
  <c r="E84" i="7"/>
  <c r="J84" i="7" s="1"/>
  <c r="L84" i="7" s="1"/>
  <c r="Q84" i="7" s="1"/>
  <c r="U82" i="7"/>
  <c r="AA82" i="7" s="1"/>
  <c r="T82" i="7"/>
  <c r="S82" i="7"/>
  <c r="P82" i="7"/>
  <c r="N82" i="7"/>
  <c r="I82" i="7"/>
  <c r="G82" i="7"/>
  <c r="E82" i="7"/>
  <c r="J82" i="7" s="1"/>
  <c r="L82" i="7" s="1"/>
  <c r="Q82" i="7" s="1"/>
  <c r="U80" i="7"/>
  <c r="AA80" i="7" s="1"/>
  <c r="T80" i="7"/>
  <c r="S80" i="7"/>
  <c r="P80" i="7"/>
  <c r="N80" i="7"/>
  <c r="I80" i="7"/>
  <c r="G80" i="7"/>
  <c r="E80" i="7"/>
  <c r="J80" i="7" s="1"/>
  <c r="L80" i="7" s="1"/>
  <c r="Q80" i="7" s="1"/>
  <c r="U78" i="7"/>
  <c r="AA78" i="7" s="1"/>
  <c r="T78" i="7"/>
  <c r="S78" i="7"/>
  <c r="P78" i="7"/>
  <c r="N78" i="7"/>
  <c r="I78" i="7"/>
  <c r="G78" i="7"/>
  <c r="E78" i="7"/>
  <c r="J78" i="7" s="1"/>
  <c r="L78" i="7" s="1"/>
  <c r="Q78" i="7" s="1"/>
  <c r="X77" i="7"/>
  <c r="W77" i="7"/>
  <c r="X79" i="7" s="1"/>
  <c r="V77" i="7"/>
  <c r="K77" i="7"/>
  <c r="C77" i="7"/>
  <c r="E76" i="7" s="1"/>
  <c r="J76" i="7" s="1"/>
  <c r="L76" i="7" s="1"/>
  <c r="Q76" i="7" s="1"/>
  <c r="U76" i="7"/>
  <c r="AA76" i="7" s="1"/>
  <c r="T76" i="7"/>
  <c r="S76" i="7"/>
  <c r="P76" i="7"/>
  <c r="N76" i="7"/>
  <c r="I76" i="7"/>
  <c r="G76" i="7"/>
  <c r="U74" i="7"/>
  <c r="AA74" i="7" s="1"/>
  <c r="T74" i="7"/>
  <c r="S74" i="7"/>
  <c r="P74" i="7"/>
  <c r="N74" i="7"/>
  <c r="I74" i="7"/>
  <c r="G74" i="7"/>
  <c r="E74" i="7"/>
  <c r="J74" i="7" s="1"/>
  <c r="L74" i="7" s="1"/>
  <c r="Q74" i="7" s="1"/>
  <c r="U72" i="7"/>
  <c r="AA72" i="7" s="1"/>
  <c r="T72" i="7"/>
  <c r="S72" i="7"/>
  <c r="P72" i="7"/>
  <c r="N72" i="7"/>
  <c r="I72" i="7"/>
  <c r="G72" i="7"/>
  <c r="E72" i="7"/>
  <c r="J72" i="7" s="1"/>
  <c r="L72" i="7" s="1"/>
  <c r="Q72" i="7" s="1"/>
  <c r="U71" i="7"/>
  <c r="U70" i="7"/>
  <c r="AA70" i="7" s="1"/>
  <c r="T70" i="7"/>
  <c r="S70" i="7"/>
  <c r="P70" i="7"/>
  <c r="N70" i="7"/>
  <c r="Q70" i="7" s="1"/>
  <c r="I70" i="7"/>
  <c r="G70" i="7"/>
  <c r="J70" i="7" s="1"/>
  <c r="U68" i="7"/>
  <c r="AA68" i="7" s="1"/>
  <c r="T68" i="7"/>
  <c r="S68" i="7"/>
  <c r="P68" i="7"/>
  <c r="N68" i="7"/>
  <c r="I68" i="7"/>
  <c r="G68" i="7"/>
  <c r="E68" i="7"/>
  <c r="U66" i="7"/>
  <c r="AA66" i="7" s="1"/>
  <c r="T66" i="7"/>
  <c r="S66" i="7"/>
  <c r="P66" i="7"/>
  <c r="N66" i="7"/>
  <c r="I66" i="7"/>
  <c r="G66" i="7"/>
  <c r="E66" i="7"/>
  <c r="J66" i="7" s="1"/>
  <c r="L66" i="7" s="1"/>
  <c r="Q66" i="7" s="1"/>
  <c r="U64" i="7"/>
  <c r="AA64" i="7" s="1"/>
  <c r="T64" i="7"/>
  <c r="S64" i="7"/>
  <c r="P64" i="7"/>
  <c r="N64" i="7"/>
  <c r="I64" i="7"/>
  <c r="G64" i="7"/>
  <c r="E64" i="7"/>
  <c r="U62" i="7"/>
  <c r="AA62" i="7" s="1"/>
  <c r="T62" i="7"/>
  <c r="S62" i="7"/>
  <c r="P62" i="7"/>
  <c r="N62" i="7"/>
  <c r="I62" i="7"/>
  <c r="G62" i="7"/>
  <c r="E62" i="7"/>
  <c r="J62" i="7" s="1"/>
  <c r="L62" i="7" s="1"/>
  <c r="Q62" i="7" s="1"/>
  <c r="U60" i="7"/>
  <c r="AA60" i="7" s="1"/>
  <c r="T60" i="7"/>
  <c r="S60" i="7"/>
  <c r="P60" i="7"/>
  <c r="N60" i="7"/>
  <c r="I60" i="7"/>
  <c r="G60" i="7"/>
  <c r="E60" i="7"/>
  <c r="U58" i="7"/>
  <c r="AA58" i="7" s="1"/>
  <c r="T58" i="7"/>
  <c r="S58" i="7"/>
  <c r="P58" i="7"/>
  <c r="N58" i="7"/>
  <c r="I58" i="7"/>
  <c r="G58" i="7"/>
  <c r="E58" i="7"/>
  <c r="J58" i="7" s="1"/>
  <c r="L58" i="7" s="1"/>
  <c r="Q58" i="7" s="1"/>
  <c r="U56" i="7"/>
  <c r="AA56" i="7" s="1"/>
  <c r="T56" i="7"/>
  <c r="S56" i="7"/>
  <c r="P56" i="7"/>
  <c r="N56" i="7"/>
  <c r="I56" i="7"/>
  <c r="G56" i="7"/>
  <c r="E56" i="7"/>
  <c r="U54" i="7"/>
  <c r="AA54" i="7" s="1"/>
  <c r="T54" i="7"/>
  <c r="S54" i="7"/>
  <c r="P54" i="7"/>
  <c r="N54" i="7"/>
  <c r="Q54" i="7" s="1"/>
  <c r="I54" i="7"/>
  <c r="G54" i="7"/>
  <c r="E54" i="7"/>
  <c r="J54" i="7" s="1"/>
  <c r="U52" i="7"/>
  <c r="AA52" i="7" s="1"/>
  <c r="T52" i="7"/>
  <c r="S52" i="7"/>
  <c r="P52" i="7"/>
  <c r="N52" i="7"/>
  <c r="Q52" i="7" s="1"/>
  <c r="I52" i="7"/>
  <c r="G52" i="7"/>
  <c r="E52" i="7"/>
  <c r="J52" i="7" s="1"/>
  <c r="U50" i="7"/>
  <c r="AA50" i="7" s="1"/>
  <c r="T50" i="7"/>
  <c r="S50" i="7"/>
  <c r="P50" i="7"/>
  <c r="N50" i="7"/>
  <c r="Q50" i="7" s="1"/>
  <c r="J50" i="7"/>
  <c r="I50" i="7"/>
  <c r="G50" i="7"/>
  <c r="E50" i="7"/>
  <c r="U48" i="7"/>
  <c r="AA48" i="7" s="1"/>
  <c r="T48" i="7"/>
  <c r="S48" i="7"/>
  <c r="Q48" i="7"/>
  <c r="P48" i="7"/>
  <c r="N48" i="7"/>
  <c r="L48" i="7"/>
  <c r="I48" i="7"/>
  <c r="G48" i="7"/>
  <c r="E48" i="7"/>
  <c r="J48" i="7" s="1"/>
  <c r="T46" i="7"/>
  <c r="P46" i="7"/>
  <c r="N46" i="7"/>
  <c r="L46" i="7"/>
  <c r="I46" i="7"/>
  <c r="G46" i="7"/>
  <c r="E46" i="7"/>
  <c r="J46" i="7" s="1"/>
  <c r="D46" i="7"/>
  <c r="U46" i="7" s="1"/>
  <c r="AA46" i="7" s="1"/>
  <c r="U44" i="7"/>
  <c r="AA44" i="7" s="1"/>
  <c r="T44" i="7"/>
  <c r="S44" i="7"/>
  <c r="P44" i="7"/>
  <c r="N44" i="7"/>
  <c r="L44" i="7"/>
  <c r="Q44" i="7" s="1"/>
  <c r="I44" i="7"/>
  <c r="G44" i="7"/>
  <c r="E44" i="7"/>
  <c r="U42" i="7"/>
  <c r="AA42" i="7" s="1"/>
  <c r="T42" i="7"/>
  <c r="S42" i="7"/>
  <c r="P42" i="7"/>
  <c r="N42" i="7"/>
  <c r="L42" i="7"/>
  <c r="Q42" i="7" s="1"/>
  <c r="I42" i="7"/>
  <c r="G42" i="7"/>
  <c r="E42" i="7"/>
  <c r="J42" i="7" s="1"/>
  <c r="U40" i="7"/>
  <c r="AA40" i="7" s="1"/>
  <c r="T40" i="7"/>
  <c r="S40" i="7"/>
  <c r="P40" i="7"/>
  <c r="N40" i="7"/>
  <c r="L40" i="7"/>
  <c r="Q40" i="7" s="1"/>
  <c r="I40" i="7"/>
  <c r="G40" i="7"/>
  <c r="E40" i="7"/>
  <c r="U38" i="7"/>
  <c r="AA38" i="7" s="1"/>
  <c r="T38" i="7"/>
  <c r="S38" i="7"/>
  <c r="P38" i="7"/>
  <c r="N38" i="7"/>
  <c r="L38" i="7"/>
  <c r="I38" i="7"/>
  <c r="G38" i="7"/>
  <c r="E38" i="7"/>
  <c r="J38" i="7" s="1"/>
  <c r="U36" i="7"/>
  <c r="AA36" i="7" s="1"/>
  <c r="T36" i="7"/>
  <c r="S36" i="7"/>
  <c r="P36" i="7"/>
  <c r="N36" i="7"/>
  <c r="L36" i="7"/>
  <c r="Q36" i="7" s="1"/>
  <c r="I36" i="7"/>
  <c r="G36" i="7"/>
  <c r="E36" i="7"/>
  <c r="J36" i="7" s="1"/>
  <c r="U34" i="7"/>
  <c r="AA34" i="7" s="1"/>
  <c r="T34" i="7"/>
  <c r="S34" i="7"/>
  <c r="P34" i="7"/>
  <c r="N34" i="7"/>
  <c r="L34" i="7"/>
  <c r="I34" i="7"/>
  <c r="G34" i="7"/>
  <c r="E34" i="7"/>
  <c r="J34" i="7" s="1"/>
  <c r="U32" i="7"/>
  <c r="AA32" i="7" s="1"/>
  <c r="T32" i="7"/>
  <c r="S32" i="7"/>
  <c r="P32" i="7"/>
  <c r="N32" i="7"/>
  <c r="L32" i="7"/>
  <c r="Q32" i="7" s="1"/>
  <c r="I32" i="7"/>
  <c r="G32" i="7"/>
  <c r="E32" i="7"/>
  <c r="J32" i="7" s="1"/>
  <c r="U30" i="7"/>
  <c r="AA30" i="7" s="1"/>
  <c r="T30" i="7"/>
  <c r="S30" i="7"/>
  <c r="P30" i="7"/>
  <c r="N30" i="7"/>
  <c r="L30" i="7"/>
  <c r="Q30" i="7" s="1"/>
  <c r="I30" i="7"/>
  <c r="G30" i="7"/>
  <c r="E30" i="7"/>
  <c r="J30" i="7" s="1"/>
  <c r="U28" i="7"/>
  <c r="AA28" i="7" s="1"/>
  <c r="T28" i="7"/>
  <c r="S28" i="7"/>
  <c r="P28" i="7"/>
  <c r="N28" i="7"/>
  <c r="L28" i="7"/>
  <c r="Q28" i="7" s="1"/>
  <c r="I28" i="7"/>
  <c r="G28" i="7"/>
  <c r="E28" i="7"/>
  <c r="U26" i="7"/>
  <c r="AA26" i="7" s="1"/>
  <c r="T26" i="7"/>
  <c r="S26" i="7"/>
  <c r="P26" i="7"/>
  <c r="N26" i="7"/>
  <c r="L26" i="7"/>
  <c r="Q26" i="7" s="1"/>
  <c r="I26" i="7"/>
  <c r="G26" i="7"/>
  <c r="E26" i="7"/>
  <c r="J26" i="7" s="1"/>
  <c r="U24" i="7"/>
  <c r="AA24" i="7" s="1"/>
  <c r="T24" i="7"/>
  <c r="S24" i="7"/>
  <c r="P24" i="7"/>
  <c r="N24" i="7"/>
  <c r="L24" i="7"/>
  <c r="Q24" i="7" s="1"/>
  <c r="I24" i="7"/>
  <c r="G24" i="7"/>
  <c r="E24" i="7"/>
  <c r="U22" i="7"/>
  <c r="AA22" i="7" s="1"/>
  <c r="T22" i="7"/>
  <c r="S22" i="7"/>
  <c r="P22" i="7"/>
  <c r="N22" i="7"/>
  <c r="L22" i="7"/>
  <c r="I22" i="7"/>
  <c r="G22" i="7"/>
  <c r="E22" i="7"/>
  <c r="J22" i="7" s="1"/>
  <c r="U20" i="7"/>
  <c r="AA20" i="7" s="1"/>
  <c r="T20" i="7"/>
  <c r="S20" i="7"/>
  <c r="P20" i="7"/>
  <c r="N20" i="7"/>
  <c r="L20" i="7"/>
  <c r="Q20" i="7" s="1"/>
  <c r="I20" i="7"/>
  <c r="G20" i="7"/>
  <c r="E20" i="7"/>
  <c r="J20" i="7" s="1"/>
  <c r="U19" i="7"/>
  <c r="U18" i="7"/>
  <c r="AA18" i="7" s="1"/>
  <c r="T18" i="7"/>
  <c r="S18" i="7"/>
  <c r="P18" i="7"/>
  <c r="N18" i="7"/>
  <c r="L18" i="7"/>
  <c r="I18" i="7"/>
  <c r="G18" i="7"/>
  <c r="E18" i="7"/>
  <c r="J18" i="7" s="1"/>
  <c r="U16" i="7"/>
  <c r="AA16" i="7" s="1"/>
  <c r="T16" i="7"/>
  <c r="S16" i="7"/>
  <c r="P16" i="7"/>
  <c r="N16" i="7"/>
  <c r="L16" i="7"/>
  <c r="Q16" i="7" s="1"/>
  <c r="I16" i="7"/>
  <c r="G16" i="7"/>
  <c r="E16" i="7"/>
  <c r="U14" i="7"/>
  <c r="AA14" i="7" s="1"/>
  <c r="T14" i="7"/>
  <c r="S14" i="7"/>
  <c r="P14" i="7"/>
  <c r="N14" i="7"/>
  <c r="L14" i="7"/>
  <c r="I14" i="7"/>
  <c r="G14" i="7"/>
  <c r="E14" i="7"/>
  <c r="U12" i="7"/>
  <c r="AA12" i="7" s="1"/>
  <c r="T12" i="7"/>
  <c r="S12" i="7"/>
  <c r="P12" i="7"/>
  <c r="N12" i="7"/>
  <c r="L12" i="7"/>
  <c r="Q12" i="7" s="1"/>
  <c r="I12" i="7"/>
  <c r="G12" i="7"/>
  <c r="E12" i="7"/>
  <c r="U10" i="7"/>
  <c r="AA10" i="7" s="1"/>
  <c r="T10" i="7"/>
  <c r="S10" i="7"/>
  <c r="P10" i="7"/>
  <c r="N10" i="7"/>
  <c r="L10" i="7"/>
  <c r="I10" i="7"/>
  <c r="G10" i="7"/>
  <c r="E10" i="7"/>
  <c r="U9" i="7"/>
  <c r="U8" i="7"/>
  <c r="AA8" i="7" s="1"/>
  <c r="T8" i="7"/>
  <c r="S8" i="7"/>
  <c r="P8" i="7"/>
  <c r="P3" i="7" s="1"/>
  <c r="N8" i="7"/>
  <c r="L8" i="7"/>
  <c r="Q8" i="7" s="1"/>
  <c r="I8" i="7"/>
  <c r="G8" i="7"/>
  <c r="E8" i="7"/>
  <c r="J8" i="7" s="1"/>
  <c r="E7" i="7"/>
  <c r="U6" i="7"/>
  <c r="AA6" i="7" s="1"/>
  <c r="T6" i="7"/>
  <c r="S6" i="7"/>
  <c r="P6" i="7"/>
  <c r="N6" i="7"/>
  <c r="L6" i="7"/>
  <c r="Q6" i="7" s="1"/>
  <c r="I6" i="7"/>
  <c r="I3" i="7" s="1"/>
  <c r="G6" i="7"/>
  <c r="E6" i="7"/>
  <c r="E5" i="7"/>
  <c r="U4" i="7"/>
  <c r="AA4" i="7" s="1"/>
  <c r="T4" i="7"/>
  <c r="S4" i="7"/>
  <c r="P4" i="7"/>
  <c r="N4" i="7"/>
  <c r="L4" i="7"/>
  <c r="Q4" i="7" s="1"/>
  <c r="I4" i="7"/>
  <c r="G4" i="7"/>
  <c r="E4" i="7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C91" i="4"/>
  <c r="AD154" i="6"/>
  <c r="N154" i="6"/>
  <c r="R154" i="6" s="1"/>
  <c r="AE154" i="6" s="1"/>
  <c r="M154" i="6"/>
  <c r="L154" i="6"/>
  <c r="J154" i="6"/>
  <c r="I154" i="6"/>
  <c r="G154" i="6"/>
  <c r="E154" i="6"/>
  <c r="AD152" i="6"/>
  <c r="Z152" i="6"/>
  <c r="X152" i="6"/>
  <c r="W152" i="6"/>
  <c r="V152" i="6"/>
  <c r="N152" i="6"/>
  <c r="R152" i="6" s="1"/>
  <c r="AE152" i="6" s="1"/>
  <c r="M152" i="6"/>
  <c r="L152" i="6"/>
  <c r="J152" i="6"/>
  <c r="I152" i="6"/>
  <c r="G152" i="6"/>
  <c r="E152" i="6"/>
  <c r="AD150" i="6"/>
  <c r="N150" i="6"/>
  <c r="R150" i="6" s="1"/>
  <c r="AE150" i="6" s="1"/>
  <c r="M150" i="6"/>
  <c r="L150" i="6"/>
  <c r="I150" i="6"/>
  <c r="G150" i="6"/>
  <c r="E150" i="6"/>
  <c r="J150" i="6" s="1"/>
  <c r="N149" i="6"/>
  <c r="AD148" i="6"/>
  <c r="R148" i="6"/>
  <c r="AE148" i="6" s="1"/>
  <c r="N148" i="6"/>
  <c r="M148" i="6"/>
  <c r="L148" i="6"/>
  <c r="I148" i="6"/>
  <c r="G148" i="6"/>
  <c r="E148" i="6"/>
  <c r="J148" i="6" s="1"/>
  <c r="AE146" i="6"/>
  <c r="AD146" i="6"/>
  <c r="N146" i="6"/>
  <c r="R146" i="6" s="1"/>
  <c r="M146" i="6"/>
  <c r="L146" i="6"/>
  <c r="I146" i="6"/>
  <c r="G146" i="6"/>
  <c r="J146" i="6" s="1"/>
  <c r="E146" i="6"/>
  <c r="AD144" i="6"/>
  <c r="M144" i="6"/>
  <c r="G144" i="6"/>
  <c r="D144" i="6"/>
  <c r="AE142" i="6"/>
  <c r="AD142" i="6"/>
  <c r="T142" i="6"/>
  <c r="U143" i="6" s="1"/>
  <c r="R142" i="6"/>
  <c r="N142" i="6"/>
  <c r="M142" i="6"/>
  <c r="L142" i="6"/>
  <c r="I142" i="6"/>
  <c r="G142" i="6"/>
  <c r="E142" i="6"/>
  <c r="AD140" i="6"/>
  <c r="V140" i="6"/>
  <c r="R140" i="6"/>
  <c r="AE140" i="6" s="1"/>
  <c r="N140" i="6"/>
  <c r="M140" i="6"/>
  <c r="L140" i="6"/>
  <c r="I140" i="6"/>
  <c r="G140" i="6"/>
  <c r="E140" i="6"/>
  <c r="AD138" i="6"/>
  <c r="V138" i="6"/>
  <c r="R138" i="6"/>
  <c r="AE138" i="6" s="1"/>
  <c r="N138" i="6"/>
  <c r="M138" i="6"/>
  <c r="L138" i="6"/>
  <c r="I138" i="6"/>
  <c r="G138" i="6"/>
  <c r="E138" i="6"/>
  <c r="AD136" i="6"/>
  <c r="V136" i="6"/>
  <c r="N136" i="6"/>
  <c r="R136" i="6" s="1"/>
  <c r="AE136" i="6" s="1"/>
  <c r="M136" i="6"/>
  <c r="L136" i="6"/>
  <c r="I136" i="6"/>
  <c r="G136" i="6"/>
  <c r="E136" i="6"/>
  <c r="J136" i="6" s="1"/>
  <c r="AD134" i="6"/>
  <c r="W134" i="6"/>
  <c r="X134" i="6" s="1"/>
  <c r="V134" i="6"/>
  <c r="N134" i="6"/>
  <c r="R134" i="6" s="1"/>
  <c r="AE134" i="6" s="1"/>
  <c r="M134" i="6"/>
  <c r="L134" i="6"/>
  <c r="I134" i="6"/>
  <c r="G134" i="6"/>
  <c r="E134" i="6"/>
  <c r="J134" i="6" s="1"/>
  <c r="AD132" i="6"/>
  <c r="V132" i="6"/>
  <c r="W132" i="6" s="1"/>
  <c r="X132" i="6" s="1"/>
  <c r="N132" i="6"/>
  <c r="R132" i="6" s="1"/>
  <c r="AE132" i="6" s="1"/>
  <c r="M132" i="6"/>
  <c r="L132" i="6"/>
  <c r="I132" i="6"/>
  <c r="G132" i="6"/>
  <c r="E132" i="6"/>
  <c r="J132" i="6" s="1"/>
  <c r="AD130" i="6"/>
  <c r="V130" i="6"/>
  <c r="N130" i="6"/>
  <c r="R130" i="6" s="1"/>
  <c r="AE130" i="6" s="1"/>
  <c r="M130" i="6"/>
  <c r="L130" i="6"/>
  <c r="I130" i="6"/>
  <c r="G130" i="6"/>
  <c r="E130" i="6"/>
  <c r="AD128" i="6"/>
  <c r="V128" i="6"/>
  <c r="N128" i="6"/>
  <c r="R128" i="6" s="1"/>
  <c r="AE128" i="6" s="1"/>
  <c r="M128" i="6"/>
  <c r="L128" i="6"/>
  <c r="I128" i="6"/>
  <c r="G128" i="6"/>
  <c r="E128" i="6"/>
  <c r="J128" i="6" s="1"/>
  <c r="AD126" i="6"/>
  <c r="W126" i="6"/>
  <c r="X126" i="6" s="1"/>
  <c r="V126" i="6"/>
  <c r="N126" i="6"/>
  <c r="R126" i="6" s="1"/>
  <c r="AE126" i="6" s="1"/>
  <c r="M126" i="6"/>
  <c r="L126" i="6"/>
  <c r="I126" i="6"/>
  <c r="G126" i="6"/>
  <c r="E126" i="6"/>
  <c r="AD124" i="6"/>
  <c r="V124" i="6"/>
  <c r="N124" i="6"/>
  <c r="R124" i="6" s="1"/>
  <c r="AE124" i="6" s="1"/>
  <c r="M124" i="6"/>
  <c r="L124" i="6"/>
  <c r="I124" i="6"/>
  <c r="G124" i="6"/>
  <c r="E124" i="6"/>
  <c r="J124" i="6" s="1"/>
  <c r="AD122" i="6"/>
  <c r="N122" i="6"/>
  <c r="R122" i="6" s="1"/>
  <c r="AE122" i="6" s="1"/>
  <c r="M122" i="6"/>
  <c r="L122" i="6"/>
  <c r="J122" i="6"/>
  <c r="I122" i="6"/>
  <c r="G122" i="6"/>
  <c r="E122" i="6"/>
  <c r="AD120" i="6"/>
  <c r="V120" i="6"/>
  <c r="W120" i="6" s="1"/>
  <c r="Z120" i="6" s="1"/>
  <c r="AA120" i="6" s="1"/>
  <c r="AB120" i="6" s="1"/>
  <c r="N120" i="6"/>
  <c r="R120" i="6" s="1"/>
  <c r="M120" i="6"/>
  <c r="L120" i="6"/>
  <c r="J120" i="6"/>
  <c r="I120" i="6"/>
  <c r="G120" i="6"/>
  <c r="E120" i="6"/>
  <c r="AD118" i="6"/>
  <c r="V118" i="6"/>
  <c r="W118" i="6" s="1"/>
  <c r="N118" i="6"/>
  <c r="M118" i="6"/>
  <c r="L118" i="6"/>
  <c r="J118" i="6"/>
  <c r="I118" i="6"/>
  <c r="G118" i="6"/>
  <c r="E118" i="6"/>
  <c r="AD116" i="6"/>
  <c r="V116" i="6"/>
  <c r="W116" i="6" s="1"/>
  <c r="Z116" i="6" s="1"/>
  <c r="AA116" i="6" s="1"/>
  <c r="AB116" i="6" s="1"/>
  <c r="N116" i="6"/>
  <c r="R116" i="6" s="1"/>
  <c r="M116" i="6"/>
  <c r="L116" i="6"/>
  <c r="J116" i="6"/>
  <c r="I116" i="6"/>
  <c r="G116" i="6"/>
  <c r="E116" i="6"/>
  <c r="AD114" i="6"/>
  <c r="V114" i="6"/>
  <c r="W114" i="6" s="1"/>
  <c r="N114" i="6"/>
  <c r="M114" i="6"/>
  <c r="L114" i="6"/>
  <c r="J114" i="6"/>
  <c r="I114" i="6"/>
  <c r="G114" i="6"/>
  <c r="E114" i="6"/>
  <c r="AD112" i="6"/>
  <c r="AA112" i="6"/>
  <c r="AB112" i="6" s="1"/>
  <c r="V112" i="6"/>
  <c r="W112" i="6" s="1"/>
  <c r="Z112" i="6" s="1"/>
  <c r="N112" i="6"/>
  <c r="R112" i="6" s="1"/>
  <c r="M112" i="6"/>
  <c r="L112" i="6"/>
  <c r="J112" i="6"/>
  <c r="I112" i="6"/>
  <c r="G112" i="6"/>
  <c r="E112" i="6"/>
  <c r="AD110" i="6"/>
  <c r="V110" i="6"/>
  <c r="W110" i="6" s="1"/>
  <c r="N110" i="6"/>
  <c r="M110" i="6"/>
  <c r="L110" i="6"/>
  <c r="J110" i="6"/>
  <c r="I110" i="6"/>
  <c r="G110" i="6"/>
  <c r="E110" i="6"/>
  <c r="AD108" i="6"/>
  <c r="V108" i="6"/>
  <c r="W108" i="6" s="1"/>
  <c r="Z108" i="6" s="1"/>
  <c r="AA108" i="6" s="1"/>
  <c r="AB108" i="6" s="1"/>
  <c r="N108" i="6"/>
  <c r="R108" i="6" s="1"/>
  <c r="M108" i="6"/>
  <c r="L108" i="6"/>
  <c r="J108" i="6"/>
  <c r="I108" i="6"/>
  <c r="G108" i="6"/>
  <c r="E108" i="6"/>
  <c r="AD106" i="6"/>
  <c r="V106" i="6"/>
  <c r="W106" i="6" s="1"/>
  <c r="N106" i="6"/>
  <c r="M106" i="6"/>
  <c r="L106" i="6"/>
  <c r="J106" i="6"/>
  <c r="I106" i="6"/>
  <c r="G106" i="6"/>
  <c r="E106" i="6"/>
  <c r="AD104" i="6"/>
  <c r="V104" i="6"/>
  <c r="W104" i="6" s="1"/>
  <c r="Z104" i="6" s="1"/>
  <c r="AA104" i="6" s="1"/>
  <c r="AB104" i="6" s="1"/>
  <c r="N104" i="6"/>
  <c r="R104" i="6" s="1"/>
  <c r="M104" i="6"/>
  <c r="L104" i="6"/>
  <c r="J104" i="6"/>
  <c r="I104" i="6"/>
  <c r="G104" i="6"/>
  <c r="E104" i="6"/>
  <c r="AD102" i="6"/>
  <c r="V102" i="6"/>
  <c r="W102" i="6" s="1"/>
  <c r="N102" i="6"/>
  <c r="M102" i="6"/>
  <c r="L102" i="6"/>
  <c r="J102" i="6"/>
  <c r="I102" i="6"/>
  <c r="G102" i="6"/>
  <c r="E102" i="6"/>
  <c r="AD100" i="6"/>
  <c r="V100" i="6"/>
  <c r="W100" i="6" s="1"/>
  <c r="Z100" i="6" s="1"/>
  <c r="AA100" i="6" s="1"/>
  <c r="AB100" i="6" s="1"/>
  <c r="N100" i="6"/>
  <c r="R100" i="6" s="1"/>
  <c r="M100" i="6"/>
  <c r="L100" i="6"/>
  <c r="J100" i="6"/>
  <c r="I100" i="6"/>
  <c r="G100" i="6"/>
  <c r="E100" i="6"/>
  <c r="AD98" i="6"/>
  <c r="V98" i="6"/>
  <c r="W98" i="6" s="1"/>
  <c r="N98" i="6"/>
  <c r="M98" i="6"/>
  <c r="L98" i="6"/>
  <c r="J98" i="6"/>
  <c r="I98" i="6"/>
  <c r="G98" i="6"/>
  <c r="E98" i="6"/>
  <c r="AD96" i="6"/>
  <c r="AA96" i="6"/>
  <c r="AB96" i="6" s="1"/>
  <c r="V96" i="6"/>
  <c r="W96" i="6" s="1"/>
  <c r="Z96" i="6" s="1"/>
  <c r="N96" i="6"/>
  <c r="R96" i="6" s="1"/>
  <c r="M96" i="6"/>
  <c r="L96" i="6"/>
  <c r="J96" i="6"/>
  <c r="I96" i="6"/>
  <c r="G96" i="6"/>
  <c r="E96" i="6"/>
  <c r="AD94" i="6"/>
  <c r="V94" i="6"/>
  <c r="W94" i="6" s="1"/>
  <c r="N94" i="6"/>
  <c r="M94" i="6"/>
  <c r="L94" i="6"/>
  <c r="J94" i="6"/>
  <c r="I94" i="6"/>
  <c r="G94" i="6"/>
  <c r="E94" i="6"/>
  <c r="N92" i="6"/>
  <c r="R92" i="6" s="1"/>
  <c r="M92" i="6"/>
  <c r="L92" i="6"/>
  <c r="J92" i="6"/>
  <c r="I92" i="6"/>
  <c r="G92" i="6"/>
  <c r="E92" i="6"/>
  <c r="AD90" i="6"/>
  <c r="Z90" i="6"/>
  <c r="AA90" i="6" s="1"/>
  <c r="AB90" i="6" s="1"/>
  <c r="V90" i="6"/>
  <c r="W90" i="6" s="1"/>
  <c r="X90" i="6" s="1"/>
  <c r="N90" i="6"/>
  <c r="R90" i="6" s="1"/>
  <c r="M90" i="6"/>
  <c r="L90" i="6"/>
  <c r="J90" i="6"/>
  <c r="I90" i="6"/>
  <c r="G90" i="6"/>
  <c r="E90" i="6"/>
  <c r="AD88" i="6"/>
  <c r="Z88" i="6"/>
  <c r="V88" i="6"/>
  <c r="W88" i="6" s="1"/>
  <c r="X88" i="6" s="1"/>
  <c r="N88" i="6"/>
  <c r="M88" i="6"/>
  <c r="L88" i="6"/>
  <c r="J88" i="6"/>
  <c r="I88" i="6"/>
  <c r="G88" i="6"/>
  <c r="E88" i="6"/>
  <c r="AD86" i="6"/>
  <c r="Z86" i="6"/>
  <c r="AA86" i="6" s="1"/>
  <c r="AB86" i="6" s="1"/>
  <c r="V86" i="6"/>
  <c r="W86" i="6" s="1"/>
  <c r="X86" i="6" s="1"/>
  <c r="N86" i="6"/>
  <c r="R86" i="6" s="1"/>
  <c r="M86" i="6"/>
  <c r="L86" i="6"/>
  <c r="J86" i="6"/>
  <c r="I86" i="6"/>
  <c r="G86" i="6"/>
  <c r="E86" i="6"/>
  <c r="AD84" i="6"/>
  <c r="Z84" i="6"/>
  <c r="V84" i="6"/>
  <c r="W84" i="6" s="1"/>
  <c r="X84" i="6" s="1"/>
  <c r="N84" i="6"/>
  <c r="M84" i="6"/>
  <c r="L84" i="6"/>
  <c r="J84" i="6"/>
  <c r="I84" i="6"/>
  <c r="G84" i="6"/>
  <c r="E84" i="6"/>
  <c r="AD82" i="6"/>
  <c r="AA82" i="6"/>
  <c r="AB82" i="6" s="1"/>
  <c r="Z82" i="6"/>
  <c r="V82" i="6"/>
  <c r="W82" i="6" s="1"/>
  <c r="X82" i="6" s="1"/>
  <c r="N82" i="6"/>
  <c r="R82" i="6" s="1"/>
  <c r="M82" i="6"/>
  <c r="L82" i="6"/>
  <c r="J82" i="6"/>
  <c r="I82" i="6"/>
  <c r="G82" i="6"/>
  <c r="E82" i="6"/>
  <c r="AD80" i="6"/>
  <c r="Z80" i="6"/>
  <c r="V80" i="6"/>
  <c r="W80" i="6" s="1"/>
  <c r="X80" i="6" s="1"/>
  <c r="N80" i="6"/>
  <c r="M80" i="6"/>
  <c r="L80" i="6"/>
  <c r="J80" i="6"/>
  <c r="I80" i="6"/>
  <c r="G80" i="6"/>
  <c r="E80" i="6"/>
  <c r="AD78" i="6"/>
  <c r="Z78" i="6"/>
  <c r="AA78" i="6" s="1"/>
  <c r="AB78" i="6" s="1"/>
  <c r="V78" i="6"/>
  <c r="W78" i="6" s="1"/>
  <c r="X78" i="6" s="1"/>
  <c r="N78" i="6"/>
  <c r="R78" i="6" s="1"/>
  <c r="M78" i="6"/>
  <c r="L78" i="6"/>
  <c r="J78" i="6"/>
  <c r="I78" i="6"/>
  <c r="G78" i="6"/>
  <c r="E78" i="6"/>
  <c r="AD76" i="6"/>
  <c r="Z76" i="6"/>
  <c r="V76" i="6"/>
  <c r="W76" i="6" s="1"/>
  <c r="X76" i="6" s="1"/>
  <c r="N76" i="6"/>
  <c r="M76" i="6"/>
  <c r="L76" i="6"/>
  <c r="J76" i="6"/>
  <c r="I76" i="6"/>
  <c r="G76" i="6"/>
  <c r="E76" i="6"/>
  <c r="AD74" i="6"/>
  <c r="AA74" i="6"/>
  <c r="AB74" i="6" s="1"/>
  <c r="Z74" i="6"/>
  <c r="V74" i="6"/>
  <c r="W74" i="6" s="1"/>
  <c r="X74" i="6" s="1"/>
  <c r="N74" i="6"/>
  <c r="R74" i="6" s="1"/>
  <c r="M74" i="6"/>
  <c r="L74" i="6"/>
  <c r="J74" i="6"/>
  <c r="I74" i="6"/>
  <c r="G74" i="6"/>
  <c r="E74" i="6"/>
  <c r="AD72" i="6"/>
  <c r="Z72" i="6"/>
  <c r="V72" i="6"/>
  <c r="W72" i="6" s="1"/>
  <c r="X72" i="6" s="1"/>
  <c r="N72" i="6"/>
  <c r="M72" i="6"/>
  <c r="L72" i="6"/>
  <c r="J72" i="6"/>
  <c r="I72" i="6"/>
  <c r="G72" i="6"/>
  <c r="E72" i="6"/>
  <c r="AD70" i="6"/>
  <c r="Z70" i="6"/>
  <c r="AA70" i="6" s="1"/>
  <c r="AB70" i="6" s="1"/>
  <c r="V70" i="6"/>
  <c r="W70" i="6" s="1"/>
  <c r="X70" i="6" s="1"/>
  <c r="N70" i="6"/>
  <c r="R70" i="6" s="1"/>
  <c r="M70" i="6"/>
  <c r="L70" i="6"/>
  <c r="J70" i="6"/>
  <c r="I70" i="6"/>
  <c r="G70" i="6"/>
  <c r="E70" i="6"/>
  <c r="AD68" i="6"/>
  <c r="Z68" i="6"/>
  <c r="V68" i="6"/>
  <c r="W68" i="6" s="1"/>
  <c r="X68" i="6" s="1"/>
  <c r="N68" i="6"/>
  <c r="M68" i="6"/>
  <c r="L68" i="6"/>
  <c r="J68" i="6"/>
  <c r="I68" i="6"/>
  <c r="G68" i="6"/>
  <c r="E68" i="6"/>
  <c r="AD66" i="6"/>
  <c r="AA66" i="6"/>
  <c r="AB66" i="6" s="1"/>
  <c r="Z66" i="6"/>
  <c r="V66" i="6"/>
  <c r="W66" i="6" s="1"/>
  <c r="X66" i="6" s="1"/>
  <c r="N66" i="6"/>
  <c r="R66" i="6" s="1"/>
  <c r="M66" i="6"/>
  <c r="L66" i="6"/>
  <c r="J66" i="6"/>
  <c r="I66" i="6"/>
  <c r="G66" i="6"/>
  <c r="E66" i="6"/>
  <c r="AD64" i="6"/>
  <c r="Z64" i="6"/>
  <c r="V64" i="6"/>
  <c r="W64" i="6" s="1"/>
  <c r="X64" i="6" s="1"/>
  <c r="N64" i="6"/>
  <c r="M64" i="6"/>
  <c r="L64" i="6"/>
  <c r="J64" i="6"/>
  <c r="I64" i="6"/>
  <c r="G64" i="6"/>
  <c r="E64" i="6"/>
  <c r="AD62" i="6"/>
  <c r="AA62" i="6"/>
  <c r="AB62" i="6" s="1"/>
  <c r="Z62" i="6"/>
  <c r="V62" i="6"/>
  <c r="W62" i="6" s="1"/>
  <c r="X62" i="6" s="1"/>
  <c r="N62" i="6"/>
  <c r="R62" i="6" s="1"/>
  <c r="M62" i="6"/>
  <c r="L62" i="6"/>
  <c r="J62" i="6"/>
  <c r="I62" i="6"/>
  <c r="G62" i="6"/>
  <c r="E62" i="6"/>
  <c r="AD60" i="6"/>
  <c r="Z60" i="6"/>
  <c r="V60" i="6"/>
  <c r="W60" i="6" s="1"/>
  <c r="X60" i="6" s="1"/>
  <c r="N60" i="6"/>
  <c r="M60" i="6"/>
  <c r="L60" i="6"/>
  <c r="J60" i="6"/>
  <c r="I60" i="6"/>
  <c r="G60" i="6"/>
  <c r="E60" i="6"/>
  <c r="AD58" i="6"/>
  <c r="Z58" i="6"/>
  <c r="AA58" i="6" s="1"/>
  <c r="AB58" i="6" s="1"/>
  <c r="V58" i="6"/>
  <c r="W58" i="6" s="1"/>
  <c r="X58" i="6" s="1"/>
  <c r="N58" i="6"/>
  <c r="R58" i="6" s="1"/>
  <c r="AE58" i="6" s="1"/>
  <c r="M58" i="6"/>
  <c r="L58" i="6"/>
  <c r="J58" i="6"/>
  <c r="I58" i="6"/>
  <c r="G58" i="6"/>
  <c r="E58" i="6"/>
  <c r="AD56" i="6"/>
  <c r="Z56" i="6"/>
  <c r="V56" i="6"/>
  <c r="W56" i="6" s="1"/>
  <c r="X56" i="6" s="1"/>
  <c r="N56" i="6"/>
  <c r="M56" i="6"/>
  <c r="L56" i="6"/>
  <c r="J56" i="6"/>
  <c r="I56" i="6"/>
  <c r="G56" i="6"/>
  <c r="E56" i="6"/>
  <c r="AD54" i="6"/>
  <c r="Z54" i="6"/>
  <c r="AA54" i="6" s="1"/>
  <c r="AB54" i="6" s="1"/>
  <c r="V54" i="6"/>
  <c r="W54" i="6" s="1"/>
  <c r="X54" i="6" s="1"/>
  <c r="N54" i="6"/>
  <c r="R54" i="6" s="1"/>
  <c r="AE54" i="6" s="1"/>
  <c r="M54" i="6"/>
  <c r="L54" i="6"/>
  <c r="J54" i="6"/>
  <c r="I54" i="6"/>
  <c r="G54" i="6"/>
  <c r="E54" i="6"/>
  <c r="AD52" i="6"/>
  <c r="Z52" i="6"/>
  <c r="V52" i="6"/>
  <c r="W52" i="6" s="1"/>
  <c r="X52" i="6" s="1"/>
  <c r="N52" i="6"/>
  <c r="M52" i="6"/>
  <c r="L52" i="6"/>
  <c r="J52" i="6"/>
  <c r="I52" i="6"/>
  <c r="G52" i="6"/>
  <c r="E52" i="6"/>
  <c r="AD50" i="6"/>
  <c r="AA50" i="6"/>
  <c r="AB50" i="6" s="1"/>
  <c r="Z50" i="6"/>
  <c r="V50" i="6"/>
  <c r="W50" i="6" s="1"/>
  <c r="X50" i="6" s="1"/>
  <c r="N50" i="6"/>
  <c r="R50" i="6" s="1"/>
  <c r="AE50" i="6" s="1"/>
  <c r="M50" i="6"/>
  <c r="L50" i="6"/>
  <c r="J50" i="6"/>
  <c r="I50" i="6"/>
  <c r="G50" i="6"/>
  <c r="E50" i="6"/>
  <c r="AD48" i="6"/>
  <c r="V48" i="6"/>
  <c r="W48" i="6" s="1"/>
  <c r="Z48" i="6" s="1"/>
  <c r="N48" i="6"/>
  <c r="R48" i="6" s="1"/>
  <c r="M48" i="6"/>
  <c r="L48" i="6"/>
  <c r="J48" i="6"/>
  <c r="I48" i="6"/>
  <c r="G48" i="6"/>
  <c r="E48" i="6"/>
  <c r="AD46" i="6"/>
  <c r="Z46" i="6"/>
  <c r="V46" i="6"/>
  <c r="W46" i="6" s="1"/>
  <c r="X46" i="6" s="1"/>
  <c r="N46" i="6"/>
  <c r="AA46" i="6" s="1"/>
  <c r="AB46" i="6" s="1"/>
  <c r="M46" i="6"/>
  <c r="L46" i="6"/>
  <c r="J46" i="6"/>
  <c r="I46" i="6"/>
  <c r="G46" i="6"/>
  <c r="E46" i="6"/>
  <c r="AD44" i="6"/>
  <c r="V44" i="6"/>
  <c r="W44" i="6" s="1"/>
  <c r="N44" i="6"/>
  <c r="M44" i="6"/>
  <c r="L44" i="6"/>
  <c r="J44" i="6"/>
  <c r="I44" i="6"/>
  <c r="G44" i="6"/>
  <c r="E44" i="6"/>
  <c r="AD42" i="6"/>
  <c r="Z42" i="6"/>
  <c r="AA42" i="6" s="1"/>
  <c r="AB42" i="6" s="1"/>
  <c r="V42" i="6"/>
  <c r="W42" i="6" s="1"/>
  <c r="X42" i="6" s="1"/>
  <c r="N42" i="6"/>
  <c r="R42" i="6" s="1"/>
  <c r="AE42" i="6" s="1"/>
  <c r="M42" i="6"/>
  <c r="L42" i="6"/>
  <c r="J42" i="6"/>
  <c r="I42" i="6"/>
  <c r="G42" i="6"/>
  <c r="E42" i="6"/>
  <c r="AD40" i="6"/>
  <c r="V40" i="6"/>
  <c r="N40" i="6"/>
  <c r="R40" i="6" s="1"/>
  <c r="AE40" i="6" s="1"/>
  <c r="M40" i="6"/>
  <c r="L40" i="6"/>
  <c r="I40" i="6"/>
  <c r="G40" i="6"/>
  <c r="E40" i="6"/>
  <c r="J40" i="6" s="1"/>
  <c r="AD38" i="6"/>
  <c r="Z38" i="6"/>
  <c r="V38" i="6"/>
  <c r="W38" i="6" s="1"/>
  <c r="X38" i="6" s="1"/>
  <c r="R38" i="6"/>
  <c r="AE38" i="6" s="1"/>
  <c r="N38" i="6"/>
  <c r="M38" i="6"/>
  <c r="L38" i="6"/>
  <c r="J38" i="6"/>
  <c r="I38" i="6"/>
  <c r="G38" i="6"/>
  <c r="E38" i="6"/>
  <c r="AD36" i="6"/>
  <c r="V36" i="6"/>
  <c r="N36" i="6"/>
  <c r="M36" i="6"/>
  <c r="L36" i="6"/>
  <c r="I36" i="6"/>
  <c r="G36" i="6"/>
  <c r="E36" i="6"/>
  <c r="J36" i="6" s="1"/>
  <c r="AD34" i="6"/>
  <c r="Z34" i="6"/>
  <c r="AA34" i="6" s="1"/>
  <c r="AB34" i="6" s="1"/>
  <c r="V34" i="6"/>
  <c r="W34" i="6" s="1"/>
  <c r="X34" i="6" s="1"/>
  <c r="N34" i="6"/>
  <c r="R34" i="6" s="1"/>
  <c r="AE34" i="6" s="1"/>
  <c r="M34" i="6"/>
  <c r="L34" i="6"/>
  <c r="J34" i="6"/>
  <c r="I34" i="6"/>
  <c r="G34" i="6"/>
  <c r="E34" i="6"/>
  <c r="AD32" i="6"/>
  <c r="V32" i="6"/>
  <c r="N32" i="6"/>
  <c r="R32" i="6" s="1"/>
  <c r="AE32" i="6" s="1"/>
  <c r="M32" i="6"/>
  <c r="L32" i="6"/>
  <c r="I32" i="6"/>
  <c r="G32" i="6"/>
  <c r="E32" i="6"/>
  <c r="J32" i="6" s="1"/>
  <c r="AD30" i="6"/>
  <c r="Z30" i="6"/>
  <c r="V30" i="6"/>
  <c r="W30" i="6" s="1"/>
  <c r="X30" i="6" s="1"/>
  <c r="R30" i="6"/>
  <c r="AE30" i="6" s="1"/>
  <c r="N30" i="6"/>
  <c r="M30" i="6"/>
  <c r="L30" i="6"/>
  <c r="I30" i="6"/>
  <c r="G30" i="6"/>
  <c r="E30" i="6"/>
  <c r="J30" i="6" s="1"/>
  <c r="AD28" i="6"/>
  <c r="V28" i="6"/>
  <c r="N28" i="6"/>
  <c r="M28" i="6"/>
  <c r="L28" i="6"/>
  <c r="I28" i="6"/>
  <c r="G28" i="6"/>
  <c r="E28" i="6"/>
  <c r="J28" i="6" s="1"/>
  <c r="AD26" i="6"/>
  <c r="Z26" i="6"/>
  <c r="V26" i="6"/>
  <c r="W26" i="6" s="1"/>
  <c r="X26" i="6" s="1"/>
  <c r="N26" i="6"/>
  <c r="R26" i="6" s="1"/>
  <c r="AE26" i="6" s="1"/>
  <c r="M26" i="6"/>
  <c r="L26" i="6"/>
  <c r="J26" i="6"/>
  <c r="I26" i="6"/>
  <c r="G26" i="6"/>
  <c r="E26" i="6"/>
  <c r="AD24" i="6"/>
  <c r="V24" i="6"/>
  <c r="N24" i="6"/>
  <c r="R24" i="6" s="1"/>
  <c r="AE24" i="6" s="1"/>
  <c r="M24" i="6"/>
  <c r="L24" i="6"/>
  <c r="I24" i="6"/>
  <c r="G24" i="6"/>
  <c r="E24" i="6"/>
  <c r="J24" i="6" s="1"/>
  <c r="AD22" i="6"/>
  <c r="Z22" i="6"/>
  <c r="V22" i="6"/>
  <c r="W22" i="6" s="1"/>
  <c r="X22" i="6" s="1"/>
  <c r="N22" i="6"/>
  <c r="AA22" i="6" s="1"/>
  <c r="AB22" i="6" s="1"/>
  <c r="M22" i="6"/>
  <c r="L22" i="6"/>
  <c r="I22" i="6"/>
  <c r="G22" i="6"/>
  <c r="E22" i="6"/>
  <c r="J22" i="6" s="1"/>
  <c r="AD20" i="6"/>
  <c r="V20" i="6"/>
  <c r="N20" i="6"/>
  <c r="M20" i="6"/>
  <c r="L20" i="6"/>
  <c r="I20" i="6"/>
  <c r="G20" i="6"/>
  <c r="E20" i="6"/>
  <c r="J20" i="6" s="1"/>
  <c r="AD18" i="6"/>
  <c r="AA18" i="6"/>
  <c r="AB18" i="6" s="1"/>
  <c r="Z18" i="6"/>
  <c r="V18" i="6"/>
  <c r="W18" i="6" s="1"/>
  <c r="X18" i="6" s="1"/>
  <c r="R18" i="6"/>
  <c r="AE18" i="6" s="1"/>
  <c r="N18" i="6"/>
  <c r="M18" i="6"/>
  <c r="L18" i="6"/>
  <c r="J18" i="6"/>
  <c r="I18" i="6"/>
  <c r="G18" i="6"/>
  <c r="E18" i="6"/>
  <c r="AD16" i="6"/>
  <c r="V16" i="6"/>
  <c r="W16" i="6" s="1"/>
  <c r="Z16" i="6" s="1"/>
  <c r="N16" i="6"/>
  <c r="M16" i="6"/>
  <c r="L16" i="6"/>
  <c r="J16" i="6"/>
  <c r="I16" i="6"/>
  <c r="G16" i="6"/>
  <c r="E16" i="6"/>
  <c r="AD14" i="6"/>
  <c r="X14" i="6"/>
  <c r="W14" i="6"/>
  <c r="Z14" i="6" s="1"/>
  <c r="V14" i="6"/>
  <c r="N14" i="6"/>
  <c r="R14" i="6" s="1"/>
  <c r="M14" i="6"/>
  <c r="L14" i="6"/>
  <c r="I14" i="6"/>
  <c r="G14" i="6"/>
  <c r="J14" i="6" s="1"/>
  <c r="E14" i="6"/>
  <c r="AD12" i="6"/>
  <c r="V12" i="6"/>
  <c r="W12" i="6" s="1"/>
  <c r="X12" i="6" s="1"/>
  <c r="N12" i="6"/>
  <c r="R12" i="6" s="1"/>
  <c r="AE12" i="6" s="1"/>
  <c r="M12" i="6"/>
  <c r="L12" i="6"/>
  <c r="I12" i="6"/>
  <c r="G12" i="6"/>
  <c r="E12" i="6"/>
  <c r="AD10" i="6"/>
  <c r="Z10" i="6"/>
  <c r="AA10" i="6" s="1"/>
  <c r="AB10" i="6" s="1"/>
  <c r="V10" i="6"/>
  <c r="W10" i="6" s="1"/>
  <c r="X10" i="6" s="1"/>
  <c r="R10" i="6"/>
  <c r="AE10" i="6" s="1"/>
  <c r="N10" i="6"/>
  <c r="M10" i="6"/>
  <c r="L10" i="6"/>
  <c r="J10" i="6"/>
  <c r="I10" i="6"/>
  <c r="G10" i="6"/>
  <c r="E10" i="6"/>
  <c r="N9" i="6"/>
  <c r="AD8" i="6"/>
  <c r="W8" i="6"/>
  <c r="X8" i="6" s="1"/>
  <c r="V8" i="6"/>
  <c r="R8" i="6"/>
  <c r="AE8" i="6" s="1"/>
  <c r="N8" i="6"/>
  <c r="M8" i="6"/>
  <c r="L8" i="6"/>
  <c r="I8" i="6"/>
  <c r="G8" i="6"/>
  <c r="E8" i="6"/>
  <c r="AD6" i="6"/>
  <c r="W6" i="6"/>
  <c r="X6" i="6" s="1"/>
  <c r="V6" i="6"/>
  <c r="R6" i="6"/>
  <c r="AE6" i="6" s="1"/>
  <c r="N6" i="6"/>
  <c r="M6" i="6"/>
  <c r="L6" i="6"/>
  <c r="I6" i="6"/>
  <c r="G6" i="6"/>
  <c r="E6" i="6"/>
  <c r="J6" i="6" s="1"/>
  <c r="AD4" i="6"/>
  <c r="V4" i="6"/>
  <c r="R4" i="6"/>
  <c r="N4" i="6"/>
  <c r="M4" i="6"/>
  <c r="L4" i="6"/>
  <c r="I4" i="6"/>
  <c r="G4" i="6"/>
  <c r="E4" i="6"/>
  <c r="J4" i="6" s="1"/>
  <c r="C2" i="6"/>
  <c r="J68" i="7" l="1"/>
  <c r="L68" i="7" s="1"/>
  <c r="Q68" i="7" s="1"/>
  <c r="Q14" i="7"/>
  <c r="D77" i="7"/>
  <c r="J16" i="7"/>
  <c r="J60" i="7"/>
  <c r="L60" i="7" s="1"/>
  <c r="Q60" i="7" s="1"/>
  <c r="U47" i="7"/>
  <c r="J4" i="7"/>
  <c r="J10" i="7"/>
  <c r="Q18" i="7"/>
  <c r="J24" i="7"/>
  <c r="Q34" i="7"/>
  <c r="J40" i="7"/>
  <c r="Q46" i="7"/>
  <c r="Q10" i="7"/>
  <c r="J64" i="7"/>
  <c r="L64" i="7" s="1"/>
  <c r="Q64" i="7" s="1"/>
  <c r="S3" i="7"/>
  <c r="S46" i="7"/>
  <c r="J56" i="7"/>
  <c r="L56" i="7" s="1"/>
  <c r="Q56" i="7" s="1"/>
  <c r="J6" i="7"/>
  <c r="J12" i="7"/>
  <c r="J14" i="7"/>
  <c r="Q22" i="7"/>
  <c r="J28" i="7"/>
  <c r="Q38" i="7"/>
  <c r="J44" i="7"/>
  <c r="D91" i="4"/>
  <c r="AA3" i="7"/>
  <c r="W20" i="6"/>
  <c r="X20" i="6" s="1"/>
  <c r="Z20" i="6"/>
  <c r="R84" i="6"/>
  <c r="AE84" i="6" s="1"/>
  <c r="AA84" i="6"/>
  <c r="AB84" i="6" s="1"/>
  <c r="R22" i="6"/>
  <c r="AE22" i="6" s="1"/>
  <c r="R46" i="6"/>
  <c r="AE46" i="6" s="1"/>
  <c r="R72" i="6"/>
  <c r="AE72" i="6" s="1"/>
  <c r="AA72" i="6"/>
  <c r="AB72" i="6" s="1"/>
  <c r="R94" i="6"/>
  <c r="AE94" i="6" s="1"/>
  <c r="Z114" i="6"/>
  <c r="AA114" i="6" s="1"/>
  <c r="AB114" i="6" s="1"/>
  <c r="X114" i="6"/>
  <c r="X16" i="6"/>
  <c r="W32" i="6"/>
  <c r="X32" i="6" s="1"/>
  <c r="Z32" i="6"/>
  <c r="AA32" i="6" s="1"/>
  <c r="AB32" i="6" s="1"/>
  <c r="W40" i="6"/>
  <c r="X40" i="6" s="1"/>
  <c r="R60" i="6"/>
  <c r="AE60" i="6" s="1"/>
  <c r="AA60" i="6"/>
  <c r="AB60" i="6" s="1"/>
  <c r="Z94" i="6"/>
  <c r="AA94" i="6" s="1"/>
  <c r="AB94" i="6" s="1"/>
  <c r="X94" i="6"/>
  <c r="R106" i="6"/>
  <c r="AE106" i="6" s="1"/>
  <c r="AA106" i="6"/>
  <c r="AB106" i="6" s="1"/>
  <c r="Z6" i="6"/>
  <c r="AA6" i="6" s="1"/>
  <c r="AB6" i="6" s="1"/>
  <c r="W24" i="6"/>
  <c r="X24" i="6" s="1"/>
  <c r="Z24" i="6"/>
  <c r="AA24" i="6" s="1"/>
  <c r="AB24" i="6" s="1"/>
  <c r="AE48" i="6"/>
  <c r="R80" i="6"/>
  <c r="AE80" i="6" s="1"/>
  <c r="AA80" i="6"/>
  <c r="AB80" i="6" s="1"/>
  <c r="Z106" i="6"/>
  <c r="X106" i="6"/>
  <c r="R118" i="6"/>
  <c r="AE118" i="6" s="1"/>
  <c r="R52" i="6"/>
  <c r="AE52" i="6" s="1"/>
  <c r="AA52" i="6"/>
  <c r="AB52" i="6" s="1"/>
  <c r="AE14" i="6"/>
  <c r="X48" i="6"/>
  <c r="R56" i="6"/>
  <c r="AE56" i="6" s="1"/>
  <c r="AA56" i="6"/>
  <c r="AB56" i="6" s="1"/>
  <c r="R88" i="6"/>
  <c r="AE88" i="6" s="1"/>
  <c r="AA88" i="6"/>
  <c r="AB88" i="6" s="1"/>
  <c r="Z98" i="6"/>
  <c r="AA98" i="6" s="1"/>
  <c r="AB98" i="6" s="1"/>
  <c r="X98" i="6"/>
  <c r="R110" i="6"/>
  <c r="AE110" i="6" s="1"/>
  <c r="Z12" i="6"/>
  <c r="AA12" i="6" s="1"/>
  <c r="AB12" i="6" s="1"/>
  <c r="Z118" i="6"/>
  <c r="AA118" i="6" s="1"/>
  <c r="AB118" i="6" s="1"/>
  <c r="X118" i="6"/>
  <c r="I3" i="6"/>
  <c r="Z8" i="6"/>
  <c r="AA8" i="6" s="1"/>
  <c r="AB8" i="6" s="1"/>
  <c r="J12" i="6"/>
  <c r="W36" i="6"/>
  <c r="X36" i="6" s="1"/>
  <c r="Z36" i="6"/>
  <c r="AA36" i="6" s="1"/>
  <c r="AB36" i="6" s="1"/>
  <c r="AA44" i="6"/>
  <c r="AB44" i="6" s="1"/>
  <c r="R76" i="6"/>
  <c r="AE76" i="6" s="1"/>
  <c r="AA76" i="6"/>
  <c r="AB76" i="6" s="1"/>
  <c r="Z110" i="6"/>
  <c r="AA110" i="6" s="1"/>
  <c r="AB110" i="6" s="1"/>
  <c r="X110" i="6"/>
  <c r="W124" i="6"/>
  <c r="X124" i="6" s="1"/>
  <c r="Z4" i="6"/>
  <c r="AA4" i="6" s="1"/>
  <c r="AB4" i="6" s="1"/>
  <c r="R16" i="6"/>
  <c r="AE16" i="6" s="1"/>
  <c r="AA16" i="6"/>
  <c r="AB16" i="6" s="1"/>
  <c r="Z102" i="6"/>
  <c r="X102" i="6"/>
  <c r="R114" i="6"/>
  <c r="AE114" i="6" s="1"/>
  <c r="W4" i="6"/>
  <c r="X4" i="6" s="1"/>
  <c r="R68" i="6"/>
  <c r="AE68" i="6" s="1"/>
  <c r="AA68" i="6"/>
  <c r="AB68" i="6" s="1"/>
  <c r="R98" i="6"/>
  <c r="AE98" i="6" s="1"/>
  <c r="J8" i="6"/>
  <c r="AA20" i="6"/>
  <c r="AB20" i="6" s="1"/>
  <c r="AA26" i="6"/>
  <c r="AB26" i="6" s="1"/>
  <c r="W28" i="6"/>
  <c r="X28" i="6" s="1"/>
  <c r="Z28" i="6"/>
  <c r="AA28" i="6" s="1"/>
  <c r="AB28" i="6" s="1"/>
  <c r="AA30" i="6"/>
  <c r="AB30" i="6" s="1"/>
  <c r="AA38" i="6"/>
  <c r="AB38" i="6" s="1"/>
  <c r="Z44" i="6"/>
  <c r="X44" i="6"/>
  <c r="R64" i="6"/>
  <c r="AE64" i="6" s="1"/>
  <c r="AA64" i="6"/>
  <c r="AB64" i="6" s="1"/>
  <c r="R102" i="6"/>
  <c r="AE102" i="6" s="1"/>
  <c r="AA102" i="6"/>
  <c r="AB102" i="6" s="1"/>
  <c r="Z130" i="6"/>
  <c r="AA130" i="6" s="1"/>
  <c r="AB130" i="6" s="1"/>
  <c r="I144" i="6"/>
  <c r="E144" i="6"/>
  <c r="J144" i="6" s="1"/>
  <c r="N144" i="6"/>
  <c r="R144" i="6" s="1"/>
  <c r="AE144" i="6" s="1"/>
  <c r="W130" i="6"/>
  <c r="X130" i="6" s="1"/>
  <c r="AA14" i="6"/>
  <c r="AB14" i="6" s="1"/>
  <c r="R20" i="6"/>
  <c r="AE20" i="6" s="1"/>
  <c r="R28" i="6"/>
  <c r="AE28" i="6" s="1"/>
  <c r="R36" i="6"/>
  <c r="AE36" i="6" s="1"/>
  <c r="R44" i="6"/>
  <c r="AE44" i="6" s="1"/>
  <c r="AA48" i="6"/>
  <c r="AB48" i="6" s="1"/>
  <c r="Z126" i="6"/>
  <c r="AA126" i="6" s="1"/>
  <c r="AB126" i="6" s="1"/>
  <c r="J130" i="6"/>
  <c r="W136" i="6"/>
  <c r="X136" i="6" s="1"/>
  <c r="J140" i="6"/>
  <c r="W140" i="6"/>
  <c r="X140" i="6" s="1"/>
  <c r="L144" i="6"/>
  <c r="AE62" i="6"/>
  <c r="AE66" i="6"/>
  <c r="AE70" i="6"/>
  <c r="AE74" i="6"/>
  <c r="AE78" i="6"/>
  <c r="AE82" i="6"/>
  <c r="AE86" i="6"/>
  <c r="AE90" i="6"/>
  <c r="J126" i="6"/>
  <c r="AE96" i="6"/>
  <c r="AE104" i="6"/>
  <c r="AE112" i="6"/>
  <c r="AE120" i="6"/>
  <c r="X96" i="6"/>
  <c r="X100" i="6"/>
  <c r="X104" i="6"/>
  <c r="X108" i="6"/>
  <c r="X112" i="6"/>
  <c r="X116" i="6"/>
  <c r="X120" i="6"/>
  <c r="Z138" i="6"/>
  <c r="AA138" i="6" s="1"/>
  <c r="AB138" i="6" s="1"/>
  <c r="AA152" i="6"/>
  <c r="AB152" i="6" s="1"/>
  <c r="AE100" i="6"/>
  <c r="AE108" i="6"/>
  <c r="AE116" i="6"/>
  <c r="Z132" i="6"/>
  <c r="AA132" i="6" s="1"/>
  <c r="AB132" i="6" s="1"/>
  <c r="AE4" i="6"/>
  <c r="W128" i="6"/>
  <c r="X128" i="6" s="1"/>
  <c r="Z134" i="6"/>
  <c r="AA134" i="6" s="1"/>
  <c r="AB134" i="6" s="1"/>
  <c r="J138" i="6"/>
  <c r="W138" i="6"/>
  <c r="X138" i="6" s="1"/>
  <c r="J142" i="6"/>
  <c r="Z140" i="6" l="1"/>
  <c r="AA140" i="6" s="1"/>
  <c r="AB140" i="6" s="1"/>
  <c r="Z136" i="6"/>
  <c r="AA136" i="6" s="1"/>
  <c r="AB136" i="6" s="1"/>
  <c r="Z124" i="6"/>
  <c r="AA124" i="6" s="1"/>
  <c r="AB124" i="6" s="1"/>
  <c r="Z128" i="6"/>
  <c r="AA128" i="6" s="1"/>
  <c r="AB128" i="6" s="1"/>
  <c r="R3" i="6"/>
  <c r="AE3" i="6" s="1"/>
  <c r="Z40" i="6"/>
  <c r="AA40" i="6" s="1"/>
  <c r="AB40" i="6" s="1"/>
  <c r="E91" i="4" l="1"/>
  <c r="F91" i="4" l="1"/>
  <c r="G91" i="4"/>
  <c r="H9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3" i="4"/>
  <c r="P112" i="1"/>
  <c r="P110" i="1"/>
  <c r="P108" i="1"/>
  <c r="P106" i="1"/>
  <c r="P104" i="1"/>
  <c r="P102" i="1"/>
  <c r="P100" i="1"/>
  <c r="P98" i="1"/>
  <c r="P96" i="1"/>
  <c r="P94" i="1"/>
  <c r="P92" i="1"/>
  <c r="P90" i="1"/>
  <c r="N90" i="1"/>
  <c r="P88" i="1"/>
  <c r="N88" i="1"/>
  <c r="P86" i="1"/>
  <c r="N86" i="1"/>
  <c r="P84" i="1"/>
  <c r="N84" i="1"/>
  <c r="P82" i="1"/>
  <c r="N82" i="1"/>
  <c r="P80" i="1"/>
  <c r="N80" i="1"/>
  <c r="P78" i="1"/>
  <c r="N78" i="1"/>
  <c r="P76" i="1"/>
  <c r="N76" i="1"/>
  <c r="P74" i="1"/>
  <c r="N74" i="1"/>
  <c r="P72" i="1"/>
  <c r="N72" i="1"/>
  <c r="P70" i="1"/>
  <c r="N70" i="1"/>
  <c r="Q70" i="1" s="1"/>
  <c r="P68" i="1"/>
  <c r="N68" i="1"/>
  <c r="P66" i="1"/>
  <c r="N66" i="1"/>
  <c r="P64" i="1"/>
  <c r="N64" i="1"/>
  <c r="P62" i="1"/>
  <c r="N62" i="1"/>
  <c r="P60" i="1"/>
  <c r="N60" i="1"/>
  <c r="P58" i="1"/>
  <c r="N58" i="1"/>
  <c r="P56" i="1"/>
  <c r="N56" i="1"/>
  <c r="P54" i="1"/>
  <c r="N54" i="1"/>
  <c r="P52" i="1"/>
  <c r="N52" i="1"/>
  <c r="P50" i="1"/>
  <c r="N50" i="1"/>
  <c r="P48" i="1"/>
  <c r="N48" i="1"/>
  <c r="L48" i="1"/>
  <c r="Q48" i="1" s="1"/>
  <c r="N46" i="1"/>
  <c r="L46" i="1"/>
  <c r="P44" i="1"/>
  <c r="N44" i="1"/>
  <c r="L44" i="1"/>
  <c r="P42" i="1"/>
  <c r="N42" i="1"/>
  <c r="L42" i="1"/>
  <c r="Q42" i="1" s="1"/>
  <c r="P40" i="1"/>
  <c r="N40" i="1"/>
  <c r="L40" i="1"/>
  <c r="Q40" i="1" s="1"/>
  <c r="P38" i="1"/>
  <c r="N38" i="1"/>
  <c r="L38" i="1"/>
  <c r="P36" i="1"/>
  <c r="N36" i="1"/>
  <c r="L36" i="1"/>
  <c r="P34" i="1"/>
  <c r="N34" i="1"/>
  <c r="L34" i="1"/>
  <c r="P32" i="1"/>
  <c r="N32" i="1"/>
  <c r="L32" i="1"/>
  <c r="P30" i="1"/>
  <c r="N30" i="1"/>
  <c r="L30" i="1"/>
  <c r="P28" i="1"/>
  <c r="N28" i="1"/>
  <c r="L28" i="1"/>
  <c r="Q28" i="1" s="1"/>
  <c r="P26" i="1"/>
  <c r="N26" i="1"/>
  <c r="L26" i="1"/>
  <c r="Q26" i="1" s="1"/>
  <c r="P24" i="1"/>
  <c r="N24" i="1"/>
  <c r="L24" i="1"/>
  <c r="Q24" i="1" s="1"/>
  <c r="P22" i="1"/>
  <c r="N22" i="1"/>
  <c r="L22" i="1"/>
  <c r="P20" i="1"/>
  <c r="N20" i="1"/>
  <c r="L20" i="1"/>
  <c r="P18" i="1"/>
  <c r="N18" i="1"/>
  <c r="L18" i="1"/>
  <c r="Q18" i="1" s="1"/>
  <c r="P16" i="1"/>
  <c r="N16" i="1"/>
  <c r="L16" i="1"/>
  <c r="P14" i="1"/>
  <c r="N14" i="1"/>
  <c r="L14" i="1"/>
  <c r="P12" i="1"/>
  <c r="N12" i="1"/>
  <c r="L12" i="1"/>
  <c r="P10" i="1"/>
  <c r="N10" i="1"/>
  <c r="L10" i="1"/>
  <c r="Q10" i="1" s="1"/>
  <c r="P8" i="1"/>
  <c r="N8" i="1"/>
  <c r="L8" i="1"/>
  <c r="P6" i="1"/>
  <c r="N6" i="1"/>
  <c r="L6" i="1"/>
  <c r="P4" i="1"/>
  <c r="N4" i="1"/>
  <c r="L4" i="1"/>
  <c r="Q6" i="1" l="1"/>
  <c r="Q22" i="1"/>
  <c r="Q46" i="1"/>
  <c r="Q34" i="1"/>
  <c r="Q8" i="1"/>
  <c r="Q38" i="1"/>
  <c r="Q14" i="1"/>
  <c r="Q20" i="1"/>
  <c r="Q16" i="1"/>
  <c r="Q30" i="1"/>
  <c r="Q12" i="1"/>
  <c r="Q44" i="1"/>
  <c r="Q4" i="1"/>
  <c r="Q36" i="1"/>
  <c r="Q32" i="1"/>
  <c r="I91" i="4"/>
  <c r="Q74" i="2"/>
  <c r="C71" i="2"/>
  <c r="I114" i="2" l="1"/>
  <c r="N114" i="2" s="1"/>
  <c r="R114" i="2" s="1"/>
  <c r="I112" i="2"/>
  <c r="N112" i="2" s="1"/>
  <c r="R112" i="2" s="1"/>
  <c r="I110" i="2"/>
  <c r="N110" i="2" s="1"/>
  <c r="R110" i="2" s="1"/>
  <c r="N108" i="2"/>
  <c r="R108" i="2" s="1"/>
  <c r="I108" i="2"/>
  <c r="N106" i="2"/>
  <c r="R106" i="2" s="1"/>
  <c r="I106" i="2"/>
  <c r="AD104" i="2"/>
  <c r="N104" i="2"/>
  <c r="R104" i="2" s="1"/>
  <c r="I104" i="2"/>
  <c r="AD102" i="2"/>
  <c r="N102" i="2"/>
  <c r="R102" i="2" s="1"/>
  <c r="I102" i="2"/>
  <c r="AD100" i="2"/>
  <c r="N100" i="2"/>
  <c r="R100" i="2" s="1"/>
  <c r="I100" i="2"/>
  <c r="AD98" i="2"/>
  <c r="N98" i="2"/>
  <c r="R98" i="2" s="1"/>
  <c r="M98" i="2"/>
  <c r="L98" i="2"/>
  <c r="I98" i="2"/>
  <c r="AD96" i="2"/>
  <c r="N96" i="2"/>
  <c r="R96" i="2" s="1"/>
  <c r="M96" i="2"/>
  <c r="L96" i="2"/>
  <c r="I96" i="2"/>
  <c r="AD94" i="2"/>
  <c r="N94" i="2"/>
  <c r="R94" i="2" s="1"/>
  <c r="M94" i="2"/>
  <c r="L94" i="2"/>
  <c r="I94" i="2"/>
  <c r="AD92" i="2"/>
  <c r="N92" i="2"/>
  <c r="R92" i="2" s="1"/>
  <c r="M92" i="2"/>
  <c r="L92" i="2"/>
  <c r="I92" i="2"/>
  <c r="AD90" i="2"/>
  <c r="N90" i="2"/>
  <c r="R90" i="2" s="1"/>
  <c r="M90" i="2"/>
  <c r="L90" i="2"/>
  <c r="I90" i="2"/>
  <c r="AD88" i="2"/>
  <c r="N88" i="2"/>
  <c r="R88" i="2" s="1"/>
  <c r="M88" i="2"/>
  <c r="L88" i="2"/>
  <c r="I88" i="2"/>
  <c r="AD86" i="2"/>
  <c r="N86" i="2"/>
  <c r="R86" i="2" s="1"/>
  <c r="M86" i="2"/>
  <c r="L86" i="2"/>
  <c r="I86" i="2"/>
  <c r="AD84" i="2"/>
  <c r="N84" i="2"/>
  <c r="R84" i="2" s="1"/>
  <c r="M84" i="2"/>
  <c r="L84" i="2"/>
  <c r="I84" i="2"/>
  <c r="AD82" i="2"/>
  <c r="N82" i="2"/>
  <c r="R82" i="2" s="1"/>
  <c r="M82" i="2"/>
  <c r="L82" i="2"/>
  <c r="I82" i="2"/>
  <c r="AD80" i="2"/>
  <c r="N80" i="2"/>
  <c r="R80" i="2" s="1"/>
  <c r="M80" i="2"/>
  <c r="L80" i="2"/>
  <c r="I80" i="2"/>
  <c r="AD78" i="2"/>
  <c r="T78" i="2"/>
  <c r="N78" i="2"/>
  <c r="R78" i="2" s="1"/>
  <c r="M78" i="2"/>
  <c r="L78" i="2"/>
  <c r="I78" i="2"/>
  <c r="G78" i="2"/>
  <c r="E78" i="2"/>
  <c r="J78" i="2" s="1"/>
  <c r="AD76" i="2"/>
  <c r="N76" i="2"/>
  <c r="R76" i="2" s="1"/>
  <c r="M76" i="2"/>
  <c r="L76" i="2"/>
  <c r="I76" i="2"/>
  <c r="G76" i="2"/>
  <c r="E76" i="2"/>
  <c r="J76" i="2" s="1"/>
  <c r="AD74" i="2"/>
  <c r="N74" i="2"/>
  <c r="R74" i="2" s="1"/>
  <c r="M74" i="2"/>
  <c r="L74" i="2"/>
  <c r="I74" i="2"/>
  <c r="G74" i="2"/>
  <c r="E74" i="2"/>
  <c r="J74" i="2" s="1"/>
  <c r="AD72" i="2"/>
  <c r="N72" i="2"/>
  <c r="R72" i="2" s="1"/>
  <c r="M72" i="2"/>
  <c r="L72" i="2"/>
  <c r="I72" i="2"/>
  <c r="G72" i="2"/>
  <c r="E72" i="2"/>
  <c r="J72" i="2" s="1"/>
  <c r="Q71" i="2"/>
  <c r="P71" i="2"/>
  <c r="K71" i="2"/>
  <c r="E70" i="2"/>
  <c r="J70" i="2" s="1"/>
  <c r="AD70" i="2"/>
  <c r="N70" i="2"/>
  <c r="R70" i="2" s="1"/>
  <c r="M70" i="2"/>
  <c r="L70" i="2"/>
  <c r="I70" i="2"/>
  <c r="G70" i="2"/>
  <c r="AD68" i="2"/>
  <c r="R68" i="2"/>
  <c r="N68" i="2"/>
  <c r="M68" i="2"/>
  <c r="L68" i="2"/>
  <c r="I68" i="2"/>
  <c r="G68" i="2"/>
  <c r="E68" i="2"/>
  <c r="AD66" i="2"/>
  <c r="N66" i="2"/>
  <c r="R66" i="2" s="1"/>
  <c r="M66" i="2"/>
  <c r="L66" i="2"/>
  <c r="I66" i="2"/>
  <c r="G66" i="2"/>
  <c r="J66" i="2" s="1"/>
  <c r="E66" i="2"/>
  <c r="AD64" i="2"/>
  <c r="V64" i="2"/>
  <c r="W64" i="2" s="1"/>
  <c r="X64" i="2" s="1"/>
  <c r="N64" i="2"/>
  <c r="M64" i="2"/>
  <c r="L64" i="2"/>
  <c r="I64" i="2"/>
  <c r="G64" i="2"/>
  <c r="E64" i="2"/>
  <c r="AD62" i="2"/>
  <c r="V62" i="2"/>
  <c r="N62" i="2"/>
  <c r="R62" i="2" s="1"/>
  <c r="M62" i="2"/>
  <c r="L62" i="2"/>
  <c r="I62" i="2"/>
  <c r="G62" i="2"/>
  <c r="E62" i="2"/>
  <c r="AD60" i="2"/>
  <c r="V60" i="2"/>
  <c r="N60" i="2"/>
  <c r="R60" i="2" s="1"/>
  <c r="M60" i="2"/>
  <c r="L60" i="2"/>
  <c r="I60" i="2"/>
  <c r="G60" i="2"/>
  <c r="E60" i="2"/>
  <c r="AD58" i="2"/>
  <c r="V58" i="2"/>
  <c r="N58" i="2"/>
  <c r="R58" i="2" s="1"/>
  <c r="M58" i="2"/>
  <c r="L58" i="2"/>
  <c r="I58" i="2"/>
  <c r="G58" i="2"/>
  <c r="E58" i="2"/>
  <c r="O71" i="2"/>
  <c r="AD56" i="2"/>
  <c r="V56" i="2"/>
  <c r="N56" i="2"/>
  <c r="M56" i="2"/>
  <c r="L56" i="2"/>
  <c r="I56" i="2"/>
  <c r="G56" i="2"/>
  <c r="E56" i="2"/>
  <c r="AD54" i="2"/>
  <c r="V54" i="2"/>
  <c r="N54" i="2"/>
  <c r="M54" i="2"/>
  <c r="L54" i="2"/>
  <c r="I54" i="2"/>
  <c r="G54" i="2"/>
  <c r="E54" i="2"/>
  <c r="AD52" i="2"/>
  <c r="V52" i="2"/>
  <c r="N52" i="2"/>
  <c r="M52" i="2"/>
  <c r="L52" i="2"/>
  <c r="I52" i="2"/>
  <c r="G52" i="2"/>
  <c r="E52" i="2"/>
  <c r="AD50" i="2"/>
  <c r="V50" i="2"/>
  <c r="M50" i="2"/>
  <c r="G50" i="2"/>
  <c r="N50" i="2"/>
  <c r="AD48" i="2"/>
  <c r="V48" i="2"/>
  <c r="M48" i="2"/>
  <c r="G48" i="2"/>
  <c r="E48" i="2"/>
  <c r="L48" i="2"/>
  <c r="AD46" i="2"/>
  <c r="V46" i="2"/>
  <c r="W46" i="2" s="1"/>
  <c r="X46" i="2" s="1"/>
  <c r="N46" i="2"/>
  <c r="R46" i="2" s="1"/>
  <c r="M46" i="2"/>
  <c r="L46" i="2"/>
  <c r="I46" i="2"/>
  <c r="G46" i="2"/>
  <c r="E46" i="2"/>
  <c r="AD44" i="2"/>
  <c r="V44" i="2"/>
  <c r="W44" i="2" s="1"/>
  <c r="X44" i="2" s="1"/>
  <c r="N44" i="2"/>
  <c r="R44" i="2" s="1"/>
  <c r="M44" i="2"/>
  <c r="L44" i="2"/>
  <c r="I44" i="2"/>
  <c r="G44" i="2"/>
  <c r="E44" i="2"/>
  <c r="AD42" i="2"/>
  <c r="V42" i="2"/>
  <c r="W42" i="2" s="1"/>
  <c r="X42" i="2" s="1"/>
  <c r="N42" i="2"/>
  <c r="R42" i="2" s="1"/>
  <c r="M42" i="2"/>
  <c r="L42" i="2"/>
  <c r="I42" i="2"/>
  <c r="G42" i="2"/>
  <c r="E42" i="2"/>
  <c r="AD40" i="2"/>
  <c r="V40" i="2"/>
  <c r="W40" i="2" s="1"/>
  <c r="X40" i="2" s="1"/>
  <c r="N40" i="2"/>
  <c r="R40" i="2" s="1"/>
  <c r="M40" i="2"/>
  <c r="L40" i="2"/>
  <c r="I40" i="2"/>
  <c r="G40" i="2"/>
  <c r="E40" i="2"/>
  <c r="AD38" i="2"/>
  <c r="V38" i="2"/>
  <c r="W38" i="2" s="1"/>
  <c r="X38" i="2" s="1"/>
  <c r="M38" i="2"/>
  <c r="L38" i="2"/>
  <c r="G38" i="2"/>
  <c r="E38" i="2"/>
  <c r="N38" i="2"/>
  <c r="AD36" i="2"/>
  <c r="V36" i="2"/>
  <c r="W36" i="2" s="1"/>
  <c r="X36" i="2" s="1"/>
  <c r="N36" i="2"/>
  <c r="R36" i="2" s="1"/>
  <c r="M36" i="2"/>
  <c r="L36" i="2"/>
  <c r="I36" i="2"/>
  <c r="G36" i="2"/>
  <c r="E36" i="2"/>
  <c r="AD34" i="2"/>
  <c r="V34" i="2"/>
  <c r="W34" i="2" s="1"/>
  <c r="X34" i="2" s="1"/>
  <c r="N34" i="2"/>
  <c r="R34" i="2" s="1"/>
  <c r="M34" i="2"/>
  <c r="L34" i="2"/>
  <c r="I34" i="2"/>
  <c r="G34" i="2"/>
  <c r="E34" i="2"/>
  <c r="AD32" i="2"/>
  <c r="V32" i="2"/>
  <c r="W32" i="2" s="1"/>
  <c r="X32" i="2" s="1"/>
  <c r="N32" i="2"/>
  <c r="R32" i="2" s="1"/>
  <c r="M32" i="2"/>
  <c r="L32" i="2"/>
  <c r="I32" i="2"/>
  <c r="G32" i="2"/>
  <c r="E32" i="2"/>
  <c r="AD30" i="2"/>
  <c r="V30" i="2"/>
  <c r="W30" i="2" s="1"/>
  <c r="X30" i="2" s="1"/>
  <c r="N30" i="2"/>
  <c r="R30" i="2" s="1"/>
  <c r="M30" i="2"/>
  <c r="L30" i="2"/>
  <c r="I30" i="2"/>
  <c r="G30" i="2"/>
  <c r="E30" i="2"/>
  <c r="AD28" i="2"/>
  <c r="V28" i="2"/>
  <c r="W28" i="2" s="1"/>
  <c r="X28" i="2" s="1"/>
  <c r="N28" i="2"/>
  <c r="R28" i="2" s="1"/>
  <c r="AE28" i="2" s="1"/>
  <c r="M28" i="2"/>
  <c r="L28" i="2"/>
  <c r="I28" i="2"/>
  <c r="G28" i="2"/>
  <c r="E28" i="2"/>
  <c r="AD26" i="2"/>
  <c r="V26" i="2"/>
  <c r="W26" i="2" s="1"/>
  <c r="Z26" i="2" s="1"/>
  <c r="N26" i="2"/>
  <c r="R26" i="2" s="1"/>
  <c r="M26" i="2"/>
  <c r="I26" i="2"/>
  <c r="G26" i="2"/>
  <c r="E26" i="2"/>
  <c r="AD24" i="2"/>
  <c r="V24" i="2"/>
  <c r="M24" i="2"/>
  <c r="G24" i="2"/>
  <c r="E24" i="2"/>
  <c r="D24" i="2"/>
  <c r="I24" i="2" s="1"/>
  <c r="AD22" i="2"/>
  <c r="V22" i="2"/>
  <c r="M22" i="2"/>
  <c r="G22" i="2"/>
  <c r="E22" i="2"/>
  <c r="L22" i="2"/>
  <c r="AD20" i="2"/>
  <c r="V20" i="2"/>
  <c r="N20" i="2"/>
  <c r="M20" i="2"/>
  <c r="L20" i="2"/>
  <c r="I20" i="2"/>
  <c r="G20" i="2"/>
  <c r="E20" i="2"/>
  <c r="AD18" i="2"/>
  <c r="V18" i="2"/>
  <c r="W18" i="2" s="1"/>
  <c r="N18" i="2"/>
  <c r="M18" i="2"/>
  <c r="G18" i="2"/>
  <c r="E18" i="2"/>
  <c r="I18" i="2"/>
  <c r="AD16" i="2"/>
  <c r="V16" i="2"/>
  <c r="N16" i="2"/>
  <c r="R16" i="2" s="1"/>
  <c r="AE16" i="2" s="1"/>
  <c r="M16" i="2"/>
  <c r="L16" i="2"/>
  <c r="I16" i="2"/>
  <c r="G16" i="2"/>
  <c r="E16" i="2"/>
  <c r="AD14" i="2"/>
  <c r="V14" i="2"/>
  <c r="M14" i="2"/>
  <c r="I14" i="2"/>
  <c r="G14" i="2"/>
  <c r="E14" i="2"/>
  <c r="AD12" i="2"/>
  <c r="V12" i="2"/>
  <c r="W12" i="2" s="1"/>
  <c r="X12" i="2" s="1"/>
  <c r="N12" i="2"/>
  <c r="R12" i="2" s="1"/>
  <c r="M12" i="2"/>
  <c r="L12" i="2"/>
  <c r="I12" i="2"/>
  <c r="G12" i="2"/>
  <c r="E12" i="2"/>
  <c r="J12" i="2" s="1"/>
  <c r="AD10" i="2"/>
  <c r="V10" i="2"/>
  <c r="W10" i="2" s="1"/>
  <c r="X10" i="2" s="1"/>
  <c r="M10" i="2"/>
  <c r="L10" i="2"/>
  <c r="G10" i="2"/>
  <c r="E10" i="2"/>
  <c r="N10" i="2"/>
  <c r="AD8" i="2"/>
  <c r="V8" i="2"/>
  <c r="W8" i="2" s="1"/>
  <c r="Z8" i="2" s="1"/>
  <c r="N8" i="2"/>
  <c r="R8" i="2" s="1"/>
  <c r="M8" i="2"/>
  <c r="I8" i="2"/>
  <c r="G8" i="2"/>
  <c r="E8" i="2"/>
  <c r="AD6" i="2"/>
  <c r="V6" i="2"/>
  <c r="N6" i="2"/>
  <c r="R6" i="2" s="1"/>
  <c r="M6" i="2"/>
  <c r="L6" i="2"/>
  <c r="G6" i="2"/>
  <c r="E6" i="2"/>
  <c r="J6" i="2" s="1"/>
  <c r="I6" i="2"/>
  <c r="AD4" i="2"/>
  <c r="V4" i="2"/>
  <c r="N4" i="2"/>
  <c r="R4" i="2" s="1"/>
  <c r="M4" i="2"/>
  <c r="L4" i="2"/>
  <c r="I4" i="2"/>
  <c r="G4" i="2"/>
  <c r="E4" i="2"/>
  <c r="C2" i="2"/>
  <c r="J18" i="2" l="1"/>
  <c r="J40" i="2"/>
  <c r="J42" i="2"/>
  <c r="J10" i="2"/>
  <c r="J34" i="2"/>
  <c r="AE58" i="2"/>
  <c r="AE68" i="2"/>
  <c r="AE80" i="2"/>
  <c r="AE32" i="2"/>
  <c r="AE60" i="2"/>
  <c r="AE86" i="2"/>
  <c r="AE94" i="2"/>
  <c r="AE40" i="2"/>
  <c r="J60" i="2"/>
  <c r="AE78" i="2"/>
  <c r="AE84" i="2"/>
  <c r="Z28" i="2"/>
  <c r="AE96" i="2"/>
  <c r="AE102" i="2"/>
  <c r="J28" i="2"/>
  <c r="J68" i="2"/>
  <c r="AE76" i="2"/>
  <c r="AE4" i="2"/>
  <c r="AE6" i="2"/>
  <c r="AE8" i="2"/>
  <c r="AE12" i="2"/>
  <c r="AE36" i="2"/>
  <c r="J8" i="2"/>
  <c r="Z10" i="2"/>
  <c r="J20" i="2"/>
  <c r="J24" i="2"/>
  <c r="J26" i="2"/>
  <c r="AE26" i="2"/>
  <c r="J38" i="2"/>
  <c r="J44" i="2"/>
  <c r="J46" i="2"/>
  <c r="AE62" i="2"/>
  <c r="AE90" i="2"/>
  <c r="J30" i="2"/>
  <c r="AE42" i="2"/>
  <c r="AE44" i="2"/>
  <c r="I50" i="2"/>
  <c r="J52" i="2"/>
  <c r="J54" i="2"/>
  <c r="J56" i="2"/>
  <c r="J64" i="2"/>
  <c r="AE92" i="2"/>
  <c r="E50" i="2"/>
  <c r="J50" i="2" s="1"/>
  <c r="N24" i="2"/>
  <c r="J4" i="2"/>
  <c r="J14" i="2"/>
  <c r="J22" i="2"/>
  <c r="AE30" i="2"/>
  <c r="Z36" i="2"/>
  <c r="AA36" i="2" s="1"/>
  <c r="AB36" i="2" s="1"/>
  <c r="Z40" i="2"/>
  <c r="AA40" i="2" s="1"/>
  <c r="AB40" i="2" s="1"/>
  <c r="N48" i="2"/>
  <c r="R48" i="2" s="1"/>
  <c r="AE48" i="2" s="1"/>
  <c r="L50" i="2"/>
  <c r="J62" i="2"/>
  <c r="AE74" i="2"/>
  <c r="AE98" i="2"/>
  <c r="AE104" i="2"/>
  <c r="L24" i="2"/>
  <c r="Z12" i="2"/>
  <c r="AA12" i="2" s="1"/>
  <c r="AB12" i="2" s="1"/>
  <c r="J16" i="2"/>
  <c r="Z32" i="2"/>
  <c r="AA32" i="2" s="1"/>
  <c r="AB32" i="2" s="1"/>
  <c r="AE34" i="2"/>
  <c r="J48" i="2"/>
  <c r="W48" i="2"/>
  <c r="X48" i="2" s="1"/>
  <c r="J58" i="2"/>
  <c r="AE88" i="2"/>
  <c r="AE100" i="2"/>
  <c r="AE46" i="2"/>
  <c r="AE82" i="2"/>
  <c r="Z38" i="2"/>
  <c r="AA38" i="2" s="1"/>
  <c r="AB38" i="2" s="1"/>
  <c r="X8" i="2"/>
  <c r="N14" i="2"/>
  <c r="L14" i="2"/>
  <c r="W14" i="2"/>
  <c r="X14" i="2" s="1"/>
  <c r="W54" i="2"/>
  <c r="X54" i="2" s="1"/>
  <c r="R18" i="2"/>
  <c r="AE18" i="2" s="1"/>
  <c r="Z42" i="2"/>
  <c r="AA42" i="2" s="1"/>
  <c r="AB42" i="2" s="1"/>
  <c r="W56" i="2"/>
  <c r="X56" i="2" s="1"/>
  <c r="Z64" i="2"/>
  <c r="AA64" i="2" s="1"/>
  <c r="AB64" i="2" s="1"/>
  <c r="AE66" i="2"/>
  <c r="T66" i="2"/>
  <c r="U67" i="2" s="1"/>
  <c r="Z30" i="2"/>
  <c r="AA30" i="2" s="1"/>
  <c r="AB30" i="2" s="1"/>
  <c r="J36" i="2"/>
  <c r="Z44" i="2"/>
  <c r="AA44" i="2" s="1"/>
  <c r="AB44" i="2" s="1"/>
  <c r="AE70" i="2"/>
  <c r="W20" i="2"/>
  <c r="X20" i="2" s="1"/>
  <c r="Z46" i="2"/>
  <c r="AA46" i="2" s="1"/>
  <c r="AB46" i="2" s="1"/>
  <c r="W50" i="2"/>
  <c r="X50" i="2" s="1"/>
  <c r="X18" i="2"/>
  <c r="Z18" i="2"/>
  <c r="AA18" i="2" s="1"/>
  <c r="AB18" i="2" s="1"/>
  <c r="X26" i="2"/>
  <c r="J32" i="2"/>
  <c r="Z34" i="2"/>
  <c r="AA34" i="2" s="1"/>
  <c r="AB34" i="2" s="1"/>
  <c r="W52" i="2"/>
  <c r="X52" i="2" s="1"/>
  <c r="AE72" i="2"/>
  <c r="R10" i="2"/>
  <c r="AE10" i="2" s="1"/>
  <c r="AA10" i="2"/>
  <c r="AB10" i="2" s="1"/>
  <c r="R38" i="2"/>
  <c r="AE38" i="2" s="1"/>
  <c r="I22" i="2"/>
  <c r="W22" i="2"/>
  <c r="X22" i="2" s="1"/>
  <c r="N22" i="2"/>
  <c r="R24" i="2"/>
  <c r="AE24" i="2" s="1"/>
  <c r="R64" i="2"/>
  <c r="AE64" i="2" s="1"/>
  <c r="L8" i="2"/>
  <c r="AA8" i="2"/>
  <c r="AB8" i="2" s="1"/>
  <c r="I10" i="2"/>
  <c r="W16" i="2"/>
  <c r="X16" i="2" s="1"/>
  <c r="R20" i="2"/>
  <c r="AE20" i="2" s="1"/>
  <c r="L26" i="2"/>
  <c r="AA26" i="2"/>
  <c r="AB26" i="2" s="1"/>
  <c r="AA28" i="2"/>
  <c r="AB28" i="2" s="1"/>
  <c r="I38" i="2"/>
  <c r="R50" i="2"/>
  <c r="AE50" i="2" s="1"/>
  <c r="R52" i="2"/>
  <c r="AE52" i="2" s="1"/>
  <c r="R54" i="2"/>
  <c r="AE54" i="2" s="1"/>
  <c r="R56" i="2"/>
  <c r="AE56" i="2" s="1"/>
  <c r="I48" i="2"/>
  <c r="W58" i="2"/>
  <c r="X58" i="2" s="1"/>
  <c r="W60" i="2"/>
  <c r="X60" i="2" s="1"/>
  <c r="W62" i="2"/>
  <c r="X62" i="2" s="1"/>
  <c r="W6" i="2"/>
  <c r="N9" i="2"/>
  <c r="L18" i="2"/>
  <c r="W24" i="2"/>
  <c r="D71" i="2"/>
  <c r="W4" i="2"/>
  <c r="X4" i="2" s="1"/>
  <c r="Z52" i="2" l="1"/>
  <c r="AA52" i="2" s="1"/>
  <c r="AB52" i="2" s="1"/>
  <c r="Z48" i="2"/>
  <c r="AA48" i="2" s="1"/>
  <c r="AB48" i="2" s="1"/>
  <c r="Z62" i="2"/>
  <c r="AA62" i="2" s="1"/>
  <c r="AB62" i="2" s="1"/>
  <c r="Z20" i="2"/>
  <c r="AA20" i="2" s="1"/>
  <c r="AB20" i="2" s="1"/>
  <c r="Z14" i="2"/>
  <c r="AA14" i="2" s="1"/>
  <c r="AB14" i="2" s="1"/>
  <c r="I3" i="2"/>
  <c r="X24" i="2"/>
  <c r="Z24" i="2"/>
  <c r="AA24" i="2" s="1"/>
  <c r="AB24" i="2" s="1"/>
  <c r="Z60" i="2"/>
  <c r="AA60" i="2" s="1"/>
  <c r="AB60" i="2" s="1"/>
  <c r="Z54" i="2"/>
  <c r="AA54" i="2" s="1"/>
  <c r="AB54" i="2" s="1"/>
  <c r="X6" i="2"/>
  <c r="Z6" i="2"/>
  <c r="AA6" i="2" s="1"/>
  <c r="AB6" i="2" s="1"/>
  <c r="Z58" i="2"/>
  <c r="AA58" i="2" s="1"/>
  <c r="AB58" i="2" s="1"/>
  <c r="Z22" i="2"/>
  <c r="AA22" i="2" s="1"/>
  <c r="AB22" i="2" s="1"/>
  <c r="Z56" i="2"/>
  <c r="AA56" i="2" s="1"/>
  <c r="AB56" i="2" s="1"/>
  <c r="R22" i="2"/>
  <c r="AE22" i="2" s="1"/>
  <c r="Z16" i="2"/>
  <c r="AA16" i="2" s="1"/>
  <c r="AB16" i="2" s="1"/>
  <c r="Z4" i="2"/>
  <c r="AA4" i="2" s="1"/>
  <c r="AB4" i="2" s="1"/>
  <c r="Z50" i="2"/>
  <c r="AA50" i="2" s="1"/>
  <c r="AB50" i="2" s="1"/>
  <c r="R14" i="2"/>
  <c r="AE14" i="2" s="1"/>
  <c r="R3" i="2" l="1"/>
  <c r="AE3" i="2" s="1"/>
  <c r="I112" i="1" l="1"/>
  <c r="U112" i="1" s="1"/>
  <c r="AA112" i="1" s="1"/>
  <c r="I110" i="1"/>
  <c r="U110" i="1" s="1"/>
  <c r="AA110" i="1" s="1"/>
  <c r="I108" i="1"/>
  <c r="U108" i="1" s="1"/>
  <c r="AA108" i="1" s="1"/>
  <c r="U106" i="1"/>
  <c r="AA106" i="1" s="1"/>
  <c r="I106" i="1"/>
  <c r="U104" i="1"/>
  <c r="AA104" i="1" s="1"/>
  <c r="I104" i="1"/>
  <c r="U102" i="1"/>
  <c r="AA102" i="1" s="1"/>
  <c r="I102" i="1"/>
  <c r="U100" i="1"/>
  <c r="AA100" i="1" s="1"/>
  <c r="I100" i="1"/>
  <c r="U98" i="1"/>
  <c r="AA98" i="1" s="1"/>
  <c r="I98" i="1"/>
  <c r="U96" i="1"/>
  <c r="AA96" i="1" s="1"/>
  <c r="T96" i="1"/>
  <c r="S96" i="1"/>
  <c r="I96" i="1"/>
  <c r="U94" i="1"/>
  <c r="AA94" i="1" s="1"/>
  <c r="T94" i="1"/>
  <c r="S94" i="1"/>
  <c r="I94" i="1"/>
  <c r="U92" i="1"/>
  <c r="AA92" i="1" s="1"/>
  <c r="T92" i="1"/>
  <c r="S92" i="1"/>
  <c r="I92" i="1"/>
  <c r="U90" i="1"/>
  <c r="AA90" i="1" s="1"/>
  <c r="T90" i="1"/>
  <c r="S90" i="1"/>
  <c r="I90" i="1"/>
  <c r="G90" i="1"/>
  <c r="E90" i="1"/>
  <c r="J90" i="1" s="1"/>
  <c r="L90" i="1" s="1"/>
  <c r="Q90" i="1" s="1"/>
  <c r="U88" i="1"/>
  <c r="AA88" i="1" s="1"/>
  <c r="T88" i="1"/>
  <c r="S88" i="1"/>
  <c r="I88" i="1"/>
  <c r="G88" i="1"/>
  <c r="E88" i="1"/>
  <c r="J88" i="1" s="1"/>
  <c r="L88" i="1" s="1"/>
  <c r="Q88" i="1" s="1"/>
  <c r="U86" i="1"/>
  <c r="AA86" i="1" s="1"/>
  <c r="T86" i="1"/>
  <c r="S86" i="1"/>
  <c r="I86" i="1"/>
  <c r="G86" i="1"/>
  <c r="E86" i="1"/>
  <c r="J86" i="1" s="1"/>
  <c r="L86" i="1" s="1"/>
  <c r="Q86" i="1" s="1"/>
  <c r="U84" i="1"/>
  <c r="AA84" i="1" s="1"/>
  <c r="T84" i="1"/>
  <c r="S84" i="1"/>
  <c r="I84" i="1"/>
  <c r="G84" i="1"/>
  <c r="E84" i="1"/>
  <c r="U82" i="1"/>
  <c r="AA82" i="1" s="1"/>
  <c r="T82" i="1"/>
  <c r="S82" i="1"/>
  <c r="I82" i="1"/>
  <c r="G82" i="1"/>
  <c r="E82" i="1"/>
  <c r="J82" i="1" s="1"/>
  <c r="L82" i="1" s="1"/>
  <c r="Q82" i="1" s="1"/>
  <c r="U80" i="1"/>
  <c r="AA80" i="1" s="1"/>
  <c r="T80" i="1"/>
  <c r="S80" i="1"/>
  <c r="I80" i="1"/>
  <c r="G80" i="1"/>
  <c r="E80" i="1"/>
  <c r="U78" i="1"/>
  <c r="AA78" i="1" s="1"/>
  <c r="T78" i="1"/>
  <c r="S78" i="1"/>
  <c r="I78" i="1"/>
  <c r="G78" i="1"/>
  <c r="E78" i="1"/>
  <c r="J78" i="1" s="1"/>
  <c r="L78" i="1" s="1"/>
  <c r="Q78" i="1" s="1"/>
  <c r="X77" i="1"/>
  <c r="W77" i="1"/>
  <c r="X79" i="1" s="1"/>
  <c r="V77" i="1"/>
  <c r="K77" i="1"/>
  <c r="C77" i="1"/>
  <c r="E76" i="1" s="1"/>
  <c r="J76" i="1" s="1"/>
  <c r="L76" i="1" s="1"/>
  <c r="Q76" i="1" s="1"/>
  <c r="U76" i="1"/>
  <c r="AA76" i="1" s="1"/>
  <c r="T76" i="1"/>
  <c r="S76" i="1"/>
  <c r="I76" i="1"/>
  <c r="G76" i="1"/>
  <c r="U74" i="1"/>
  <c r="AA74" i="1" s="1"/>
  <c r="T74" i="1"/>
  <c r="S74" i="1"/>
  <c r="I74" i="1"/>
  <c r="G74" i="1"/>
  <c r="E74" i="1"/>
  <c r="U72" i="1"/>
  <c r="AA72" i="1" s="1"/>
  <c r="T72" i="1"/>
  <c r="S72" i="1"/>
  <c r="I72" i="1"/>
  <c r="G72" i="1"/>
  <c r="E72" i="1"/>
  <c r="T70" i="1"/>
  <c r="G70" i="1"/>
  <c r="J70" i="1" s="1"/>
  <c r="U71" i="1"/>
  <c r="T68" i="1"/>
  <c r="G68" i="1"/>
  <c r="S68" i="1"/>
  <c r="U66" i="1"/>
  <c r="AA66" i="1" s="1"/>
  <c r="T66" i="1"/>
  <c r="S66" i="1"/>
  <c r="I66" i="1"/>
  <c r="G66" i="1"/>
  <c r="E66" i="1"/>
  <c r="U64" i="1"/>
  <c r="T64" i="1"/>
  <c r="S64" i="1"/>
  <c r="I64" i="1"/>
  <c r="G64" i="1"/>
  <c r="E64" i="1"/>
  <c r="U62" i="1"/>
  <c r="AA62" i="1" s="1"/>
  <c r="T62" i="1"/>
  <c r="S62" i="1"/>
  <c r="I62" i="1"/>
  <c r="G62" i="1"/>
  <c r="E62" i="1"/>
  <c r="U60" i="1"/>
  <c r="AA60" i="1" s="1"/>
  <c r="T60" i="1"/>
  <c r="S60" i="1"/>
  <c r="I60" i="1"/>
  <c r="G60" i="1"/>
  <c r="E60" i="1"/>
  <c r="U58" i="1"/>
  <c r="T58" i="1"/>
  <c r="S58" i="1"/>
  <c r="I58" i="1"/>
  <c r="G58" i="1"/>
  <c r="E58" i="1"/>
  <c r="T56" i="1"/>
  <c r="G56" i="1"/>
  <c r="U54" i="1"/>
  <c r="T54" i="1"/>
  <c r="S54" i="1"/>
  <c r="I54" i="1"/>
  <c r="G54" i="1"/>
  <c r="E54" i="1"/>
  <c r="U52" i="1"/>
  <c r="AA52" i="1" s="1"/>
  <c r="T52" i="1"/>
  <c r="S52" i="1"/>
  <c r="I52" i="1"/>
  <c r="G52" i="1"/>
  <c r="E52" i="1"/>
  <c r="U50" i="1"/>
  <c r="AA50" i="1" s="1"/>
  <c r="T50" i="1"/>
  <c r="S50" i="1"/>
  <c r="I50" i="1"/>
  <c r="G50" i="1"/>
  <c r="E50" i="1"/>
  <c r="U48" i="1"/>
  <c r="AA48" i="1" s="1"/>
  <c r="T48" i="1"/>
  <c r="S48" i="1"/>
  <c r="I48" i="1"/>
  <c r="G48" i="1"/>
  <c r="E48" i="1"/>
  <c r="T46" i="1"/>
  <c r="I46" i="1"/>
  <c r="G46" i="1"/>
  <c r="E46" i="1"/>
  <c r="D46" i="1"/>
  <c r="U47" i="1" s="1"/>
  <c r="T44" i="1"/>
  <c r="G44" i="1"/>
  <c r="E44" i="1"/>
  <c r="T42" i="1"/>
  <c r="G42" i="1"/>
  <c r="E42" i="1"/>
  <c r="I42" i="1"/>
  <c r="U40" i="1"/>
  <c r="AA40" i="1" s="1"/>
  <c r="T40" i="1"/>
  <c r="S40" i="1"/>
  <c r="I40" i="1"/>
  <c r="G40" i="1"/>
  <c r="E40" i="1"/>
  <c r="T38" i="1"/>
  <c r="G38" i="1"/>
  <c r="E38" i="1"/>
  <c r="U36" i="1"/>
  <c r="AA36" i="1" s="1"/>
  <c r="T36" i="1"/>
  <c r="S36" i="1"/>
  <c r="I36" i="1"/>
  <c r="G36" i="1"/>
  <c r="E36" i="1"/>
  <c r="U34" i="1"/>
  <c r="AA34" i="1" s="1"/>
  <c r="T34" i="1"/>
  <c r="S34" i="1"/>
  <c r="I34" i="1"/>
  <c r="G34" i="1"/>
  <c r="E34" i="1"/>
  <c r="U32" i="1"/>
  <c r="AA32" i="1" s="1"/>
  <c r="T32" i="1"/>
  <c r="S32" i="1"/>
  <c r="I32" i="1"/>
  <c r="G32" i="1"/>
  <c r="E32" i="1"/>
  <c r="U30" i="1"/>
  <c r="AA30" i="1" s="1"/>
  <c r="T30" i="1"/>
  <c r="S30" i="1"/>
  <c r="I30" i="1"/>
  <c r="G30" i="1"/>
  <c r="E30" i="1"/>
  <c r="U28" i="1"/>
  <c r="AA28" i="1" s="1"/>
  <c r="T28" i="1"/>
  <c r="S28" i="1"/>
  <c r="I28" i="1"/>
  <c r="G28" i="1"/>
  <c r="E28" i="1"/>
  <c r="U26" i="1"/>
  <c r="AA26" i="1" s="1"/>
  <c r="T26" i="1"/>
  <c r="S26" i="1"/>
  <c r="I26" i="1"/>
  <c r="G26" i="1"/>
  <c r="E26" i="1"/>
  <c r="U24" i="1"/>
  <c r="AA24" i="1" s="1"/>
  <c r="T24" i="1"/>
  <c r="S24" i="1"/>
  <c r="I24" i="1"/>
  <c r="G24" i="1"/>
  <c r="E24" i="1"/>
  <c r="U22" i="1"/>
  <c r="AA22" i="1" s="1"/>
  <c r="T22" i="1"/>
  <c r="S22" i="1"/>
  <c r="I22" i="1"/>
  <c r="G22" i="1"/>
  <c r="E22" i="1"/>
  <c r="U20" i="1"/>
  <c r="AA20" i="1" s="1"/>
  <c r="T20" i="1"/>
  <c r="S20" i="1"/>
  <c r="I20" i="1"/>
  <c r="G20" i="1"/>
  <c r="E20" i="1"/>
  <c r="U19" i="1"/>
  <c r="U18" i="1"/>
  <c r="AA18" i="1" s="1"/>
  <c r="T18" i="1"/>
  <c r="S18" i="1"/>
  <c r="I18" i="1"/>
  <c r="G18" i="1"/>
  <c r="E18" i="1"/>
  <c r="U16" i="1"/>
  <c r="AA16" i="1" s="1"/>
  <c r="T16" i="1"/>
  <c r="S16" i="1"/>
  <c r="I16" i="1"/>
  <c r="G16" i="1"/>
  <c r="E16" i="1"/>
  <c r="U14" i="1"/>
  <c r="AA14" i="1" s="1"/>
  <c r="T14" i="1"/>
  <c r="S14" i="1"/>
  <c r="I14" i="1"/>
  <c r="G14" i="1"/>
  <c r="E14" i="1"/>
  <c r="U12" i="1"/>
  <c r="AA12" i="1" s="1"/>
  <c r="T12" i="1"/>
  <c r="S12" i="1"/>
  <c r="I12" i="1"/>
  <c r="G12" i="1"/>
  <c r="E12" i="1"/>
  <c r="U10" i="1"/>
  <c r="AA10" i="1" s="1"/>
  <c r="T10" i="1"/>
  <c r="S10" i="1"/>
  <c r="I10" i="1"/>
  <c r="G10" i="1"/>
  <c r="E10" i="1"/>
  <c r="U9" i="1"/>
  <c r="U8" i="1"/>
  <c r="AA8" i="1" s="1"/>
  <c r="T8" i="1"/>
  <c r="S8" i="1"/>
  <c r="I8" i="1"/>
  <c r="G8" i="1"/>
  <c r="E8" i="1"/>
  <c r="E7" i="1"/>
  <c r="U6" i="1"/>
  <c r="T6" i="1"/>
  <c r="S6" i="1"/>
  <c r="I6" i="1"/>
  <c r="G6" i="1"/>
  <c r="E6" i="1"/>
  <c r="E5" i="1"/>
  <c r="U4" i="1"/>
  <c r="T4" i="1"/>
  <c r="S4" i="1"/>
  <c r="I4" i="1"/>
  <c r="G4" i="1"/>
  <c r="E4" i="1"/>
  <c r="J54" i="1" l="1"/>
  <c r="Q54" i="1" s="1"/>
  <c r="J8" i="1"/>
  <c r="J84" i="1"/>
  <c r="L84" i="1" s="1"/>
  <c r="Q84" i="1" s="1"/>
  <c r="J80" i="1"/>
  <c r="L80" i="1" s="1"/>
  <c r="Q80" i="1" s="1"/>
  <c r="J10" i="1"/>
  <c r="J40" i="1"/>
  <c r="J22" i="1"/>
  <c r="J12" i="1"/>
  <c r="J16" i="1"/>
  <c r="J18" i="1"/>
  <c r="J20" i="1"/>
  <c r="J46" i="1"/>
  <c r="J58" i="1"/>
  <c r="J60" i="1"/>
  <c r="J62" i="1"/>
  <c r="J72" i="1"/>
  <c r="J42" i="1"/>
  <c r="J50" i="1"/>
  <c r="Q50" i="1" s="1"/>
  <c r="I68" i="1"/>
  <c r="J24" i="1"/>
  <c r="J26" i="1"/>
  <c r="J28" i="1"/>
  <c r="J64" i="1"/>
  <c r="J66" i="1"/>
  <c r="E68" i="1"/>
  <c r="J68" i="1" s="1"/>
  <c r="J14" i="1"/>
  <c r="J32" i="1"/>
  <c r="J4" i="1"/>
  <c r="J6" i="1"/>
  <c r="J30" i="1"/>
  <c r="J36" i="1"/>
  <c r="U42" i="1"/>
  <c r="AA42" i="1" s="1"/>
  <c r="J44" i="1"/>
  <c r="S46" i="1"/>
  <c r="J48" i="1"/>
  <c r="J52" i="1"/>
  <c r="Q52" i="1" s="1"/>
  <c r="U56" i="1"/>
  <c r="J74" i="1"/>
  <c r="I70" i="1"/>
  <c r="U70" i="1"/>
  <c r="AA70" i="1" s="1"/>
  <c r="J34" i="1"/>
  <c r="J38" i="1"/>
  <c r="U46" i="1"/>
  <c r="AA46" i="1" s="1"/>
  <c r="U44" i="1"/>
  <c r="AA44" i="1" s="1"/>
  <c r="S70" i="1"/>
  <c r="AA54" i="1"/>
  <c r="AA6" i="1"/>
  <c r="D77" i="1"/>
  <c r="U38" i="1"/>
  <c r="I38" i="1"/>
  <c r="S38" i="1"/>
  <c r="AA58" i="1"/>
  <c r="AA64" i="1"/>
  <c r="I44" i="1"/>
  <c r="I56" i="1"/>
  <c r="AA4" i="1"/>
  <c r="S42" i="1"/>
  <c r="U68" i="1"/>
  <c r="AA68" i="1" s="1"/>
  <c r="E56" i="1"/>
  <c r="J56" i="1" s="1"/>
  <c r="S44" i="1"/>
  <c r="S56" i="1"/>
  <c r="L72" i="1" l="1"/>
  <c r="Q72" i="1" s="1"/>
  <c r="L64" i="1"/>
  <c r="Q64" i="1" s="1"/>
  <c r="L58" i="1"/>
  <c r="Q58" i="1" s="1"/>
  <c r="L66" i="1"/>
  <c r="Q66" i="1" s="1"/>
  <c r="L62" i="1"/>
  <c r="Q62" i="1" s="1"/>
  <c r="L74" i="1"/>
  <c r="Q74" i="1" s="1"/>
  <c r="L60" i="1"/>
  <c r="Q60" i="1" s="1"/>
  <c r="L56" i="1"/>
  <c r="Q56" i="1" s="1"/>
  <c r="L68" i="1"/>
  <c r="Q68" i="1" s="1"/>
  <c r="AA56" i="1"/>
  <c r="S3" i="1"/>
  <c r="I3" i="1"/>
  <c r="AA38" i="1"/>
  <c r="P46" i="1" l="1"/>
  <c r="P3" i="1" s="1"/>
  <c r="AA3" i="1"/>
</calcChain>
</file>

<file path=xl/sharedStrings.xml><?xml version="1.0" encoding="utf-8"?>
<sst xmlns="http://schemas.openxmlformats.org/spreadsheetml/2006/main" count="9906" uniqueCount="3584">
  <si>
    <t>Labor Dir.</t>
  </si>
  <si>
    <t>Labor Ind</t>
  </si>
  <si>
    <t>Other Dir.</t>
  </si>
  <si>
    <t>Other Ind.</t>
  </si>
  <si>
    <t>Equipment</t>
  </si>
  <si>
    <t>cont/est DC</t>
  </si>
  <si>
    <t>bill/cost</t>
  </si>
  <si>
    <t>Calc</t>
  </si>
  <si>
    <t xml:space="preserve"> (under billed)</t>
  </si>
  <si>
    <t>revised cost est</t>
  </si>
  <si>
    <t>adj</t>
  </si>
  <si>
    <t>Month: December</t>
  </si>
  <si>
    <t>Contract</t>
  </si>
  <si>
    <t>Est Cost</t>
  </si>
  <si>
    <t>Cost</t>
  </si>
  <si>
    <t>total Cost</t>
  </si>
  <si>
    <t>Factor</t>
  </si>
  <si>
    <t>Direct Cost</t>
  </si>
  <si>
    <t>%</t>
  </si>
  <si>
    <t>SB Billed</t>
  </si>
  <si>
    <t>Amount Billed</t>
  </si>
  <si>
    <t>Under Billed</t>
  </si>
  <si>
    <t>Over Billed</t>
  </si>
  <si>
    <t>over billed</t>
  </si>
  <si>
    <t>ODC</t>
  </si>
  <si>
    <t>Labor DC</t>
  </si>
  <si>
    <t>MU</t>
  </si>
  <si>
    <t>cost+adj MU</t>
  </si>
  <si>
    <t>Profit</t>
  </si>
  <si>
    <t>% Profit</t>
  </si>
  <si>
    <t>1-7674</t>
  </si>
  <si>
    <t>CRS Monofil Support</t>
  </si>
  <si>
    <t>1-7675</t>
  </si>
  <si>
    <t>CMS Monofil Support</t>
  </si>
  <si>
    <t>1-7697</t>
  </si>
  <si>
    <t>Ship Creek Power Plant Dev</t>
  </si>
  <si>
    <t>1-7715</t>
  </si>
  <si>
    <t>Kenai Lake Wells</t>
  </si>
  <si>
    <t>1-7740</t>
  </si>
  <si>
    <t>2016-2017 Small Scale Jobs</t>
  </si>
  <si>
    <t>1-7744</t>
  </si>
  <si>
    <t>Central Small Jobs 2016 &amp; 17</t>
  </si>
  <si>
    <t>1-7760</t>
  </si>
  <si>
    <t>Clear Landfill</t>
  </si>
  <si>
    <t>1-7773</t>
  </si>
  <si>
    <t>10 Village SPCC</t>
  </si>
  <si>
    <t>1-7776</t>
  </si>
  <si>
    <t>Chester Creek Stabilization</t>
  </si>
  <si>
    <t>1-7781</t>
  </si>
  <si>
    <t>API Kenai Site Investigation</t>
  </si>
  <si>
    <t>1-7812</t>
  </si>
  <si>
    <t>Teller HBMS &amp; Abate Design</t>
  </si>
  <si>
    <t>1-7818</t>
  </si>
  <si>
    <t>Flint Hills Demo Consulting</t>
  </si>
  <si>
    <t>1-7825</t>
  </si>
  <si>
    <t>W 29th Qtrly Grndwater Monitor</t>
  </si>
  <si>
    <t>1-7830</t>
  </si>
  <si>
    <t>AHA 8 HBMS</t>
  </si>
  <si>
    <t>1-7831</t>
  </si>
  <si>
    <t>API Clinic HBMS</t>
  </si>
  <si>
    <t>1-7834</t>
  </si>
  <si>
    <t>Akreg Evvir Consulting</t>
  </si>
  <si>
    <t>1-7836</t>
  </si>
  <si>
    <t>SSFL Phase III</t>
  </si>
  <si>
    <t>1-7843</t>
  </si>
  <si>
    <t>Wrangell Remedial Investigatio</t>
  </si>
  <si>
    <t>1-7844</t>
  </si>
  <si>
    <t>Chernofski Harbor SI Dev Plans</t>
  </si>
  <si>
    <t>1-7846</t>
  </si>
  <si>
    <t>C&amp;L Tesoro Landform POL Screen</t>
  </si>
  <si>
    <t>1-7849</t>
  </si>
  <si>
    <t>JBER CH Power Plant  Demo</t>
  </si>
  <si>
    <t>1-7850</t>
  </si>
  <si>
    <t>SEARHC Bldgs HBMS</t>
  </si>
  <si>
    <t>1-7855</t>
  </si>
  <si>
    <t>IHS/BIA Pipeline Oil Spill</t>
  </si>
  <si>
    <t>1-7858</t>
  </si>
  <si>
    <t>HEA SPCC 3 Sites</t>
  </si>
  <si>
    <t>1-7867</t>
  </si>
  <si>
    <t>APES Nome Liner Placement</t>
  </si>
  <si>
    <t>1-7871</t>
  </si>
  <si>
    <t>Red Devil Fuel Farm Site Chara</t>
  </si>
  <si>
    <t>1-7874</t>
  </si>
  <si>
    <t>200 HHot Spill Willow</t>
  </si>
  <si>
    <t>1-7875</t>
  </si>
  <si>
    <t>Hub Release Investigation</t>
  </si>
  <si>
    <t>1-7877</t>
  </si>
  <si>
    <t>UAA HBMS</t>
  </si>
  <si>
    <t>1-7878</t>
  </si>
  <si>
    <t>Kodiak (KIB) AHERA</t>
  </si>
  <si>
    <t>1-7880</t>
  </si>
  <si>
    <t>SSFLA Ph 3B</t>
  </si>
  <si>
    <t>1-7881</t>
  </si>
  <si>
    <t>GST Parcels Ph1 ESA</t>
  </si>
  <si>
    <t>1-7882</t>
  </si>
  <si>
    <t>425 G St. PhII ESA</t>
  </si>
  <si>
    <t>1-7883</t>
  </si>
  <si>
    <t>4th &amp; G St. HBMS</t>
  </si>
  <si>
    <t>1-7885</t>
  </si>
  <si>
    <t>Ft WW Glycol Spill</t>
  </si>
  <si>
    <t>1-7886</t>
  </si>
  <si>
    <t>Signature Flight Leak</t>
  </si>
  <si>
    <t>1-7887</t>
  </si>
  <si>
    <t>Fairbanks Tesoro HBMS</t>
  </si>
  <si>
    <t>totals</t>
  </si>
  <si>
    <t>Direct</t>
  </si>
  <si>
    <t>Amount</t>
  </si>
  <si>
    <t>Under</t>
  </si>
  <si>
    <t>Over</t>
  </si>
  <si>
    <t>Job</t>
  </si>
  <si>
    <t>Description       NM cost</t>
  </si>
  <si>
    <t>Billed</t>
  </si>
  <si>
    <t>Billing</t>
  </si>
  <si>
    <t>1-7549</t>
  </si>
  <si>
    <t>AIA Env. Samplings</t>
  </si>
  <si>
    <t>1-7678</t>
  </si>
  <si>
    <t>Knik Arm Crossing</t>
  </si>
  <si>
    <t>1-7691</t>
  </si>
  <si>
    <t>ACM Mobile Home Demo Surveys</t>
  </si>
  <si>
    <t>Power Plant Development</t>
  </si>
  <si>
    <t>2016 Small Scale Jobs</t>
  </si>
  <si>
    <t>1-7742</t>
  </si>
  <si>
    <t>Santa Susana Clean up</t>
  </si>
  <si>
    <t>Central Small Jobs 2016</t>
  </si>
  <si>
    <t>1-7779</t>
  </si>
  <si>
    <t>Taxiway R &amp; T</t>
  </si>
  <si>
    <t>1-7780</t>
  </si>
  <si>
    <t>MOA RuralCap HUD LBP</t>
  </si>
  <si>
    <t>1-7785</t>
  </si>
  <si>
    <t>CH2M Deadhorse</t>
  </si>
  <si>
    <t>1-7786</t>
  </si>
  <si>
    <t>MEH Asbestos Mgt Plan</t>
  </si>
  <si>
    <t>1-7787</t>
  </si>
  <si>
    <t>Tri Metal Clean Up</t>
  </si>
  <si>
    <t>1-7794</t>
  </si>
  <si>
    <t>5th Ave. Permit Assisstance</t>
  </si>
  <si>
    <t>1-7810</t>
  </si>
  <si>
    <t>3yr AHERA &amp; TNG Monroe</t>
  </si>
  <si>
    <t>1-7816</t>
  </si>
  <si>
    <t>Merril Field UST #1655</t>
  </si>
  <si>
    <t>1-7817</t>
  </si>
  <si>
    <t>Pacific Waste Ph1 ESA</t>
  </si>
  <si>
    <t>1-7820</t>
  </si>
  <si>
    <t>Tanana Apt Decon</t>
  </si>
  <si>
    <t>1-7823</t>
  </si>
  <si>
    <t>Fishhook Food Mart UST</t>
  </si>
  <si>
    <t>1-7824</t>
  </si>
  <si>
    <t>UST Close In Place</t>
  </si>
  <si>
    <t>1-7826</t>
  </si>
  <si>
    <t>104th SFH HBMS Demo</t>
  </si>
  <si>
    <t>1-7827</t>
  </si>
  <si>
    <t>Statewide Med Waste Mgmt Plan</t>
  </si>
  <si>
    <t>1-7829</t>
  </si>
  <si>
    <t>AEBSD AHERA ReiInspections</t>
  </si>
  <si>
    <t>1-7832</t>
  </si>
  <si>
    <t>Cornerstone RA Wpie Sampling</t>
  </si>
  <si>
    <t>Report</t>
  </si>
  <si>
    <t>Totals</t>
  </si>
  <si>
    <t>WIP End of Year</t>
  </si>
  <si>
    <t>Description</t>
  </si>
  <si>
    <t>JTD Cost</t>
  </si>
  <si>
    <t>2017 YTD Cost</t>
  </si>
  <si>
    <t>NM Cost Jan '18</t>
  </si>
  <si>
    <t>JTD Labor Cost</t>
  </si>
  <si>
    <t>JTD Labor Units</t>
  </si>
  <si>
    <t>1-7828</t>
  </si>
  <si>
    <t>FNB ACM 1100 Muldoon</t>
  </si>
  <si>
    <t>1-7833</t>
  </si>
  <si>
    <t>Akreg Mold Sampling</t>
  </si>
  <si>
    <t>1-7835</t>
  </si>
  <si>
    <t>BLM Unalakleet Mold Assessment</t>
  </si>
  <si>
    <t>1-7837</t>
  </si>
  <si>
    <t>FTW CHHP PCB Sampling</t>
  </si>
  <si>
    <t>1-7838</t>
  </si>
  <si>
    <t>Kodiak USDA ER</t>
  </si>
  <si>
    <t>1-7839</t>
  </si>
  <si>
    <t>Summit Phase I ESA</t>
  </si>
  <si>
    <t>1-7840</t>
  </si>
  <si>
    <t>FNB Gambell St. Office Mold</t>
  </si>
  <si>
    <t>1-7841</t>
  </si>
  <si>
    <t>Kwigillingok Pipeline Spill</t>
  </si>
  <si>
    <t>1-7842</t>
  </si>
  <si>
    <t>Northern Lights SWPPP</t>
  </si>
  <si>
    <t>1-7845</t>
  </si>
  <si>
    <t>Fred Meyer Fuel Stop 656 Well</t>
  </si>
  <si>
    <t>1-7847</t>
  </si>
  <si>
    <t>Alaska Pacific Nome Cleanup</t>
  </si>
  <si>
    <t>1-7848</t>
  </si>
  <si>
    <t>Rural Cap Hud Lead Base Paint</t>
  </si>
  <si>
    <t>1-7851</t>
  </si>
  <si>
    <t>Ph1 ESA Three Bears</t>
  </si>
  <si>
    <t>1-7852</t>
  </si>
  <si>
    <t>Fuel Release Cleanup &amp; Charact</t>
  </si>
  <si>
    <t>1-7853</t>
  </si>
  <si>
    <t>Riviera Terrace Mob Home Demo</t>
  </si>
  <si>
    <t>1-7854</t>
  </si>
  <si>
    <t>DeWilde Ph1 ESA Review</t>
  </si>
  <si>
    <t>1-7856</t>
  </si>
  <si>
    <t>Emmonak SRER Environ Sampling</t>
  </si>
  <si>
    <t>1-7857</t>
  </si>
  <si>
    <t>125 Oklahoma Limited PII</t>
  </si>
  <si>
    <t>1-7859</t>
  </si>
  <si>
    <t>UAA Room 113 Drywall</t>
  </si>
  <si>
    <t>1-7860</t>
  </si>
  <si>
    <t>Pacific Waste Healy Ph1 &amp; 11</t>
  </si>
  <si>
    <t>1-7861</t>
  </si>
  <si>
    <t>KAPP Ph1</t>
  </si>
  <si>
    <t>1-7862</t>
  </si>
  <si>
    <t>ANTHC Child Care Fuel Release</t>
  </si>
  <si>
    <t>1-7863</t>
  </si>
  <si>
    <t>PRS Radio Towers EA</t>
  </si>
  <si>
    <t>1-7864</t>
  </si>
  <si>
    <t>CH2M JBER Mold</t>
  </si>
  <si>
    <t>1-7865</t>
  </si>
  <si>
    <t>UAA Res Campus HazMat Survey</t>
  </si>
  <si>
    <t>1-7866</t>
  </si>
  <si>
    <t>APES Nome Ph1 Update</t>
  </si>
  <si>
    <t>1-7868</t>
  </si>
  <si>
    <t>Ph1 Review Mill Bay Townhomes</t>
  </si>
  <si>
    <t>1-7869</t>
  </si>
  <si>
    <t>Rig #4 SPCC Plan</t>
  </si>
  <si>
    <t>1-7870</t>
  </si>
  <si>
    <t>Kodiak FNB Branch ABMS</t>
  </si>
  <si>
    <t>1-7872</t>
  </si>
  <si>
    <t>Emmonak SREB Cleanup</t>
  </si>
  <si>
    <t>1-7873</t>
  </si>
  <si>
    <t>Hub, Glennallen UST Closure</t>
  </si>
  <si>
    <t>1-7876</t>
  </si>
  <si>
    <t>China King ABMS</t>
  </si>
  <si>
    <t>1-7879</t>
  </si>
  <si>
    <t>UAA SSB218 ACM Survey</t>
  </si>
  <si>
    <t>1-7884</t>
  </si>
  <si>
    <t>UAA Arts MAU ABMS</t>
  </si>
  <si>
    <t>1-7888</t>
  </si>
  <si>
    <t>Sharatin Rd. Ph1 ESA</t>
  </si>
  <si>
    <t>1-7889</t>
  </si>
  <si>
    <t>Sharatin Rd. Envir Review</t>
  </si>
  <si>
    <t>1-7890</t>
  </si>
  <si>
    <t>Old Helium Plant Ph I &amp; II</t>
  </si>
  <si>
    <t>Est 2017 Labor Cost</t>
  </si>
  <si>
    <t>Job Number</t>
  </si>
  <si>
    <t>Billing Address</t>
  </si>
  <si>
    <t>Proposal Number</t>
  </si>
  <si>
    <t>Job Title</t>
  </si>
  <si>
    <t>Project Manager</t>
  </si>
  <si>
    <t>Client</t>
  </si>
  <si>
    <t>Phone</t>
  </si>
  <si>
    <t>Fax</t>
  </si>
  <si>
    <t>Email</t>
  </si>
  <si>
    <t>Contact Person</t>
  </si>
  <si>
    <t>Contract/ PO#</t>
  </si>
  <si>
    <t>Project Start Date</t>
  </si>
  <si>
    <t>Project Completion Date</t>
  </si>
  <si>
    <t>Estimated Bid/Revenue</t>
  </si>
  <si>
    <t>Estimated Costs</t>
  </si>
  <si>
    <t>Gross Profit</t>
  </si>
  <si>
    <t>Margin</t>
  </si>
  <si>
    <t>Location</t>
  </si>
  <si>
    <t>Job Type</t>
  </si>
  <si>
    <t>Job Type II</t>
  </si>
  <si>
    <t>Job Type  II</t>
  </si>
  <si>
    <t>Matrix</t>
  </si>
  <si>
    <t>Contamination Type</t>
  </si>
  <si>
    <t>Contamination Type II</t>
  </si>
  <si>
    <t>Scope of Work</t>
  </si>
  <si>
    <t>Lump Sum</t>
  </si>
  <si>
    <t>Unit Rates</t>
  </si>
  <si>
    <t>Time and Materials</t>
  </si>
  <si>
    <t>Cost Mark-Up</t>
  </si>
  <si>
    <t>Per Diem</t>
  </si>
  <si>
    <t>CEI Acct Code</t>
  </si>
  <si>
    <t>17549</t>
  </si>
  <si>
    <t>PO BOX 196960
Anchorage, AK 99519</t>
  </si>
  <si>
    <t>17418</t>
  </si>
  <si>
    <t>Env Sampling ANC</t>
  </si>
  <si>
    <t>Larry Helgeson</t>
  </si>
  <si>
    <t>State of AK DOT &amp; PF/Div. of TSAIA Envi. Sect.</t>
  </si>
  <si>
    <t/>
  </si>
  <si>
    <t>Scott Lytle</t>
  </si>
  <si>
    <t>2511032 Amend 5 plus</t>
  </si>
  <si>
    <t>03/01/12</t>
  </si>
  <si>
    <t>03/31/15</t>
  </si>
  <si>
    <t>80%</t>
  </si>
  <si>
    <t>Ted Stevens Anchorage International Airport, Alaska</t>
  </si>
  <si>
    <t>Inspections/Sampling</t>
  </si>
  <si>
    <t>Water</t>
  </si>
  <si>
    <t>POL</t>
  </si>
  <si>
    <t>Conduct Environmental sampling of water for 3rd &amp; 4th years.</t>
  </si>
  <si>
    <t>Yes</t>
  </si>
  <si>
    <t>(20) State/Local Govmt/ We are PRIME Contractor</t>
  </si>
  <si>
    <t>17550</t>
  </si>
  <si>
    <t>480 W. Tudor Rd. 
Anchorage, AK 99503</t>
  </si>
  <si>
    <t>NWA Exterior PVA ACM</t>
  </si>
  <si>
    <t>Matt Cox</t>
  </si>
  <si>
    <t>NeighborWorks Anchorage</t>
  </si>
  <si>
    <t>(907) 667-8490</t>
  </si>
  <si>
    <t>(907) 677-8450</t>
  </si>
  <si>
    <t>Jack McKeever</t>
  </si>
  <si>
    <t>Signed NTP</t>
  </si>
  <si>
    <t>03/15/13</t>
  </si>
  <si>
    <t>03/29/13</t>
  </si>
  <si>
    <t>100%</t>
  </si>
  <si>
    <t>PVA - 787 Elm St.</t>
  </si>
  <si>
    <t>Building Material</t>
  </si>
  <si>
    <t>Asbestos</t>
  </si>
  <si>
    <t>Examination of the presence of asbestos in the exterior side.</t>
  </si>
  <si>
    <t>(30) Private Work</t>
  </si>
  <si>
    <t>17551</t>
  </si>
  <si>
    <t>311 N. Sitka St.
Anchorage, AK 99503</t>
  </si>
  <si>
    <t>17461</t>
  </si>
  <si>
    <t>Kulis Fire Station</t>
  </si>
  <si>
    <t>CEI (Alcan)</t>
  </si>
  <si>
    <t>(907) 561-0125</t>
  </si>
  <si>
    <t>Shane Durand</t>
  </si>
  <si>
    <t>email NTP 3/20/13</t>
  </si>
  <si>
    <t>03/26/13</t>
  </si>
  <si>
    <t>06/30/13</t>
  </si>
  <si>
    <t>Kulis ANGB, Alaska</t>
  </si>
  <si>
    <t>Environmental Cleanup</t>
  </si>
  <si>
    <t>Environmental Design</t>
  </si>
  <si>
    <t>Soil</t>
  </si>
  <si>
    <t>Conduct assessment and provide professional services related to the cleanup of Kulis ANG site by the Fire Station.</t>
  </si>
  <si>
    <t>(12) Federal/ We are SUB to Sub of Prime (2nd TIER)</t>
  </si>
  <si>
    <t>17552</t>
  </si>
  <si>
    <t>730 E. 5th Ave.
Anchorage, AK 99501</t>
  </si>
  <si>
    <t>BMW Drain</t>
  </si>
  <si>
    <t>BMW of Anchorage</t>
  </si>
  <si>
    <t>(907) 646-7500</t>
  </si>
  <si>
    <t>Frank Boasen</t>
  </si>
  <si>
    <t>PSA T.O.#1  4/4/13</t>
  </si>
  <si>
    <t>04/05/13</t>
  </si>
  <si>
    <t>05/15/13</t>
  </si>
  <si>
    <t>Anchorage, AK</t>
  </si>
  <si>
    <t>Construction Oversight</t>
  </si>
  <si>
    <t>Replace Floor Drain</t>
  </si>
  <si>
    <t>17553</t>
  </si>
  <si>
    <t>9251 Lake Otis Pkway
Anchorage, AK 99507</t>
  </si>
  <si>
    <t>3212</t>
  </si>
  <si>
    <t>PNA Asbestos</t>
  </si>
  <si>
    <t>Pacific Northern Academy</t>
  </si>
  <si>
    <t>(907) 333-1080</t>
  </si>
  <si>
    <t>(907) 333-1652</t>
  </si>
  <si>
    <t>Martin Weiser, 440-6117</t>
  </si>
  <si>
    <t>NTP 4/8/13</t>
  </si>
  <si>
    <t>04/07/13</t>
  </si>
  <si>
    <t>05/17/13</t>
  </si>
  <si>
    <t>80</t>
  </si>
  <si>
    <t>550 Bragaw St. Anchorage</t>
  </si>
  <si>
    <t>Consulting</t>
  </si>
  <si>
    <t>Demolish wall; displose of ACM, conduct AHERA inspection and develop management plan.  CEI to demo and abate; WEC to perform clearance and EMI to conduct AHERA</t>
  </si>
  <si>
    <t>17554</t>
  </si>
  <si>
    <t>311 N. Sitka St.
Anchorage, AK 99501</t>
  </si>
  <si>
    <t>Subdivision Plan</t>
  </si>
  <si>
    <t>Canaday Homestead</t>
  </si>
  <si>
    <t>(907) 651-0125</t>
  </si>
  <si>
    <t>Shane Durance</t>
  </si>
  <si>
    <t>Verbal NTP 4/1/13</t>
  </si>
  <si>
    <t>04/01/13</t>
  </si>
  <si>
    <t>07/31/13</t>
  </si>
  <si>
    <t>Palmer</t>
  </si>
  <si>
    <t>Civil Design</t>
  </si>
  <si>
    <t>Develop subdivision plan</t>
  </si>
  <si>
    <t>17555</t>
  </si>
  <si>
    <t>10440 Balls Ford Rd., Ste. 200
Manassas, VA 20109</t>
  </si>
  <si>
    <t>3183</t>
  </si>
  <si>
    <t>Perryville SWPP</t>
  </si>
  <si>
    <t>Sage System Technologies, LLC</t>
  </si>
  <si>
    <t>(571) 358-3268</t>
  </si>
  <si>
    <t>(703) 365-0460</t>
  </si>
  <si>
    <t>rarriola@sagealaska.com</t>
  </si>
  <si>
    <t>Robbyn Arriola</t>
  </si>
  <si>
    <t>NTP 4/16/13</t>
  </si>
  <si>
    <t>04/17/13</t>
  </si>
  <si>
    <t>08/30/13</t>
  </si>
  <si>
    <t>Perryville, AK</t>
  </si>
  <si>
    <t>Develop SWPPP, EPP and NOI for work on Perryville Boat Launch</t>
  </si>
  <si>
    <t>(11) Federal/ We are DIRECT Sub to Prime (1st TIER)</t>
  </si>
  <si>
    <t>17556</t>
  </si>
  <si>
    <t>PO BOX 870162
Wasilla, AK 99687</t>
  </si>
  <si>
    <t>3209</t>
  </si>
  <si>
    <t>Nugget UST</t>
  </si>
  <si>
    <t>Prism Design &amp; Construction</t>
  </si>
  <si>
    <t>(907) 892-7333</t>
  </si>
  <si>
    <t>Scott Yaskus</t>
  </si>
  <si>
    <t>4/7/13 email NTP</t>
  </si>
  <si>
    <t>04/18/13</t>
  </si>
  <si>
    <t>Palmer, AK</t>
  </si>
  <si>
    <t>Metal Tanks</t>
  </si>
  <si>
    <t>conduct UST Assessment</t>
  </si>
  <si>
    <t>17557</t>
  </si>
  <si>
    <t>3510 Spenard Rd., Ste. 100
Anchorage, AK 99503</t>
  </si>
  <si>
    <t>3224</t>
  </si>
  <si>
    <t>AMP &amp; Awareness Training</t>
  </si>
  <si>
    <t>Cook Inlet Housing Authority</t>
  </si>
  <si>
    <t>(907) 793-3000</t>
  </si>
  <si>
    <t>(907) 793-3070</t>
  </si>
  <si>
    <t>Sam Theis-223-7082 (cell)</t>
  </si>
  <si>
    <t>4/23/13 NTP</t>
  </si>
  <si>
    <t>04/23/13</t>
  </si>
  <si>
    <t>05/31/13</t>
  </si>
  <si>
    <t>4110 Spenard Rd. Anchorage, AK</t>
  </si>
  <si>
    <t>Asbestos Management Plan during construction and asbetos awareness training</t>
  </si>
  <si>
    <t>17558</t>
  </si>
  <si>
    <t>Plans North Post</t>
  </si>
  <si>
    <t>CEI (Doyon)</t>
  </si>
  <si>
    <t>Kauai Alpha</t>
  </si>
  <si>
    <t>CEI #13587</t>
  </si>
  <si>
    <t>04/26/13</t>
  </si>
  <si>
    <t>Ft. Waiwright, AK</t>
  </si>
  <si>
    <t>Develop plans for project to include SWPPP and associated plans</t>
  </si>
  <si>
    <t>(19) Federal/ We are 3rd TIER or Lower</t>
  </si>
  <si>
    <t>17559</t>
  </si>
  <si>
    <t>311 N. Sitka
Anchorage, AK 99501</t>
  </si>
  <si>
    <t>Plans Utilidor Upgrade</t>
  </si>
  <si>
    <t>(907) 516-0125</t>
  </si>
  <si>
    <t>CEI #13588</t>
  </si>
  <si>
    <t>Ft. Wainwright, AK</t>
  </si>
  <si>
    <t>Develop plans for project (SWPPP and associated plans)</t>
  </si>
  <si>
    <t>17560</t>
  </si>
  <si>
    <t>480 W. Tudor Rd.
Anchorage, AK 99503</t>
  </si>
  <si>
    <t>XRF Testing Non-HUD</t>
  </si>
  <si>
    <t>(907) 677-8490</t>
  </si>
  <si>
    <t>Sue Perrins/Hannah Hindman</t>
  </si>
  <si>
    <t>4/29/13 Contract</t>
  </si>
  <si>
    <t>04/29/13</t>
  </si>
  <si>
    <t>04/29/16</t>
  </si>
  <si>
    <t>100</t>
  </si>
  <si>
    <t>Lead</t>
  </si>
  <si>
    <t>Conduct Limited LPB testing</t>
  </si>
  <si>
    <t>17561</t>
  </si>
  <si>
    <t>PO Box 365; Mile 249 Parks Hwy.
Healy, Alaska 99743</t>
  </si>
  <si>
    <t>Phase 1 Healy</t>
  </si>
  <si>
    <t>Leroy Lausen
Denali Land Development, LLC</t>
  </si>
  <si>
    <t>(907) 683-3333</t>
  </si>
  <si>
    <t>Leroy Lausen, 388-7388</t>
  </si>
  <si>
    <t>Signed NTP, 5/4/13</t>
  </si>
  <si>
    <t>05/02/13</t>
  </si>
  <si>
    <t>06/15/13</t>
  </si>
  <si>
    <t>Healy, AK</t>
  </si>
  <si>
    <t>ESA's and Audits</t>
  </si>
  <si>
    <t>Phase 1</t>
  </si>
  <si>
    <t>Conduct Phase I ESA</t>
  </si>
  <si>
    <t>17562</t>
  </si>
  <si>
    <t>Mile 1421.5 Alaska Highway
Delta Junction, AK 99737</t>
  </si>
  <si>
    <t>3232</t>
  </si>
  <si>
    <t>Delta Junction Asbestos</t>
  </si>
  <si>
    <t>M2C1 Construction &amp; Engineering</t>
  </si>
  <si>
    <t>(907) 895-5441</t>
  </si>
  <si>
    <t>(907) 317-0980</t>
  </si>
  <si>
    <t>Stephen Hammond</t>
  </si>
  <si>
    <t>Email NTP, 4/30/13</t>
  </si>
  <si>
    <t>05/01/13</t>
  </si>
  <si>
    <t>05/30/13</t>
  </si>
  <si>
    <t>Delta Junction, AK</t>
  </si>
  <si>
    <t>Perform limited asbestos survey for partial demolition of public works buildings</t>
  </si>
  <si>
    <t>17563</t>
  </si>
  <si>
    <t>4300 Boniface Parkway
Anchorage, AK 99504</t>
  </si>
  <si>
    <t>3231</t>
  </si>
  <si>
    <t>Well Certification</t>
  </si>
  <si>
    <t>AHFC</t>
  </si>
  <si>
    <t>(907) 330-8120</t>
  </si>
  <si>
    <t>David Gonzales</t>
  </si>
  <si>
    <t>Verbal NTP</t>
  </si>
  <si>
    <t>05/06/13</t>
  </si>
  <si>
    <t>50</t>
  </si>
  <si>
    <t>Tract 1, Nunaka Valley Subd. Anchorage</t>
  </si>
  <si>
    <t>Conduct test &amp; survey to register and certify a commercial class C well</t>
  </si>
  <si>
    <t>17564</t>
  </si>
  <si>
    <t>425 G Street, Suit 300
Anchorage, AK 99501</t>
  </si>
  <si>
    <t>Bayview ESA ACM&amp;LBP</t>
  </si>
  <si>
    <t>Weston Solutions, Inc.</t>
  </si>
  <si>
    <t>(907) 272-7826</t>
  </si>
  <si>
    <t>Justin Blank</t>
  </si>
  <si>
    <t>Signed NTP, 5/8/13</t>
  </si>
  <si>
    <t>05/08/13</t>
  </si>
  <si>
    <t>Bayview Commercial Bldg., 619 E. Ship Creek Ave.</t>
  </si>
  <si>
    <t>Compile Phase I report, conduct limited ACM and LBP survey</t>
  </si>
  <si>
    <t>17565</t>
  </si>
  <si>
    <t>480 W. Tudor Road
Anchorage, AK 99503</t>
  </si>
  <si>
    <t>Asbestos awareness &amp; O&amp;M training</t>
  </si>
  <si>
    <t>Glenn Hasburgh</t>
  </si>
  <si>
    <t>NeighborWorks</t>
  </si>
  <si>
    <t>Michaela Sisson/Doug Lankin</t>
  </si>
  <si>
    <t>Email NTP</t>
  </si>
  <si>
    <t>05/09/13</t>
  </si>
  <si>
    <t>05/24/13</t>
  </si>
  <si>
    <t>Anchorage</t>
  </si>
  <si>
    <t>Provide asbestos awareness training, O&amp;M training and ACBM outside at Panoramic View Apts.</t>
  </si>
  <si>
    <t>17566</t>
  </si>
  <si>
    <t>3510 Spenard Rd., #100
Anchorage, AK 99503</t>
  </si>
  <si>
    <t>3201</t>
  </si>
  <si>
    <t>CIHA Environmental Services</t>
  </si>
  <si>
    <t>Cook Inlet Housing Authority (CIHA)</t>
  </si>
  <si>
    <t>(907) 793-3721</t>
  </si>
  <si>
    <t>Nicole Lashua</t>
  </si>
  <si>
    <t>13P-DV-202b - Env. Term Services</t>
  </si>
  <si>
    <t>05/10/13</t>
  </si>
  <si>
    <t>05/23/15</t>
  </si>
  <si>
    <t>Term services as presented in our proposal</t>
  </si>
  <si>
    <t>17567</t>
  </si>
  <si>
    <t>1517 S. Industrial Way, #8
Palmer, AK 99645</t>
  </si>
  <si>
    <t>Kenai RA</t>
  </si>
  <si>
    <t>Alaska Community Development Corp.</t>
  </si>
  <si>
    <t>(907) 746-5680</t>
  </si>
  <si>
    <t>(907) 746-7651</t>
  </si>
  <si>
    <t>Bryant Edwards</t>
  </si>
  <si>
    <t>Email NTP 5/13/13</t>
  </si>
  <si>
    <t>05/13/13</t>
  </si>
  <si>
    <t>42781 Sam Street, Kenai, AK</t>
  </si>
  <si>
    <t>Perform HUD Risk Assessment</t>
  </si>
  <si>
    <t>17568</t>
  </si>
  <si>
    <t>Merill Crossing HBMS</t>
  </si>
  <si>
    <t>(907) 677-8406</t>
  </si>
  <si>
    <t>Brian Shelton-Kelley</t>
  </si>
  <si>
    <t>Signe NTP 5/15/13</t>
  </si>
  <si>
    <t>05/14/13</t>
  </si>
  <si>
    <t>Merill Crossing Apartments</t>
  </si>
  <si>
    <t>Perform Limited HBMS</t>
  </si>
  <si>
    <t>17569</t>
  </si>
  <si>
    <t>510 Burrand St., Suite 575
Vancouver, B.C. CANADA V6C 3A8</t>
  </si>
  <si>
    <t>3239</t>
  </si>
  <si>
    <t>Rainy Pass Cleanup</t>
  </si>
  <si>
    <t>Geoinformatics Alaska</t>
  </si>
  <si>
    <t>(604) 669-6660</t>
  </si>
  <si>
    <t>John Lamborn, 3552466</t>
  </si>
  <si>
    <t>Email NTP 5/16/13</t>
  </si>
  <si>
    <t>05/16/13</t>
  </si>
  <si>
    <t>8 /16/13</t>
  </si>
  <si>
    <t>Whiskey Bravo, Rainy Pass, AK</t>
  </si>
  <si>
    <t>Conduct initial assessment and confirmation sampling after cleanup of fuel oil spill site</t>
  </si>
  <si>
    <t>17570</t>
  </si>
  <si>
    <t>HBMS-1104 W. 7th Ave.</t>
  </si>
  <si>
    <t>CEI</t>
  </si>
  <si>
    <t>Tali Landau</t>
  </si>
  <si>
    <t>Verbal NTP (CEI Proposal)</t>
  </si>
  <si>
    <t>05/21/13</t>
  </si>
  <si>
    <t>1104 W. 7th Ave. Anchorage</t>
  </si>
  <si>
    <t>HBMS for demolition</t>
  </si>
  <si>
    <t>17571</t>
  </si>
  <si>
    <t>2550 Postmark Dr.
Anchorage, AK 99502</t>
  </si>
  <si>
    <t>Spill-International Aviation Services</t>
  </si>
  <si>
    <t>International Aviation Services</t>
  </si>
  <si>
    <t>(907) 243-1515</t>
  </si>
  <si>
    <t>Jim Enters, 632-2960</t>
  </si>
  <si>
    <t>Email NTP 5/31/13</t>
  </si>
  <si>
    <t>06/14/13</t>
  </si>
  <si>
    <t>TSAIA - 2558 Postmark Dr.</t>
  </si>
  <si>
    <t>Field screen &amp; confirmation; sampling for spill response</t>
  </si>
  <si>
    <t>17572</t>
  </si>
  <si>
    <t>1517 S. Industrial Way #8
Palmer, AK 99645</t>
  </si>
  <si>
    <t>HUD RA - Palmer</t>
  </si>
  <si>
    <t>12401 E. Outer Loop Springer Loop, Palmer, AK</t>
  </si>
  <si>
    <t>Lead Risk Assessment (HUD)</t>
  </si>
  <si>
    <t>17573</t>
  </si>
  <si>
    <t>550 W. 7th Ave., #1340
Anchorage, AK 99501</t>
  </si>
  <si>
    <t>Hatcher Pass XRF Testing</t>
  </si>
  <si>
    <t>Alaska State Parks, Design &amp; Construction</t>
  </si>
  <si>
    <t>(907) 264-8756</t>
  </si>
  <si>
    <t>(907) 269-8917</t>
  </si>
  <si>
    <t>Jacob Gondek</t>
  </si>
  <si>
    <t>Email NTP 6/14/13</t>
  </si>
  <si>
    <t>Hatcher Pass, Alaska</t>
  </si>
  <si>
    <t>Perform XRF testing on the Assy Building, mess hall, apartment house, commissary, warehouse, bunkhouses 1&amp;2 and visitors center at Hatcher Pass Park</t>
  </si>
  <si>
    <t>17574</t>
  </si>
  <si>
    <t>9138 Arlon Street
Anchorage, AK 99507</t>
  </si>
  <si>
    <t>Raven's Roost Phase I</t>
  </si>
  <si>
    <t>Raven's Roost Co-Housing, LLC</t>
  </si>
  <si>
    <t>(907) 632-4763</t>
  </si>
  <si>
    <t>abbotcoho@gmail.com</t>
  </si>
  <si>
    <t>Mary Minor</t>
  </si>
  <si>
    <t>Signed Proposal 6/17/13</t>
  </si>
  <si>
    <t>06/17/13</t>
  </si>
  <si>
    <t>08/02/13</t>
  </si>
  <si>
    <t>3447 Abbot Road</t>
  </si>
  <si>
    <t>Perform Phase I services</t>
  </si>
  <si>
    <t>17575</t>
  </si>
  <si>
    <t>PO Box 870162
Wasilla, AK 99687</t>
  </si>
  <si>
    <t>3247</t>
  </si>
  <si>
    <t>Talkeetna UST Pull</t>
  </si>
  <si>
    <t>shaun.c@prismalaska.com</t>
  </si>
  <si>
    <t>Shaun Campbell</t>
  </si>
  <si>
    <t>6/24/13 email</t>
  </si>
  <si>
    <t>06/24/13</t>
  </si>
  <si>
    <t>07/30/13</t>
  </si>
  <si>
    <t>At&amp;t Propert, Talkeetna AK</t>
  </si>
  <si>
    <t>30</t>
  </si>
  <si>
    <t>17576</t>
  </si>
  <si>
    <t>3940 Arctic BLVD. Suite 300 
Anchorage AK 99503</t>
  </si>
  <si>
    <t>Homer Asbestos Spec</t>
  </si>
  <si>
    <t>CRW Engineering</t>
  </si>
  <si>
    <t>(907) 646-5615</t>
  </si>
  <si>
    <t>Mike Legineche</t>
  </si>
  <si>
    <t>CRW Job No 20501.02</t>
  </si>
  <si>
    <t>7 /10/13</t>
  </si>
  <si>
    <t>7 /15/13</t>
  </si>
  <si>
    <t>Review and comment on specification (65%)</t>
  </si>
  <si>
    <t>17577</t>
  </si>
  <si>
    <t>4700 BLM Road
Anchorage AK 99507</t>
  </si>
  <si>
    <t>BLM SPCC Campbell Tract</t>
  </si>
  <si>
    <t>BLM Anchorage</t>
  </si>
  <si>
    <t>(907) 267-1226</t>
  </si>
  <si>
    <t>(907) 267-1267</t>
  </si>
  <si>
    <t>Larry Beck</t>
  </si>
  <si>
    <t>7 /12/13</t>
  </si>
  <si>
    <t>Campbell Tract Anchorage AK</t>
  </si>
  <si>
    <t>17578</t>
  </si>
  <si>
    <t>800 West Evergreen Ave Suite 100
Palmer AK 99645-6539</t>
  </si>
  <si>
    <t>Ship Creek Spill</t>
  </si>
  <si>
    <t>USDA / NRCS AK State Office</t>
  </si>
  <si>
    <t>(907) 761-7744</t>
  </si>
  <si>
    <t>(907) 761-7790</t>
  </si>
  <si>
    <t>Ryan Lorimer</t>
  </si>
  <si>
    <t>GS-10F-0308T</t>
  </si>
  <si>
    <t>7 /11/13</t>
  </si>
  <si>
    <t>8 /30/13</t>
  </si>
  <si>
    <t>319 Ship Creek Site Anchorage AK</t>
  </si>
  <si>
    <t>(40) GSA Contract</t>
  </si>
  <si>
    <t>17579</t>
  </si>
  <si>
    <t>39777 Lake Street
Homer, AK 99603</t>
  </si>
  <si>
    <t>HEA Seldovia Sampling</t>
  </si>
  <si>
    <t>Homer electric Authority</t>
  </si>
  <si>
    <t>(907) 398-6223</t>
  </si>
  <si>
    <t>Bruce Linton</t>
  </si>
  <si>
    <t>7 /26/13</t>
  </si>
  <si>
    <t>08/23/13</t>
  </si>
  <si>
    <t>Seldovia AK</t>
  </si>
  <si>
    <t>17580</t>
  </si>
  <si>
    <t>3535 Factoria Blvd. SE Suite 520
Bellvue, WA 98006</t>
  </si>
  <si>
    <t>Bass Pro Shop</t>
  </si>
  <si>
    <t>Kimco Glenn Square Anchorage, LLC</t>
  </si>
  <si>
    <t>Curt Taylor</t>
  </si>
  <si>
    <t>Email NTP 7/30/13</t>
  </si>
  <si>
    <t>09/30/13</t>
  </si>
  <si>
    <t>Glenn Square Mall</t>
  </si>
  <si>
    <t>17581</t>
  </si>
  <si>
    <t>311 North Stika
Anchorage, AK 99501</t>
  </si>
  <si>
    <t>Northern Lights Utilities As builts</t>
  </si>
  <si>
    <t>Stuart Jaques</t>
  </si>
  <si>
    <t>Verbal NTP CEI Job #13490</t>
  </si>
  <si>
    <t>08/01/13</t>
  </si>
  <si>
    <t>10/30/13</t>
  </si>
  <si>
    <t>Review as-built drawing for submittal to APEC for application to operate</t>
  </si>
  <si>
    <t>17582</t>
  </si>
  <si>
    <t>3510 Spenard Road Suite 100
Anchorage AK 99503</t>
  </si>
  <si>
    <t>CIHA Claire ouse Roof ACM</t>
  </si>
  <si>
    <t>Sam Theis</t>
  </si>
  <si>
    <t>08/16/13</t>
  </si>
  <si>
    <t>4110 Spenard Road (Claire House)</t>
  </si>
  <si>
    <t>Perform Asbestos Sampling on Roof</t>
  </si>
  <si>
    <t>17583</t>
  </si>
  <si>
    <t>PO Box 870162
Wasila AK 99687</t>
  </si>
  <si>
    <t>Prism OSH Tesoro Demo ACM</t>
  </si>
  <si>
    <t>8 /5 /13</t>
  </si>
  <si>
    <t>Intersection of Old Seward and Dowling Road</t>
  </si>
  <si>
    <t>Perform demolition sampling of ACM</t>
  </si>
  <si>
    <t>17584</t>
  </si>
  <si>
    <t>W. 29th Ave MW Sampling</t>
  </si>
  <si>
    <t>Neighbor Works Anchorage</t>
  </si>
  <si>
    <t>(907) 677-8401</t>
  </si>
  <si>
    <t>(907) 677-8451</t>
  </si>
  <si>
    <t>Barb Worley</t>
  </si>
  <si>
    <t>Email NTP 6/17/13</t>
  </si>
  <si>
    <t>8 /7 /13</t>
  </si>
  <si>
    <t>12/3 /13</t>
  </si>
  <si>
    <t>W. 29th Ave</t>
  </si>
  <si>
    <t>Perform LTGWMW Sampling</t>
  </si>
  <si>
    <t>17585</t>
  </si>
  <si>
    <t>3000 "C" Street Suite 105
Anchorage, AK 99503</t>
  </si>
  <si>
    <t>Key Bank Air Monitoring</t>
  </si>
  <si>
    <t>Peach Investments LLC</t>
  </si>
  <si>
    <t>(907) 561-4010</t>
  </si>
  <si>
    <t>(907) 562-6387</t>
  </si>
  <si>
    <t>Jennifer Hutchens</t>
  </si>
  <si>
    <t>9 /30/13</t>
  </si>
  <si>
    <t>Key Bank 601 W. 5th Ave</t>
  </si>
  <si>
    <t>Air</t>
  </si>
  <si>
    <t>Perform routine air monitoring at key Bank Plaza</t>
  </si>
  <si>
    <t>17586</t>
  </si>
  <si>
    <t>208 Lake St. Suite 2E
Sitka, AK 99835</t>
  </si>
  <si>
    <t>SeaHawk Stockpile II</t>
  </si>
  <si>
    <t>Silver Bay Seafoods, LLC</t>
  </si>
  <si>
    <t>(907) 966-3110</t>
  </si>
  <si>
    <t>(907) 966-3115</t>
  </si>
  <si>
    <t>jon.p.hickman@gmail.com</t>
  </si>
  <si>
    <t>Jon Hickman</t>
  </si>
  <si>
    <t>NTP</t>
  </si>
  <si>
    <t>Silver bay Seafood Plant Valdez AK</t>
  </si>
  <si>
    <t>Characterization  of the contaminated soil stockpile located in Valdez AK.</t>
  </si>
  <si>
    <t>17587</t>
  </si>
  <si>
    <t>electronic on-line
see attached</t>
  </si>
  <si>
    <t>GSA-57</t>
  </si>
  <si>
    <t>Glycol Site Assessment</t>
  </si>
  <si>
    <t>GSA</t>
  </si>
  <si>
    <t>(253) 931-7929</t>
  </si>
  <si>
    <t>PM Bob Bliss cell 253-397-6862</t>
  </si>
  <si>
    <t>GS-10F-0308T/ GS-P-10-13-LT-0030</t>
  </si>
  <si>
    <t>8 /8 /13</t>
  </si>
  <si>
    <t>11/5 /13</t>
  </si>
  <si>
    <t>75%</t>
  </si>
  <si>
    <t>Fairbanks AK</t>
  </si>
  <si>
    <t>Conduct Release site assessment of Fed Bldg annex per NORTECH work plan</t>
  </si>
  <si>
    <t>17588</t>
  </si>
  <si>
    <t>PO Box 569
Cooper Landing, AK 99512</t>
  </si>
  <si>
    <t>Hamilton MW3 Water sampling</t>
  </si>
  <si>
    <t>Hamilton's Place</t>
  </si>
  <si>
    <t>(907) 598-1078</t>
  </si>
  <si>
    <t>Dodie Wilson</t>
  </si>
  <si>
    <t>email NTP 8/7/13</t>
  </si>
  <si>
    <t>Cooper Landing AK</t>
  </si>
  <si>
    <t>Conduct "very careful" sampling of MW#3.</t>
  </si>
  <si>
    <t>17589</t>
  </si>
  <si>
    <t>PO Box 233863
Anchroage, AK 99523</t>
  </si>
  <si>
    <t>AWWU Well house 10 &amp; 11 ACM LBP</t>
  </si>
  <si>
    <t>Frawner Corporation</t>
  </si>
  <si>
    <t>(907) 561-4044</t>
  </si>
  <si>
    <t>(907) 346-4797</t>
  </si>
  <si>
    <t>Tom Hebnes</t>
  </si>
  <si>
    <t>8 /12/13</t>
  </si>
  <si>
    <t>9 /15/13</t>
  </si>
  <si>
    <t>AWWU Well House 10 &amp; 11</t>
  </si>
  <si>
    <t>Perform Limited HBMS per spec. renovations for well house 10 &amp; 11</t>
  </si>
  <si>
    <t>17590</t>
  </si>
  <si>
    <t>311N. Sitka St. 
Anchorage, AK 99501</t>
  </si>
  <si>
    <t>3273</t>
  </si>
  <si>
    <t>UAA Mold Clearance</t>
  </si>
  <si>
    <t>(907) 561-0178</t>
  </si>
  <si>
    <t>08/22/13</t>
  </si>
  <si>
    <t>09/08/13</t>
  </si>
  <si>
    <t>UAA Anchorage, AK</t>
  </si>
  <si>
    <t>Mold</t>
  </si>
  <si>
    <t>Conduct Mold Clearance Assessment</t>
  </si>
  <si>
    <t>17591</t>
  </si>
  <si>
    <t>7362 Parks Hwy. #562
Wasilla, AK 99654</t>
  </si>
  <si>
    <t>Prism-Cantwell Soils</t>
  </si>
  <si>
    <t>(907) 892-7334</t>
  </si>
  <si>
    <t>Verbal 2/23 Scott Yaskus</t>
  </si>
  <si>
    <t>Tesoro Cantwell, AK</t>
  </si>
  <si>
    <t>Provide guidance on sample colletion and analyze data.</t>
  </si>
  <si>
    <t>17592</t>
  </si>
  <si>
    <t>16515 Centerfield Dr., Suite 201
Eagle River, AK 99577</t>
  </si>
  <si>
    <t>M &amp; O Storage Contam Soil</t>
  </si>
  <si>
    <t>Eklutna Services, LLC</t>
  </si>
  <si>
    <t>(907) 696-9611</t>
  </si>
  <si>
    <t>(907) 696-4628</t>
  </si>
  <si>
    <t>Marshall Blaksley (382-8282cell)</t>
  </si>
  <si>
    <t>9 /6 /13</t>
  </si>
  <si>
    <t>85</t>
  </si>
  <si>
    <t>Dr. Martin Luther King Blvd, Anchorage, AK</t>
  </si>
  <si>
    <t>Conduct assessment of contamination found in soil at project site.</t>
  </si>
  <si>
    <t>(21) State/Local Govmt/ We are DIRECT Sub to Prime (1st TIER)</t>
  </si>
  <si>
    <t>17593</t>
  </si>
  <si>
    <t>800 E. Dimond Blvd, Suite 3-201</t>
  </si>
  <si>
    <t>3279</t>
  </si>
  <si>
    <t>IAQ Assessment Dimond Center</t>
  </si>
  <si>
    <t>Dimond Center</t>
  </si>
  <si>
    <t>(907) 929-7114</t>
  </si>
  <si>
    <t>(907) 644-4703</t>
  </si>
  <si>
    <t>John Martin</t>
  </si>
  <si>
    <t>9/9/13 Signed NTP</t>
  </si>
  <si>
    <t>9 /9 /13</t>
  </si>
  <si>
    <t>09/20/13</t>
  </si>
  <si>
    <t>800 E. Dimond Blvd., Suite 200 (ACPE)</t>
  </si>
  <si>
    <t>Visual inspection/assessment of indoor air quality</t>
  </si>
  <si>
    <t>17594</t>
  </si>
  <si>
    <t>3261</t>
  </si>
  <si>
    <t>Dillingham UST</t>
  </si>
  <si>
    <t>Prism Design &amp; Contruction</t>
  </si>
  <si>
    <t>9/6/13 Email NTP</t>
  </si>
  <si>
    <t>9 /11/13</t>
  </si>
  <si>
    <t>Dillingham, AK</t>
  </si>
  <si>
    <t>Conduct UST site closure assessment at C &amp; L Tesoro #917
($6449.50, $1900 if DRO required)</t>
  </si>
  <si>
    <t>17595</t>
  </si>
  <si>
    <t>1517 S. Industial Way
Palmer, AK 99645</t>
  </si>
  <si>
    <t>AK CDC HUD Clearance Sitka</t>
  </si>
  <si>
    <t>(907) 746-5681</t>
  </si>
  <si>
    <t>10/11/13</t>
  </si>
  <si>
    <t>Sitka AK</t>
  </si>
  <si>
    <t>Perform HUD lead clearance at 2 SFH in Sitka, AK</t>
  </si>
  <si>
    <t>17596</t>
  </si>
  <si>
    <t>311 N. Sitka St. 
Anchorage, AK 99501</t>
  </si>
  <si>
    <t>3280</t>
  </si>
  <si>
    <t>AWWU Plans SWPPP</t>
  </si>
  <si>
    <t>Email 9/6/13</t>
  </si>
  <si>
    <t>Develop SWPPP to include HMCP for project.</t>
  </si>
  <si>
    <t>17597</t>
  </si>
  <si>
    <t>CEI		
311 N Sitka St. 		
Anchorage, AK 99501</t>
  </si>
  <si>
    <t>Palmer Warehouse HBMS</t>
  </si>
  <si>
    <t>(307) 561-0178</t>
  </si>
  <si>
    <t>10/01/13</t>
  </si>
  <si>
    <t>Perform HBMS for Demolition</t>
  </si>
  <si>
    <t>17598</t>
  </si>
  <si>
    <t>Tank Farm Assessment &amp; HBMS</t>
  </si>
  <si>
    <t>Email NTP CEI #13623</t>
  </si>
  <si>
    <t>9 /18/13</t>
  </si>
  <si>
    <t>Prudhoe Bay, AK</t>
  </si>
  <si>
    <t>Former tank farm assessment &amp; HBMS</t>
  </si>
  <si>
    <t>17599</t>
  </si>
  <si>
    <t>Peters Creek UST</t>
  </si>
  <si>
    <t>Verbal NTP 9/16/13</t>
  </si>
  <si>
    <t>9 /16/13</t>
  </si>
  <si>
    <t>10/31/13</t>
  </si>
  <si>
    <t>Peters Creek, AK</t>
  </si>
  <si>
    <t>Test soil around UST site.</t>
  </si>
  <si>
    <t>17600</t>
  </si>
  <si>
    <t>5375 Cameron St. Unit A
Las Vegas, NV 89118</t>
  </si>
  <si>
    <t>Old Mill NV SWPPP</t>
  </si>
  <si>
    <t>CI Contractors</t>
  </si>
  <si>
    <t>(702) 362-5470</t>
  </si>
  <si>
    <t>Mick Rush</t>
  </si>
  <si>
    <t>CIC Job #2047</t>
  </si>
  <si>
    <t>9 /23/13</t>
  </si>
  <si>
    <t>06/30/14</t>
  </si>
  <si>
    <t>Spring Mount Nat. Recreational Area, NV</t>
  </si>
  <si>
    <t>Develop and manage SWPPP for the project</t>
  </si>
  <si>
    <t>17601</t>
  </si>
  <si>
    <t>3278</t>
  </si>
  <si>
    <t>Eagle River Theater Demo</t>
  </si>
  <si>
    <t>10/1 /13</t>
  </si>
  <si>
    <t>10/18/13</t>
  </si>
  <si>
    <t>Eagle River, AK</t>
  </si>
  <si>
    <t>17602</t>
  </si>
  <si>
    <t>3283</t>
  </si>
  <si>
    <t>Crowley UST Closure</t>
  </si>
  <si>
    <t>10/1/13 Email NTP</t>
  </si>
  <si>
    <t>11/15/13</t>
  </si>
  <si>
    <t>Conduct site assessment for closure in place of 2 10,000 gal UST's.</t>
  </si>
  <si>
    <t>17603</t>
  </si>
  <si>
    <t>311 N. Sitka Street
Anchorage, AK 99501</t>
  </si>
  <si>
    <t>W. 66th Ave. Spill</t>
  </si>
  <si>
    <t>CEI (Air Liquid)</t>
  </si>
  <si>
    <t>Verbal Direction (CEI Job# 13462)</t>
  </si>
  <si>
    <t>10/14/13</t>
  </si>
  <si>
    <t>11/30/13</t>
  </si>
  <si>
    <t>W. 66th Ave., Anchorage, AK</t>
  </si>
  <si>
    <t>Direct soil removal of mineral oil impacted soils.</t>
  </si>
  <si>
    <t>17604</t>
  </si>
  <si>
    <t>CEI (Lend-Lease)</t>
  </si>
  <si>
    <t>CEI Job #13472</t>
  </si>
  <si>
    <t>10/16/13</t>
  </si>
  <si>
    <t>12/13/14</t>
  </si>
  <si>
    <t>Soil/Water</t>
  </si>
  <si>
    <t>Manage SWPPP for project.</t>
  </si>
  <si>
    <t>17605</t>
  </si>
  <si>
    <t>280 Airport Way
Kenai, AK 99611</t>
  </si>
  <si>
    <t>HEA MW Decommissioning</t>
  </si>
  <si>
    <t>Homer Electric Association, Inc.</t>
  </si>
  <si>
    <t>(907) 335-6223</t>
  </si>
  <si>
    <t>(907) 398-7817</t>
  </si>
  <si>
    <t>10/24/13</t>
  </si>
  <si>
    <t>11/24/13</t>
  </si>
  <si>
    <t>Seldovia, Alaska</t>
  </si>
  <si>
    <t>Remove MW # 1 &amp; MW # 2a per ADEC draft guidance.</t>
  </si>
  <si>
    <t>17606</t>
  </si>
  <si>
    <t>1133 N. Street 
Anchorage, AK 99501</t>
  </si>
  <si>
    <t>Limited HBMS 3005 Spenard</t>
  </si>
  <si>
    <t>Cynthia Berger</t>
  </si>
  <si>
    <t>(907) 272-6166</t>
  </si>
  <si>
    <t>cell # 229-4200</t>
  </si>
  <si>
    <t>Cindy Berger</t>
  </si>
  <si>
    <t>Email NTP 10/24/13</t>
  </si>
  <si>
    <t>3005 Spenard Road, Anchorage, AK</t>
  </si>
  <si>
    <t>Perform limited LBP &amp; ACM sampling for property transaction information.</t>
  </si>
  <si>
    <t>17608</t>
  </si>
  <si>
    <t>Merrill Crossing Samples</t>
  </si>
  <si>
    <t>Neighbor Works  Anchorage</t>
  </si>
  <si>
    <t>(907) 242-5695</t>
  </si>
  <si>
    <t>Doug Lambkin</t>
  </si>
  <si>
    <t>Verbal Direction 11/7/13</t>
  </si>
  <si>
    <t>11/07/13</t>
  </si>
  <si>
    <t>Conduct inspection of wall texture and joint compound.</t>
  </si>
  <si>
    <t>17609</t>
  </si>
  <si>
    <t>911 W. 8th Ave. Suite 100
Anchorage, AK 99501</t>
  </si>
  <si>
    <t>ARRC Asbestos Program</t>
  </si>
  <si>
    <t>Restoration Science &amp; Engineering, LLC</t>
  </si>
  <si>
    <t>(907) 278-1023</t>
  </si>
  <si>
    <t>(907) 277-5718</t>
  </si>
  <si>
    <t>David Nyman/Adam Turner</t>
  </si>
  <si>
    <t>Verbal (contract to follow)</t>
  </si>
  <si>
    <t>11/08/13</t>
  </si>
  <si>
    <t>Provide consulting support in revising ARRC asbestos program.</t>
  </si>
  <si>
    <t>17610</t>
  </si>
  <si>
    <t>8015 Ingram St. 
Anchorage, AK 99502</t>
  </si>
  <si>
    <t>Limited ACM 1201 W. 33rd</t>
  </si>
  <si>
    <t>Christi Pavia</t>
  </si>
  <si>
    <t>(907) 748-6708</t>
  </si>
  <si>
    <t>Christi Pavia / Leif Herrington</t>
  </si>
  <si>
    <t>11/11/13</t>
  </si>
  <si>
    <t>11/11/18</t>
  </si>
  <si>
    <t>1201 W. 33rd Ave. Anchorage, AK</t>
  </si>
  <si>
    <t>Perform targeted asbestos sampling on areas of renovation.</t>
  </si>
  <si>
    <t>17611</t>
  </si>
  <si>
    <t>HBMS Tesoro #61 Arctic &amp; 72nd</t>
  </si>
  <si>
    <t>(907) 357-1431</t>
  </si>
  <si>
    <t>11/13/13</t>
  </si>
  <si>
    <t>12/11/13</t>
  </si>
  <si>
    <t>Tesoro Arctic &amp; 72nd</t>
  </si>
  <si>
    <t>Perform limited HBMS targeting asbestos &amp; lead on the interior.</t>
  </si>
  <si>
    <t>17612</t>
  </si>
  <si>
    <t>1230 W. 27th Ave.
Anchorage, AK 99503</t>
  </si>
  <si>
    <t>HBMS (La Mex Bldg.)</t>
  </si>
  <si>
    <t>Matt Jones</t>
  </si>
  <si>
    <t>(907) 229-4223</t>
  </si>
  <si>
    <t>Signed NTP 11/22/13</t>
  </si>
  <si>
    <t>11/22/13</t>
  </si>
  <si>
    <t>12/02/13</t>
  </si>
  <si>
    <t>2550 Spenard Rd. - La Mex Bldg.</t>
  </si>
  <si>
    <t>Perform full HBMS on visible materials on a RUSH basis</t>
  </si>
  <si>
    <t>17613</t>
  </si>
  <si>
    <t>3269</t>
  </si>
  <si>
    <t>Valley Country Pipes</t>
  </si>
  <si>
    <t>Shaun Campbell, Scott Yaskus</t>
  </si>
  <si>
    <t>Verbal NTP 11/26/13</t>
  </si>
  <si>
    <t>11/26/13</t>
  </si>
  <si>
    <t>01/15/14</t>
  </si>
  <si>
    <t>Wasilla, AK</t>
  </si>
  <si>
    <t>Conduct assessment of soil unde pipes and dispenser's to compete closure of those items</t>
  </si>
  <si>
    <t>17614</t>
  </si>
  <si>
    <t>P.O. Box 2267,
Lutz, FL 33548</t>
  </si>
  <si>
    <t>Fusion LBP Risk Assesment</t>
  </si>
  <si>
    <t>Fusion Field Services</t>
  </si>
  <si>
    <t>(727) 235-4800</t>
  </si>
  <si>
    <t>Mike Viscusi</t>
  </si>
  <si>
    <t>12/03/13</t>
  </si>
  <si>
    <t>12/30/13</t>
  </si>
  <si>
    <t>1202 W.36th ave., Anchorage AK</t>
  </si>
  <si>
    <t>Perform Lead-based paint Risk assessment on 1 house with three rental units</t>
  </si>
  <si>
    <t>17615</t>
  </si>
  <si>
    <t>4240 Old Seward Hwy,
Anchorage, AK 99503</t>
  </si>
  <si>
    <t>Phase l ESA</t>
  </si>
  <si>
    <t>Terri E. Lane c/o Burnett Company Realty</t>
  </si>
  <si>
    <t>(907) 279-9333</t>
  </si>
  <si>
    <t>Bruce Burnett</t>
  </si>
  <si>
    <t>Verbal NTP 12/27/13</t>
  </si>
  <si>
    <t>01/20/14</t>
  </si>
  <si>
    <t>Conduct Phase l ESA on  6  acres of  vacant land off Dimond + Brayton Drive</t>
  </si>
  <si>
    <t>17616</t>
  </si>
  <si>
    <t>9251 Lake Otis parkway, 
Anchorage, AK 99507</t>
  </si>
  <si>
    <t>PNA Asbestos consulting</t>
  </si>
  <si>
    <t>Mike Bayless</t>
  </si>
  <si>
    <t>Verbal/Email NTP (Contract pending)</t>
  </si>
  <si>
    <t>01/27/14</t>
  </si>
  <si>
    <t>12/31/14</t>
  </si>
  <si>
    <t>Asbestos Related Consulting Services</t>
  </si>
  <si>
    <t>17617</t>
  </si>
  <si>
    <t>4700 BLM Road, 
Anchorage, AK 99507</t>
  </si>
  <si>
    <t>BLM Limited Asbestos Sampling</t>
  </si>
  <si>
    <t>BLM Anchorage Field Office</t>
  </si>
  <si>
    <t>(907) 267-1281</t>
  </si>
  <si>
    <t>Dave Doucet</t>
  </si>
  <si>
    <t>6028390</t>
  </si>
  <si>
    <t>01/24/14</t>
  </si>
  <si>
    <t>02/28/14</t>
  </si>
  <si>
    <t>Campbell Tract, Anchorage, AK</t>
  </si>
  <si>
    <t>Perform limited Asbestos Sampling on areas of Renovation</t>
  </si>
  <si>
    <t>17618</t>
  </si>
  <si>
    <t>6200 Lake Otis Parkway, Ste. 202
Anchorage, AK 99507</t>
  </si>
  <si>
    <t>HBMS</t>
  </si>
  <si>
    <t>McGee Industries</t>
  </si>
  <si>
    <t>(907) 345-1400</t>
  </si>
  <si>
    <t>(907) 345-1553</t>
  </si>
  <si>
    <t>Charlie McGee, 242-8290</t>
  </si>
  <si>
    <t>Email NTP 2/13/14</t>
  </si>
  <si>
    <t>02/13/14</t>
  </si>
  <si>
    <t>2211 E. Northern Lights Blvd. Anchorage</t>
  </si>
  <si>
    <t>Perform lead &amp; asbestos HBM survey for interior portions of office to be renovated</t>
  </si>
  <si>
    <t>17619</t>
  </si>
  <si>
    <t>1660 Duke Street, 
Alexandria, VA 22314</t>
  </si>
  <si>
    <t>VOA Trailside III Phase I</t>
  </si>
  <si>
    <t>Trailside Heights III VOA, LLC</t>
  </si>
  <si>
    <t>(703) 341-5000</t>
  </si>
  <si>
    <t>Glenn Gellert</t>
  </si>
  <si>
    <t>02/18/14</t>
  </si>
  <si>
    <t>03/15/14</t>
  </si>
  <si>
    <t>Lumenpark Subdivision 
9601 Lake Otis parkway, Anchorage AK</t>
  </si>
  <si>
    <t>Perform ASTM - 1527 Phase I ESA</t>
  </si>
  <si>
    <t>17620</t>
  </si>
  <si>
    <t>PVA ACM Roof Sampling</t>
  </si>
  <si>
    <t>(907) 677-8410</t>
  </si>
  <si>
    <t>Dustin Miller</t>
  </si>
  <si>
    <t>Signed NTP 3/12/14</t>
  </si>
  <si>
    <t>03/13/14</t>
  </si>
  <si>
    <t>04/13/14</t>
  </si>
  <si>
    <t>Panoramic View Apartments, Anchorage, AK</t>
  </si>
  <si>
    <t>Collect asbestos samples from materials to be disturbed during renovation / roof replacement</t>
  </si>
  <si>
    <t>17621</t>
  </si>
  <si>
    <t>Old Mill retaining wall</t>
  </si>
  <si>
    <t>C.I. Contractors, Inc.</t>
  </si>
  <si>
    <t>Sean Holland</t>
  </si>
  <si>
    <t>Verbal NTP 3/12-14-CIC#10-2047</t>
  </si>
  <si>
    <t>03/12/14</t>
  </si>
  <si>
    <t>05/15/14</t>
  </si>
  <si>
    <t>75</t>
  </si>
  <si>
    <t>Nevada</t>
  </si>
  <si>
    <t>Retaining Wall</t>
  </si>
  <si>
    <t>Design structure of retaining wall</t>
  </si>
  <si>
    <t>17622</t>
  </si>
  <si>
    <t>480 W Tudor Rd
Anchorage, AK 99503</t>
  </si>
  <si>
    <t>Phease 7 ESA Merrill Crossing Apartments</t>
  </si>
  <si>
    <t>Matt Kropke</t>
  </si>
  <si>
    <t>03/18/14</t>
  </si>
  <si>
    <t>04/01/14</t>
  </si>
  <si>
    <t>Merrill Crossing Apartments, Anchorage AK</t>
  </si>
  <si>
    <t>Perform ASTM Phase 7 ESA</t>
  </si>
  <si>
    <t>17623</t>
  </si>
  <si>
    <t>480 W. Tudor Rd, 
Anchorage, AK99503</t>
  </si>
  <si>
    <t>Merrill Crossing  Apartments Roof sampling</t>
  </si>
  <si>
    <t>Emaill NTP</t>
  </si>
  <si>
    <t>Merrill Crossing  Apartments, Anchorage AK</t>
  </si>
  <si>
    <t>Collect Roof samples for asbestos Evaluation</t>
  </si>
  <si>
    <t>17624</t>
  </si>
  <si>
    <t>311 N. Sitka  Street,
Anchorage, AK 99501</t>
  </si>
  <si>
    <t>HBMS Lynden Bldg.</t>
  </si>
  <si>
    <t>(907) 561-0123</t>
  </si>
  <si>
    <t>03/20/14</t>
  </si>
  <si>
    <t>04/11/14</t>
  </si>
  <si>
    <t>Ship creek, Anchorage AK</t>
  </si>
  <si>
    <t>Perform full HBMS on bldg to be demolished</t>
  </si>
  <si>
    <t>17625</t>
  </si>
  <si>
    <t>3510 Spenard Road, Suite 100
Anchorage, AK 99503</t>
  </si>
  <si>
    <t>3333</t>
  </si>
  <si>
    <t>CIHA HBMS Chickaloon</t>
  </si>
  <si>
    <t>San Theis</t>
  </si>
  <si>
    <t>03/24/14</t>
  </si>
  <si>
    <t>8901 Peek Ave, Anchorage, AK</t>
  </si>
  <si>
    <t>Perform limited Asbestos and Lead testing on Exterior of Building</t>
  </si>
  <si>
    <t>17626</t>
  </si>
  <si>
    <t>3308</t>
  </si>
  <si>
    <t>FTW Bldg 3005+3008</t>
  </si>
  <si>
    <t>Jay Stepetin</t>
  </si>
  <si>
    <t>CIC Job#2049</t>
  </si>
  <si>
    <t>04/7 /14</t>
  </si>
  <si>
    <t>09/31/14</t>
  </si>
  <si>
    <t>Ft. Wainwright, Alaska</t>
  </si>
  <si>
    <t>Develop SWPP and SAP for demolition of two hangers, conduct structural survey and review demo plan.</t>
  </si>
  <si>
    <t>17627</t>
  </si>
  <si>
    <t>480 W. Tudor rd,
Anchorage, AK 99503</t>
  </si>
  <si>
    <t>PVA XRF LBP Testing</t>
  </si>
  <si>
    <t>NeighborWorks Amchorage</t>
  </si>
  <si>
    <t>(907) 677-8440</t>
  </si>
  <si>
    <t>04/15/14</t>
  </si>
  <si>
    <t>04/30/14</t>
  </si>
  <si>
    <t>Panoramic View Apartments</t>
  </si>
  <si>
    <t>Perform limited XRF LBP testing on Exterior windows</t>
  </si>
  <si>
    <t>17628</t>
  </si>
  <si>
    <t>511 Boren Avenue North, Suite 300
Seattle, WA 98109</t>
  </si>
  <si>
    <t>Haugen Sub. Phase I</t>
  </si>
  <si>
    <t>Anchorage Development Partners</t>
  </si>
  <si>
    <t>(206) 876-2801</t>
  </si>
  <si>
    <t>Joe Baldwin</t>
  </si>
  <si>
    <t>04/28/14</t>
  </si>
  <si>
    <t>05/19/14</t>
  </si>
  <si>
    <t>Lots 4A,10,11 and 12 Haugen Subdivision Anchorage, AK</t>
  </si>
  <si>
    <t>Perform Phase 1 ESA at 2735 E. Tudor rd., Anchorage, AK</t>
  </si>
  <si>
    <t>17629</t>
  </si>
  <si>
    <t>PO Box 2267
Lutz, Fl 3358</t>
  </si>
  <si>
    <t>LBP RA Willow</t>
  </si>
  <si>
    <t>Michael Viscusi</t>
  </si>
  <si>
    <t>05/21/14</t>
  </si>
  <si>
    <t>Willow, AK</t>
  </si>
  <si>
    <t>Perform LBP at 24252 W. Willow Creek Parkway, Wllow, AK</t>
  </si>
  <si>
    <t>17630</t>
  </si>
  <si>
    <t>P.O. Box 196613, 
Anchorage, AK 99519-6613</t>
  </si>
  <si>
    <t>Wasilla Small Spill</t>
  </si>
  <si>
    <t>Alaska USA</t>
  </si>
  <si>
    <t>(907) 786-2186</t>
  </si>
  <si>
    <t>(907) 433-5978</t>
  </si>
  <si>
    <t>s.villafuerte@alaskausa.org</t>
  </si>
  <si>
    <t>George Rodriguez</t>
  </si>
  <si>
    <t>Email 5/2/14 verbal</t>
  </si>
  <si>
    <t>05/02/14</t>
  </si>
  <si>
    <t>Clean up Small Spill</t>
  </si>
  <si>
    <t>17631</t>
  </si>
  <si>
    <t>3101 Penland Parkway, Suit M-02,
Anchorage, AK 99508</t>
  </si>
  <si>
    <t>SN Properties Phase 1 ESA</t>
  </si>
  <si>
    <t>SN Properties</t>
  </si>
  <si>
    <t>(907) 274-1888</t>
  </si>
  <si>
    <t>Daelyne Ford</t>
  </si>
  <si>
    <t>05/30/14</t>
  </si>
  <si>
    <t>10330 Old Seward Hwy, Anchorage, AK</t>
  </si>
  <si>
    <t>Perform ASTM 1527 Phase 1 ESA</t>
  </si>
  <si>
    <t>17632</t>
  </si>
  <si>
    <t>935 W. 3rd ave., 
Anchorage, AK99501</t>
  </si>
  <si>
    <t>Pioneer  Sq.. Limited HBMS</t>
  </si>
  <si>
    <t>Carr-Gottstein Properties</t>
  </si>
  <si>
    <t>(907) 272-2277</t>
  </si>
  <si>
    <t>Lee Henry</t>
  </si>
  <si>
    <t>Email/verbal 5/9/14</t>
  </si>
  <si>
    <t>05/09/14</t>
  </si>
  <si>
    <t>Pioneer Square, Palmer, AK</t>
  </si>
  <si>
    <t>Conduct Inventory of Light fixtures and exit signs that may contain Hazardous Waste.</t>
  </si>
  <si>
    <t>17633</t>
  </si>
  <si>
    <t>480 W. Tudor Rd.,
Anchorage, AK 99503</t>
  </si>
  <si>
    <t>3342</t>
  </si>
  <si>
    <t>Merrill Crossing UST Removal</t>
  </si>
  <si>
    <t>Scott Siebert</t>
  </si>
  <si>
    <t>05/12/14</t>
  </si>
  <si>
    <t>06/13/14</t>
  </si>
  <si>
    <t>1275 E. 9th Ave, Anchorage, AK</t>
  </si>
  <si>
    <t>Phase 2</t>
  </si>
  <si>
    <t>Remove UST, screen associated soils and coordinate disposal of fluids and tank</t>
  </si>
  <si>
    <t>17634</t>
  </si>
  <si>
    <t>3347</t>
  </si>
  <si>
    <t>ABMS ACMHS Bldg</t>
  </si>
  <si>
    <t>Chris Aggerholm &amp; Joe Baldwin</t>
  </si>
  <si>
    <t>EMAIL NTP</t>
  </si>
  <si>
    <t>05/16/14</t>
  </si>
  <si>
    <t>05/31/14</t>
  </si>
  <si>
    <t>2735 E. Tudor Rd., Anchorage, AK</t>
  </si>
  <si>
    <t>Perform ABMS &amp; Abatement quote for two-story office Building</t>
  </si>
  <si>
    <t>17635</t>
  </si>
  <si>
    <t>2911 Willow Street
Anchorage, AK 99517</t>
  </si>
  <si>
    <t>Sewage Spill Remediation</t>
  </si>
  <si>
    <t>Sheila Wyne</t>
  </si>
  <si>
    <t>(907) 360-2382</t>
  </si>
  <si>
    <t>Singed PSA/Signed NTP</t>
  </si>
  <si>
    <t>05/22/14</t>
  </si>
  <si>
    <t>06/22/14</t>
  </si>
  <si>
    <t>2911 Willow Street. Anchorage AK 99517</t>
  </si>
  <si>
    <t>Perform Phase I - Contaminated debris removal and off-site Disposal and Perform Phase II - Soil Remediation and Neutralization. Provide letter report of activities.</t>
  </si>
  <si>
    <t>17636</t>
  </si>
  <si>
    <t>5201 E. Northern Lights Blvd, #1S
Anchorage. AK 99508</t>
  </si>
  <si>
    <t>Trailside Heights Radon Assessment</t>
  </si>
  <si>
    <t>Lumen Design, LLC</t>
  </si>
  <si>
    <t>(907) 771-9940</t>
  </si>
  <si>
    <t>(907) 771-9996</t>
  </si>
  <si>
    <t>ron@lumenak.com</t>
  </si>
  <si>
    <t>Ron Bateman</t>
  </si>
  <si>
    <t>05/26/14</t>
  </si>
  <si>
    <t>06/26/14</t>
  </si>
  <si>
    <t>Trailside Heights Facility, Lumnepark Drive Anchorage, AK</t>
  </si>
  <si>
    <t>Radon</t>
  </si>
  <si>
    <t>Conduct Radon Assessment</t>
  </si>
  <si>
    <t>17637</t>
  </si>
  <si>
    <t>PVA Unit 608 ACM</t>
  </si>
  <si>
    <t>06/03/14</t>
  </si>
  <si>
    <t>Perform Asbestos Sampling and Consulting</t>
  </si>
  <si>
    <t>17638</t>
  </si>
  <si>
    <t>P.O. Box 305
Bethel. Alaska 99559</t>
  </si>
  <si>
    <t>3336</t>
  </si>
  <si>
    <t>LKSD Toksook Bay POL</t>
  </si>
  <si>
    <t>Lower Kuskokwim School District</t>
  </si>
  <si>
    <t>(907) 543-4821</t>
  </si>
  <si>
    <t>(907) 543-4954</t>
  </si>
  <si>
    <t>James Mikesell</t>
  </si>
  <si>
    <t>MOA #714109</t>
  </si>
  <si>
    <t>01/01/15</t>
  </si>
  <si>
    <t>Toksook Bay, AK</t>
  </si>
  <si>
    <t>Write ADEC work plan for site characterization at the Teacher Housingin Toksook Bay Alaska</t>
  </si>
  <si>
    <t>17639</t>
  </si>
  <si>
    <t>P.O. Box 52
Dillingham, AK 99576</t>
  </si>
  <si>
    <t>C+L Tesoro Assesments</t>
  </si>
  <si>
    <t>Clifford Tubbs</t>
  </si>
  <si>
    <t>(907) 843-1393</t>
  </si>
  <si>
    <t>Verbal Direction 6/6/14</t>
  </si>
  <si>
    <t>06/06/14</t>
  </si>
  <si>
    <t>Soil, Water</t>
  </si>
  <si>
    <t>Develop Work Plan for ADEC approval and implement site assesment when approved</t>
  </si>
  <si>
    <t>17640</t>
  </si>
  <si>
    <t>1230 W INT’L AIRPORT RD
ANCHORAGE, AK 99518</t>
  </si>
  <si>
    <t>LBP Inspection Peterson</t>
  </si>
  <si>
    <t>Kim Living Trust</t>
  </si>
  <si>
    <t>(206) 979-7181</t>
  </si>
  <si>
    <t>Ckim@q-1.com</t>
  </si>
  <si>
    <t>Chuck Kim</t>
  </si>
  <si>
    <t>Signed NTP 6/6/14</t>
  </si>
  <si>
    <t>510 Lstreet, Anchorage, AK</t>
  </si>
  <si>
    <t>Conduct full HUD LBP inspection of Unit 806</t>
  </si>
  <si>
    <t>17641</t>
  </si>
  <si>
    <t>2515 A Street
Anchorage, AK 99503</t>
  </si>
  <si>
    <t>3359</t>
  </si>
  <si>
    <t>MLTP Duct Haz Mat</t>
  </si>
  <si>
    <t>USKH</t>
  </si>
  <si>
    <t>(907) 276-4245</t>
  </si>
  <si>
    <t>(907) 258-4653</t>
  </si>
  <si>
    <t>Robert J.Koruna</t>
  </si>
  <si>
    <t>1297931</t>
  </si>
  <si>
    <t>06/10/14</t>
  </si>
  <si>
    <t>10/30/14</t>
  </si>
  <si>
    <t>IH/Safety</t>
  </si>
  <si>
    <t>Develop and conduct exposure assesment for using air to move lines through ducts.</t>
  </si>
  <si>
    <t>17642</t>
  </si>
  <si>
    <t>2525 Blueberry Road Ste105
Anchorage, AK 99503</t>
  </si>
  <si>
    <t>3366</t>
  </si>
  <si>
    <t>Closure Elevator Leak</t>
  </si>
  <si>
    <t>Wiley Brooks Company, Inc</t>
  </si>
  <si>
    <t>Laura Cantrell</t>
  </si>
  <si>
    <t>6/16/14 Signed PSA</t>
  </si>
  <si>
    <t>06/16/14</t>
  </si>
  <si>
    <t>733 W 4th Ave, Anchorage, AK</t>
  </si>
  <si>
    <t>Conduct investigation to get closure of ADEC listed contaminated site.</t>
  </si>
  <si>
    <t>17643</t>
  </si>
  <si>
    <t>1517 S. Industrial Way
Palmer, AK 99645</t>
  </si>
  <si>
    <t>ACDC Glenn RA</t>
  </si>
  <si>
    <t>(907) 355-1822</t>
  </si>
  <si>
    <t>Email NTP 6/30/14</t>
  </si>
  <si>
    <t>07/30/14</t>
  </si>
  <si>
    <t>4471 Sassy Ave., Wasilla</t>
  </si>
  <si>
    <t>Perform HUD Risk Assessment on single family home</t>
  </si>
  <si>
    <t>17644</t>
  </si>
  <si>
    <t>P.O. Box 2267
Lutz, FL 33548</t>
  </si>
  <si>
    <t>12th Ave RA Fusion</t>
  </si>
  <si>
    <t>07/16/14</t>
  </si>
  <si>
    <t>527 E. 12th Ave, Anchorage</t>
  </si>
  <si>
    <t>Perform Lead-based Paint Risk Assesmnet</t>
  </si>
  <si>
    <t>17645</t>
  </si>
  <si>
    <t>222 W 7th Ave Box 5
Anchorage, AK 99513</t>
  </si>
  <si>
    <t>Federal Bldg. IAQ</t>
  </si>
  <si>
    <t>General Services Administration</t>
  </si>
  <si>
    <t>(907) 271-1277</t>
  </si>
  <si>
    <t>(907) 271-3630</t>
  </si>
  <si>
    <t>Mark Tittle</t>
  </si>
  <si>
    <t>Verbal Diretion 7/21/14 GS10F0308T</t>
  </si>
  <si>
    <t>07/21/14</t>
  </si>
  <si>
    <t>08/20/14</t>
  </si>
  <si>
    <t>222 W 7th Ave, Anchorage AK</t>
  </si>
  <si>
    <t>Conduct IAQ survey of air in Court Library in the Federal Building</t>
  </si>
  <si>
    <t>17646</t>
  </si>
  <si>
    <t>P.O. Box 870162
Wasilla, AK 99687</t>
  </si>
  <si>
    <t>3372</t>
  </si>
  <si>
    <t>Splash and Dash UST</t>
  </si>
  <si>
    <t>scott.y@prismalaska.com</t>
  </si>
  <si>
    <t>Verbal NTP 7/23/14</t>
  </si>
  <si>
    <t>07/24/14</t>
  </si>
  <si>
    <t>08/29/14</t>
  </si>
  <si>
    <t>90%</t>
  </si>
  <si>
    <t>210 University Ave, Fairbanks. AK</t>
  </si>
  <si>
    <t>Conduct site Assesment per 18 AAC 78 on UST Removal</t>
  </si>
  <si>
    <t>17647</t>
  </si>
  <si>
    <t>3940 Arctic Blvd, Suite 300		
Anchorage , AK 99503</t>
  </si>
  <si>
    <t>Wales Washeteria ESA</t>
  </si>
  <si>
    <t>CRW Engineering Group</t>
  </si>
  <si>
    <t>Jon Herman</t>
  </si>
  <si>
    <t>MCA, 2/10/12 LOA#3, 7/24/14</t>
  </si>
  <si>
    <t>Wales, Alaska</t>
  </si>
  <si>
    <t>Building Material, Soil</t>
  </si>
  <si>
    <t>Lead, POL</t>
  </si>
  <si>
    <t>Conduct HBMS of Building and limited ESA of surface of property</t>
  </si>
  <si>
    <t>(22) State/Local Govmt/ We are SUB to Sub of Prime (2nd TIER)</t>
  </si>
  <si>
    <t>17648</t>
  </si>
  <si>
    <t>CH2 Batch Plant</t>
  </si>
  <si>
    <t>7/31/14 Email</t>
  </si>
  <si>
    <t>07/31/14</t>
  </si>
  <si>
    <t>09/30/14</t>
  </si>
  <si>
    <t>Tract 23 Prudhoe Bay, Alaska</t>
  </si>
  <si>
    <t>Provide plans, reports, field screening and sampling for small cleanup at the batch plant area Tract 23</t>
  </si>
  <si>
    <t>17649</t>
  </si>
  <si>
    <t>3370</t>
  </si>
  <si>
    <t>Petersburg  AS UST</t>
  </si>
  <si>
    <t>Email 7/21/14</t>
  </si>
  <si>
    <t>08/01/14</t>
  </si>
  <si>
    <t>Petersburg, Alaska</t>
  </si>
  <si>
    <t>Develop basic scope of work to remove UST by terminal in Petersburg</t>
  </si>
  <si>
    <t>17650</t>
  </si>
  <si>
    <t>11471 Lang Street
Anchorage, AK 99515</t>
  </si>
  <si>
    <t>West Dowling Mineral Oil</t>
  </si>
  <si>
    <t>Granite Construction Company</t>
  </si>
  <si>
    <t>(907) 344-2593</t>
  </si>
  <si>
    <t>Danae Eulloqui</t>
  </si>
  <si>
    <t>PSA 07/31/14</t>
  </si>
  <si>
    <t>08/05/14</t>
  </si>
  <si>
    <t>W 66th Ave, Anchorage</t>
  </si>
  <si>
    <t>Clean up all mineral oil spill by W 66th Ave, Anchorage</t>
  </si>
  <si>
    <t>17651</t>
  </si>
  <si>
    <t>400 15th St SW		
Auburn, WA 98001-6505</t>
  </si>
  <si>
    <t>GSA-069</t>
  </si>
  <si>
    <t>Asbestos + Radon GSA</t>
  </si>
  <si>
    <t>Robert Bliss</t>
  </si>
  <si>
    <t>GS-10F-0308T/DON:GS-P-10-14-LT-0014</t>
  </si>
  <si>
    <t>08/11/14</t>
  </si>
  <si>
    <t>02/12/14</t>
  </si>
  <si>
    <t>Tok. Haines, Peterburg, Alaska</t>
  </si>
  <si>
    <t>Conduct Asbestos Reinspection and Radon testing at 3 Facilities (10 Buildings)</t>
  </si>
  <si>
    <t>17652</t>
  </si>
  <si>
    <t>311 N Sitka Street
Anchorage, AK 99501</t>
  </si>
  <si>
    <t>Misc</t>
  </si>
  <si>
    <t>AK Regional UST</t>
  </si>
  <si>
    <t>08/14/14</t>
  </si>
  <si>
    <t>Alaska Regional Hospital, Anchorage, AK</t>
  </si>
  <si>
    <t>Conduct site assessment for 10 K unregulated UST</t>
  </si>
  <si>
    <t>17653</t>
  </si>
  <si>
    <t>6191 N.State Hwy 161
Irving,TX, 75038</t>
  </si>
  <si>
    <t>LSG Sky Chefs Asbestos consulting</t>
  </si>
  <si>
    <t>LSG Sky Chefs, USA, Inc.</t>
  </si>
  <si>
    <t>(972) 793-9612</t>
  </si>
  <si>
    <t>(972) 793-9635</t>
  </si>
  <si>
    <t>June Weirich</t>
  </si>
  <si>
    <t>Signed Contract</t>
  </si>
  <si>
    <t>08/13/14</t>
  </si>
  <si>
    <t>12/20/14</t>
  </si>
  <si>
    <t>4370Old International Airport road</t>
  </si>
  <si>
    <t>Perform Asbestos Consulting Services and collect samples or on as needed basis</t>
  </si>
  <si>
    <t>17654</t>
  </si>
  <si>
    <t>Fusion KET RA</t>
  </si>
  <si>
    <t>EMAIL  NTP</t>
  </si>
  <si>
    <t>08/19/14</t>
  </si>
  <si>
    <t>320 Bawden Street, Unit 212, Ketchikan, AK</t>
  </si>
  <si>
    <t>Perform Lead-Based Paint Risk Assesmnet</t>
  </si>
  <si>
    <t>17655</t>
  </si>
  <si>
    <t>PO Box 93090
Anchorage, AK 99509</t>
  </si>
  <si>
    <t>Lead Consulting PVA</t>
  </si>
  <si>
    <t>FA Contractors, LLC</t>
  </si>
  <si>
    <t>(907) 258-4567</t>
  </si>
  <si>
    <t>Myoung S. Kim</t>
  </si>
  <si>
    <t>Verbal Directions</t>
  </si>
  <si>
    <t>05/06/14</t>
  </si>
  <si>
    <t>Provide LBP consulting services related to Panoramic View Apartments</t>
  </si>
  <si>
    <t>17656</t>
  </si>
  <si>
    <t>11301 Olive Lane
Anchorage, AK 99515</t>
  </si>
  <si>
    <t>SFH HBMS Glacier St.</t>
  </si>
  <si>
    <t>Edward Hakala</t>
  </si>
  <si>
    <t>(907) 222-1085</t>
  </si>
  <si>
    <t>Signed Proposal</t>
  </si>
  <si>
    <t>08/22/14</t>
  </si>
  <si>
    <t>09/08/14</t>
  </si>
  <si>
    <t>2605 Glacier St., Anchorage, AK</t>
  </si>
  <si>
    <t>HBMS for Demolition</t>
  </si>
  <si>
    <t>17657</t>
  </si>
  <si>
    <t>520 E. 32nd Ave.
Anchorage, AK 99503</t>
  </si>
  <si>
    <t>Lagoon HUD CLR</t>
  </si>
  <si>
    <t>Aleutian Housing Authority</t>
  </si>
  <si>
    <t>Shannon Reynaga</t>
  </si>
  <si>
    <t>Verbal NTP 8/22/14</t>
  </si>
  <si>
    <t>Ernest Mobeck Home - Nelson Lagoon, AK</t>
  </si>
  <si>
    <t>Perform HUD LBP Clearance on SFH in Nelson Lagoon. Provide personal monitoring devices, cassettes and attachments</t>
  </si>
  <si>
    <t>17658</t>
  </si>
  <si>
    <t>100 Front Street
Tanana, AK 99777</t>
  </si>
  <si>
    <t>3388</t>
  </si>
  <si>
    <t>FAA Tank McGrath</t>
  </si>
  <si>
    <t>Tanana Commercial Co.</t>
  </si>
  <si>
    <t>(907) 388-2361</t>
  </si>
  <si>
    <t>Dale Erickson</t>
  </si>
  <si>
    <t>Email 9/15/14 contract will be provided</t>
  </si>
  <si>
    <t>09/15/14</t>
  </si>
  <si>
    <t>11/15/14</t>
  </si>
  <si>
    <t>McGrath, AK</t>
  </si>
  <si>
    <t>Develop plans, reports and provide oversight on removal of regulated UST's</t>
  </si>
  <si>
    <t>17659</t>
  </si>
  <si>
    <t>2211 Yorkshire Lane
Anchorage, AK 99504</t>
  </si>
  <si>
    <t>17334</t>
  </si>
  <si>
    <t>Duffy's Stockpile</t>
  </si>
  <si>
    <t>Kirk Ellis</t>
  </si>
  <si>
    <t>9/21/14 email</t>
  </si>
  <si>
    <t>09/22/14</t>
  </si>
  <si>
    <t>Salana, Alaska</t>
  </si>
  <si>
    <t>Confirm treatment is complete on 230CY of soil in Cell II</t>
  </si>
  <si>
    <t>17660</t>
  </si>
  <si>
    <t>3255 Old Glenn Hwy
Palmer, AK 99645</t>
  </si>
  <si>
    <t>3396</t>
  </si>
  <si>
    <t>JBER Soil Stockpile</t>
  </si>
  <si>
    <t>Dirtworks, Inc.</t>
  </si>
  <si>
    <t>(907) 745-3671</t>
  </si>
  <si>
    <t>Scottie Johnson</t>
  </si>
  <si>
    <t>09/24/14</t>
  </si>
  <si>
    <t>JBER, AK</t>
  </si>
  <si>
    <t>Conduct ESA on soil stockpiled at JBER for contamination</t>
  </si>
  <si>
    <t>17661</t>
  </si>
  <si>
    <t>P.O. Box 870162		
Wasilla, AK 99687</t>
  </si>
  <si>
    <t>3389</t>
  </si>
  <si>
    <t>Cascade UST Sitka</t>
  </si>
  <si>
    <t>E-mail  NTP 9/8/14</t>
  </si>
  <si>
    <t>10/07/14</t>
  </si>
  <si>
    <t>Sitka, AK</t>
  </si>
  <si>
    <t>Conduct Site Assesment per 18 AAC78.090 for 12,400 gal UST</t>
  </si>
  <si>
    <t>17662</t>
  </si>
  <si>
    <t>Anchorage, AK 99503</t>
  </si>
  <si>
    <t>3402</t>
  </si>
  <si>
    <t>Baker Platform Asbestos</t>
  </si>
  <si>
    <t>Hilcorp Alaska
3800 Centerpoint Drive, Ste 1400</t>
  </si>
  <si>
    <t>(907) 777-8425</t>
  </si>
  <si>
    <t>Duke Green</t>
  </si>
  <si>
    <t>PO #1453252 (AFE)</t>
  </si>
  <si>
    <t>10/15/14</t>
  </si>
  <si>
    <t>Baker Platform, Cook Inlet, AK</t>
  </si>
  <si>
    <t>Conduct asbestos survey of burned out living quarters.</t>
  </si>
  <si>
    <t>17663</t>
  </si>
  <si>
    <t>480 W. Tudor Rd
Anchorage, AK 99503</t>
  </si>
  <si>
    <t>3208 Spenard Rd Phase I ESA</t>
  </si>
  <si>
    <t>(907) 677-8434</t>
  </si>
  <si>
    <t>10/21/14</t>
  </si>
  <si>
    <t>3208 Spenard Rd (Roberts &amp; Wilson Lots 1-3)</t>
  </si>
  <si>
    <t>Perform "Rush" Phase I ESA for 3 Lots (Roberts &amp; Wilson Lots 1-3)</t>
  </si>
  <si>
    <t>17664</t>
  </si>
  <si>
    <t>311 N. Sitka St.		
Anchorage, AK 99501</t>
  </si>
  <si>
    <t>FTW MATOC Tanks</t>
  </si>
  <si>
    <t>Ken Martin</t>
  </si>
  <si>
    <t>W912DY-11-D-0014 Order#0013</t>
  </si>
  <si>
    <t>10/08/14</t>
  </si>
  <si>
    <t>07/31/15</t>
  </si>
  <si>
    <t>Review work plan, develop SWPPP and other consulting as requested</t>
  </si>
  <si>
    <t>17665</t>
  </si>
  <si>
    <t>1113 W. Fireweed Lane, #202
Anchorage, AK 99503</t>
  </si>
  <si>
    <t>John Thomas Bldg. Phase I ESA</t>
  </si>
  <si>
    <t>Alaska Development Partners</t>
  </si>
  <si>
    <t>11/07/14</t>
  </si>
  <si>
    <t>325 E. 3rd Ave &amp; Lots13A, 13B, 15A &amp; 37B Anchorage, AK</t>
  </si>
  <si>
    <t>Perform Phase I ESA on above property</t>
  </si>
  <si>
    <t>17666</t>
  </si>
  <si>
    <t>Demo Plans 3 Sites</t>
  </si>
  <si>
    <t>CEI Job #29010, 29012, 29013</t>
  </si>
  <si>
    <t>10/10/14</t>
  </si>
  <si>
    <t>02/28/15</t>
  </si>
  <si>
    <t>Varies</t>
  </si>
  <si>
    <t>Review and stam plan for demolition</t>
  </si>
  <si>
    <t>17667</t>
  </si>
  <si>
    <t>1517 S. Industrial way #8
Palmer, AK 99645</t>
  </si>
  <si>
    <t>ACDC Van Hasn LBP RA</t>
  </si>
  <si>
    <t>Alaska Community Development Corporation</t>
  </si>
  <si>
    <t>11/06/14</t>
  </si>
  <si>
    <t>11/30/14</t>
  </si>
  <si>
    <t>438 E Dolphin Ave, Palmer AK</t>
  </si>
  <si>
    <t>Perform XRT Lead Teasting for RRP Compliance and Risk Assessment</t>
  </si>
  <si>
    <t>17668</t>
  </si>
  <si>
    <t>219 East International Airport Road, Suit 100
Anchorage, AK 99518</t>
  </si>
  <si>
    <t>3406</t>
  </si>
  <si>
    <t>Napaskiak SPCC</t>
  </si>
  <si>
    <t>E3 Environmental, LLC</t>
  </si>
  <si>
    <t>(907) 565-4208</t>
  </si>
  <si>
    <t>Shane Serrano</t>
  </si>
  <si>
    <t>10/16/14 Subcontract</t>
  </si>
  <si>
    <t>11/10/14</t>
  </si>
  <si>
    <t>Napaskiak, AK</t>
  </si>
  <si>
    <t>Revise the existing SPCC to cover new tank</t>
  </si>
  <si>
    <t>17669</t>
  </si>
  <si>
    <t>1683 Walnut Grove Ave
Rosewood, CA 91770</t>
  </si>
  <si>
    <t>3412</t>
  </si>
  <si>
    <t>Panda Reastaurant Phase I</t>
  </si>
  <si>
    <t>Panda Reastaurant Group, INC</t>
  </si>
  <si>
    <t>(626) 799-9898</t>
  </si>
  <si>
    <t>Romin Rad</t>
  </si>
  <si>
    <t>11/25/14</t>
  </si>
  <si>
    <t>12/23/14</t>
  </si>
  <si>
    <t>Pad A, Tikahtnu Commons Shopping center, Anchorage, AK</t>
  </si>
  <si>
    <t>Perform ASTM E 1527-13 Phase I ESA</t>
  </si>
  <si>
    <t>17670</t>
  </si>
  <si>
    <t>SWPPP 92nd Ave</t>
  </si>
  <si>
    <t>CEI Job No.13721, ADOT Proj. No. 59770</t>
  </si>
  <si>
    <t>12/05/14</t>
  </si>
  <si>
    <t>01/30/15</t>
  </si>
  <si>
    <t>Develop SWPPP for small part of large DOT project</t>
  </si>
  <si>
    <t>17671</t>
  </si>
  <si>
    <t>219 East International Airport Road, Suite 100
Anchorage, AK 99518</t>
  </si>
  <si>
    <t>SPCC Update Nordic-Calista</t>
  </si>
  <si>
    <t>E 3 Environmental</t>
  </si>
  <si>
    <t>12/17/14 Contract</t>
  </si>
  <si>
    <t>12/17/14</t>
  </si>
  <si>
    <t>01/31/15</t>
  </si>
  <si>
    <t>North Slope, AK</t>
  </si>
  <si>
    <t>Review/update three SPCC plans</t>
  </si>
  <si>
    <t>17672</t>
  </si>
  <si>
    <t>2964 Commercial Dr.
Anchorage, AK 99501</t>
  </si>
  <si>
    <t>UAA Initial Mold Assesment</t>
  </si>
  <si>
    <t>K-C Corporation</t>
  </si>
  <si>
    <t>Ray Hamilton</t>
  </si>
  <si>
    <t>12/29/14 Email NTP</t>
  </si>
  <si>
    <t>12/30/14</t>
  </si>
  <si>
    <t>Room 120 Rasmussen Hall UAA</t>
  </si>
  <si>
    <t>Conduct initial mold assesment of interior of walls in room 120.</t>
  </si>
  <si>
    <t>17673</t>
  </si>
  <si>
    <t>JBLM Washington Demo</t>
  </si>
  <si>
    <t>CEI Job#29013</t>
  </si>
  <si>
    <t>01/09/15</t>
  </si>
  <si>
    <t>12/31/15</t>
  </si>
  <si>
    <t>70%</t>
  </si>
  <si>
    <t>Ft. Lewis, McCord AFB, WA</t>
  </si>
  <si>
    <t>Provide consulting support as requested</t>
  </si>
  <si>
    <t>17674</t>
  </si>
  <si>
    <t>1-7472</t>
  </si>
  <si>
    <t>CRS Monofill Support</t>
  </si>
  <si>
    <t>Central Recycling Service, Inc.</t>
  </si>
  <si>
    <t>(907) 748-7400</t>
  </si>
  <si>
    <t>01/02/15</t>
  </si>
  <si>
    <t>12/31/20</t>
  </si>
  <si>
    <t>Birchwood, Salcha, Alaska</t>
  </si>
  <si>
    <t>Provide consulting services as requested</t>
  </si>
  <si>
    <t>17675</t>
  </si>
  <si>
    <t>CMS Monofill Support</t>
  </si>
  <si>
    <t>Central Monofill Services, Inc.</t>
  </si>
  <si>
    <t>Provide consulring services as requested</t>
  </si>
  <si>
    <t>17676</t>
  </si>
  <si>
    <t>461 From Road, Second Floor
Paramus, NJ  07652</t>
  </si>
  <si>
    <t>305 W.5th HBMS</t>
  </si>
  <si>
    <t>Sargenti Architects</t>
  </si>
  <si>
    <t>(973) 253-9393</t>
  </si>
  <si>
    <t>Chrisantha Simolaris</t>
  </si>
  <si>
    <t>305 W.5th Ave, Anchorage, AK</t>
  </si>
  <si>
    <t>Perform HBMS at Floors 1, 2 and Mech. Room at 305 W.5th Ave</t>
  </si>
  <si>
    <t>17677</t>
  </si>
  <si>
    <t>8899 Beverly Blvd, Suite 510
West Hollywood, CA 90048</t>
  </si>
  <si>
    <t>Buchner Bldg</t>
  </si>
  <si>
    <t>Hunter Killer Productions, LLC</t>
  </si>
  <si>
    <t>Kent Scheler</t>
  </si>
  <si>
    <t>Credit Card</t>
  </si>
  <si>
    <t>02/02/15</t>
  </si>
  <si>
    <t>Whittier Alaska</t>
  </si>
  <si>
    <t>Consulting Services to make sets safe for workers.</t>
  </si>
  <si>
    <t>17678</t>
  </si>
  <si>
    <t>Nick Kuhlmann</t>
  </si>
  <si>
    <t>Verbal CEI Job#13705</t>
  </si>
  <si>
    <t>02/13/15</t>
  </si>
  <si>
    <t>06/30/15</t>
  </si>
  <si>
    <t>Develop and manage SWPPP for progect</t>
  </si>
  <si>
    <t>17679</t>
  </si>
  <si>
    <t>6200 Lake Otis Pkwy, Ste. 202
Anchorage, AK 99507</t>
  </si>
  <si>
    <t>McGee 4120 HBMS</t>
  </si>
  <si>
    <t>McGee Industries, Inc.</t>
  </si>
  <si>
    <t>Eric Trevithick</t>
  </si>
  <si>
    <t>02/26/15</t>
  </si>
  <si>
    <t>03/16/15</t>
  </si>
  <si>
    <t>4120 Laurel Street, Anchorage, AK</t>
  </si>
  <si>
    <t>Limited HBMS on office area at 4120 Laurel Street</t>
  </si>
  <si>
    <t>17680</t>
  </si>
  <si>
    <t>2825 W. Washington Street
Stephenville, TX 76401</t>
  </si>
  <si>
    <t>ESA FMC Tech Yard</t>
  </si>
  <si>
    <t>FMC Technologies Inc.</t>
  </si>
  <si>
    <t>(254) 434-8256</t>
  </si>
  <si>
    <t>Gerry Kendall</t>
  </si>
  <si>
    <t>03/02/15</t>
  </si>
  <si>
    <t>04/30/15</t>
  </si>
  <si>
    <t>42395 Kenai Spur Hwy, Kenai Alaska</t>
  </si>
  <si>
    <t>Conduct investigation in potetntial environmental issues related to activities on property</t>
  </si>
  <si>
    <t>17681</t>
  </si>
  <si>
    <t>150 North Willow Street
Kenai, AK 99611</t>
  </si>
  <si>
    <t>Kenaitze  Demolition HBMS</t>
  </si>
  <si>
    <t>Kenaitze Indian Tribe</t>
  </si>
  <si>
    <t>(907) 335-7200</t>
  </si>
  <si>
    <t>Rusty Swan</t>
  </si>
  <si>
    <t>03/03/15</t>
  </si>
  <si>
    <t>04/01/15</t>
  </si>
  <si>
    <t>1000 Mission Ave., Kenai, AK</t>
  </si>
  <si>
    <t>Perform a HBMS Survey for Demolition</t>
  </si>
  <si>
    <t>17682</t>
  </si>
  <si>
    <t>17400 SW Upper Boones Ferry Road, Suite 245
Portland, OR 97224</t>
  </si>
  <si>
    <t>Wasilla Fred Meyer Flooring</t>
  </si>
  <si>
    <t>Forensic Analytical</t>
  </si>
  <si>
    <t>(503) 595-1001</t>
  </si>
  <si>
    <t>Rick Carlin</t>
  </si>
  <si>
    <t>Email NTP (verbal) PO#POPT637</t>
  </si>
  <si>
    <t>03/11/15</t>
  </si>
  <si>
    <t>03/20/15</t>
  </si>
  <si>
    <t>Wasilla Fred Meyer Store</t>
  </si>
  <si>
    <t>Collect Bulk Samples of Carpet Mastic in the Furniture Department of the Fred Meyer Store</t>
  </si>
  <si>
    <t>17683</t>
  </si>
  <si>
    <t>2410 104th St. Ct S Ste. D
Lakewood, WA 98499</t>
  </si>
  <si>
    <t>Specialty Products Phase I ESA</t>
  </si>
  <si>
    <t>Specialty Products, Inc.</t>
  </si>
  <si>
    <t>(253) 596-5051</t>
  </si>
  <si>
    <t>Dan Janke</t>
  </si>
  <si>
    <t>03/12/15</t>
  </si>
  <si>
    <t>04/10/15</t>
  </si>
  <si>
    <t>1425 Spar Ave., Anchorage, AK</t>
  </si>
  <si>
    <t>Complete Phase 1 ESA by ASTM E 1527-13</t>
  </si>
  <si>
    <t>17684</t>
  </si>
  <si>
    <t>120 North Hoyt Street
Anchorage, AK 99508</t>
  </si>
  <si>
    <t>Safe Harbor LBP HAZ Screen</t>
  </si>
  <si>
    <t>RurAL CAP</t>
  </si>
  <si>
    <t>(907) 868-4600</t>
  </si>
  <si>
    <t>Rob Marx</t>
  </si>
  <si>
    <t>03/23/15</t>
  </si>
  <si>
    <t>04/17/15</t>
  </si>
  <si>
    <t>1905 E.4th Ave, Anchorage, Alaska</t>
  </si>
  <si>
    <t>Perform HUD Lead Hazard Screen and Limited Visual ACM Bulk Sampling Survey</t>
  </si>
  <si>
    <t>17685</t>
  </si>
  <si>
    <t>1343 G Street
Anchorage, AK 99501</t>
  </si>
  <si>
    <t>Fire Island Bakeshop Phase I ESA</t>
  </si>
  <si>
    <t>Fire Island Rustic Bakeshop</t>
  </si>
  <si>
    <t>(907) 569-0001</t>
  </si>
  <si>
    <t>Jerry Lewanski</t>
  </si>
  <si>
    <t>Email NTP 03/23/15</t>
  </si>
  <si>
    <t>04/20/15</t>
  </si>
  <si>
    <t>2520 &amp; 2530 E. 16 th Ave, Anchorage, AK</t>
  </si>
  <si>
    <t>Perform ASTM 1527-13 Phase I ESA &amp; visual ACM survey</t>
  </si>
  <si>
    <t>17686</t>
  </si>
  <si>
    <t>6401 Lake Otis Parkway
Anchorage, AK 99507</t>
  </si>
  <si>
    <t>HBMS 1 st Ave Warehouse</t>
  </si>
  <si>
    <t>Shoreside Petroleum Inc.</t>
  </si>
  <si>
    <t>Mattthew Lindsey</t>
  </si>
  <si>
    <t>Email NTP 3/23/15</t>
  </si>
  <si>
    <t>03/24/15</t>
  </si>
  <si>
    <t>1 st Ave, Anchorage, AK</t>
  </si>
  <si>
    <t>Conduct HBMS on two warehouses</t>
  </si>
  <si>
    <t>17687</t>
  </si>
  <si>
    <t>3000 C Street #105
Anchorage, AK 99503</t>
  </si>
  <si>
    <t>3426</t>
  </si>
  <si>
    <t>Phase I Peach Investments</t>
  </si>
  <si>
    <t>Peach Investments LLC and/or
Emerald Investments</t>
  </si>
  <si>
    <t>(907) 561-7780</t>
  </si>
  <si>
    <t>Terence Chang</t>
  </si>
  <si>
    <t>Signed NTP 01/04/2015</t>
  </si>
  <si>
    <t>600 Block of Cheechaco St., Anchorage, AK</t>
  </si>
  <si>
    <t>Conduct Phase I ESA on Lots 8, 9, 10, Block 2, Northern Lights Subdivision, Anchorage, AK</t>
  </si>
  <si>
    <t>17688</t>
  </si>
  <si>
    <t>3447</t>
  </si>
  <si>
    <t>Wainwright HBMS</t>
  </si>
  <si>
    <t>CEI Job#</t>
  </si>
  <si>
    <t>03/30/15</t>
  </si>
  <si>
    <t>08/30/15</t>
  </si>
  <si>
    <t>Wainwright, AK</t>
  </si>
  <si>
    <t>Conduct pre-survey of large metal building</t>
  </si>
  <si>
    <t>17689</t>
  </si>
  <si>
    <t>219 E. International Airport Road, Suit 100
Anchorage, AK 99518</t>
  </si>
  <si>
    <t>3445</t>
  </si>
  <si>
    <t>Akiachak SPCC</t>
  </si>
  <si>
    <t>E3 Envitonmental, LLC</t>
  </si>
  <si>
    <t>(907) 565-4207</t>
  </si>
  <si>
    <t>Oscar Evon</t>
  </si>
  <si>
    <t>04/03/15</t>
  </si>
  <si>
    <t>Akiachak. AK</t>
  </si>
  <si>
    <t>Prepare new SPCC and provade FRP spill response training</t>
  </si>
  <si>
    <t>17690</t>
  </si>
  <si>
    <t>PO Box 14099
Tumwater, WA 98511</t>
  </si>
  <si>
    <t>ABMS</t>
  </si>
  <si>
    <t>Super 8 ABMS</t>
  </si>
  <si>
    <t>The Peninsula Group, LLC</t>
  </si>
  <si>
    <t>(360) 943-8000</t>
  </si>
  <si>
    <t>Jessica Lodge</t>
  </si>
  <si>
    <t>PO #048514</t>
  </si>
  <si>
    <t>04/07/15</t>
  </si>
  <si>
    <t>3501 Minnesotta Dr., Anchorage, AK</t>
  </si>
  <si>
    <t>Conduct limited asbestos survey of flooring materials in 14 bathrooms.</t>
  </si>
  <si>
    <t>17691</t>
  </si>
  <si>
    <t>3801 Centerpoint Dr., Suite 200
Anchorage, AK 99503</t>
  </si>
  <si>
    <t>Jack White Real Estate</t>
  </si>
  <si>
    <t>(907) 720-3175</t>
  </si>
  <si>
    <t>dbates@jackwhite.com</t>
  </si>
  <si>
    <t>Chuck Good/Dorothy Bates</t>
  </si>
  <si>
    <t>Email NTP/ Verbal NTP</t>
  </si>
  <si>
    <t>05/11/15</t>
  </si>
  <si>
    <t>Conduct ACM Sampling on Mobile Homes Scheduled for Demolition</t>
  </si>
  <si>
    <t>17692</t>
  </si>
  <si>
    <t>P.O. Box 112108	
Anchorage, AK 99511</t>
  </si>
  <si>
    <t>Maui Indastrial Park Phase I</t>
  </si>
  <si>
    <t>Donald G Frederick</t>
  </si>
  <si>
    <t>(907) 440-9315</t>
  </si>
  <si>
    <t>04/09/15</t>
  </si>
  <si>
    <t>Don Frederick</t>
  </si>
  <si>
    <t>17693</t>
  </si>
  <si>
    <t>Natural Gas Dist. Phase I Zone A</t>
  </si>
  <si>
    <t>CEI (IGU)</t>
  </si>
  <si>
    <t>CEI Job#15-13470</t>
  </si>
  <si>
    <t>North Pole, Alaska</t>
  </si>
  <si>
    <t>Prepare SWPPP and other consulting as needed.</t>
  </si>
  <si>
    <t>17694</t>
  </si>
  <si>
    <t>8821 Emerald Dr.
Anchorage, AK 99502</t>
  </si>
  <si>
    <t>POA Storm Drain</t>
  </si>
  <si>
    <t>Construction Unlimited, Inc.</t>
  </si>
  <si>
    <t>Steve Herring</t>
  </si>
  <si>
    <t>Verbal NTP 4/14/15</t>
  </si>
  <si>
    <t>04/15/15</t>
  </si>
  <si>
    <t>Port of Anchorage, AK</t>
  </si>
  <si>
    <t>Develop SWPPP and provide other professional environmental service as requested</t>
  </si>
  <si>
    <t>17695</t>
  </si>
  <si>
    <t>P.O. Box 244
Galena, Alaska 99741</t>
  </si>
  <si>
    <t>3449</t>
  </si>
  <si>
    <t>Galena Environmental Review</t>
  </si>
  <si>
    <t>Shayla Marshall</t>
  </si>
  <si>
    <t>Louden Tribal Council</t>
  </si>
  <si>
    <t>March Runner</t>
  </si>
  <si>
    <t>4/21/15 Email NTP</t>
  </si>
  <si>
    <t>04/27/15</t>
  </si>
  <si>
    <t>Galena, AK</t>
  </si>
  <si>
    <t>Environmental Review for HUD project in Galena</t>
  </si>
  <si>
    <t>17696</t>
  </si>
  <si>
    <t>P.O. Box 4675
Palmer, AK 99645</t>
  </si>
  <si>
    <t>3457</t>
  </si>
  <si>
    <t>Wasilla Wetland Delineation</t>
  </si>
  <si>
    <t>Lawn Tech of Alaska</t>
  </si>
  <si>
    <t>(360) 903-3262</t>
  </si>
  <si>
    <t>Pam Fennell</t>
  </si>
  <si>
    <t>4/27/15 Signed NTP</t>
  </si>
  <si>
    <t>05/29/15</t>
  </si>
  <si>
    <t>Wetland Delineation and Jurisdictional Determination Coordination</t>
  </si>
  <si>
    <t>17697</t>
  </si>
  <si>
    <t>Verbal Direction per task</t>
  </si>
  <si>
    <t>05/05/15</t>
  </si>
  <si>
    <t>Provide services as requested for development of property</t>
  </si>
  <si>
    <t>17698</t>
  </si>
  <si>
    <t>4240 Old Seward Highway Suite 13
Anchorage, AK 99503</t>
  </si>
  <si>
    <t>3465</t>
  </si>
  <si>
    <t>Sperstad Phase I ESA</t>
  </si>
  <si>
    <t>Burnett Company Realty, Inc.</t>
  </si>
  <si>
    <t>(907) 276-8282</t>
  </si>
  <si>
    <t>Bruce or Recce Burnett</t>
  </si>
  <si>
    <t>email/verbal NTP</t>
  </si>
  <si>
    <t>06/05/15</t>
  </si>
  <si>
    <t>Sperstad Subdivision Lots 9-11: Block A (940 W. Int Airport rd)</t>
  </si>
  <si>
    <t>Perform ASTM-13 on above property</t>
  </si>
  <si>
    <t>17699</t>
  </si>
  <si>
    <t>5451 Laona Dr.
Anchorage, AK 99518</t>
  </si>
  <si>
    <t>Hot Wire A St. Cleanup</t>
  </si>
  <si>
    <t>Hot Wire, LLC</t>
  </si>
  <si>
    <t>(907) 792-2400</t>
  </si>
  <si>
    <t>(907) 278-8769</t>
  </si>
  <si>
    <t>gclemenson@chenega.com</t>
  </si>
  <si>
    <t>Gundar Clemenson</t>
  </si>
  <si>
    <t>Verbal NTP 5/12/15</t>
  </si>
  <si>
    <t>05/15/15</t>
  </si>
  <si>
    <t>6151 A Street, Anchorage, AK</t>
  </si>
  <si>
    <t>Characterize Spill and Oversee Cleanup.</t>
  </si>
  <si>
    <t>17700</t>
  </si>
  <si>
    <t>10950 Mausel St., Unit B1
Eagle River, AK 99577</t>
  </si>
  <si>
    <t>Water Permit and Lead</t>
  </si>
  <si>
    <t>Eklutna Services</t>
  </si>
  <si>
    <t>(907) 748-0676</t>
  </si>
  <si>
    <t>Dick Donahue</t>
  </si>
  <si>
    <t>Verbal</t>
  </si>
  <si>
    <t>05/08/15</t>
  </si>
  <si>
    <t>Banner Creek Bridge at MP 295 Richardson Hwy</t>
  </si>
  <si>
    <t>Building Material and water</t>
  </si>
  <si>
    <t>Assist with</t>
  </si>
  <si>
    <t>17701</t>
  </si>
  <si>
    <t>1227 West 9th Ave., Suite 301
Anchorage, AK 99501</t>
  </si>
  <si>
    <t>Expert Testimony AIC</t>
  </si>
  <si>
    <t>Law Office of Paul Stockler</t>
  </si>
  <si>
    <t>(907) 377-8564</t>
  </si>
  <si>
    <t>(907) 272-4877</t>
  </si>
  <si>
    <t>Paul Stockler</t>
  </si>
  <si>
    <t>retainer to be sent</t>
  </si>
  <si>
    <t>120%</t>
  </si>
  <si>
    <t>Anchorage, Ak</t>
  </si>
  <si>
    <t>Review court documents and prepare a summary report</t>
  </si>
  <si>
    <t>17702</t>
  </si>
  <si>
    <t>110 E Herning Ave
Wasilla Ak 99654</t>
  </si>
  <si>
    <t>Rupee Circle Wasllla Phase 1 ESA</t>
  </si>
  <si>
    <t>Mudbusters Carwash Co</t>
  </si>
  <si>
    <t>(907) 357-3400</t>
  </si>
  <si>
    <t>(907) 357-3402</t>
  </si>
  <si>
    <t>Carolyn Cramer/ Karen Mahoy</t>
  </si>
  <si>
    <t>05/20/15</t>
  </si>
  <si>
    <t>06/01/15</t>
  </si>
  <si>
    <t>1900 W Ruppee Circle Wasilla AK</t>
  </si>
  <si>
    <t>Perform ASTM 1527-13 Phase I ESA</t>
  </si>
  <si>
    <t>17703</t>
  </si>
  <si>
    <t>PO Box 93090
Anchorage AK 99509</t>
  </si>
  <si>
    <t>FA Contractors Lead Consulting</t>
  </si>
  <si>
    <t>fackim@hotmail.com</t>
  </si>
  <si>
    <t>Myoung S Kim</t>
  </si>
  <si>
    <t>signed</t>
  </si>
  <si>
    <t>08/20/15</t>
  </si>
  <si>
    <t>6801 E. 11th Ave Anchorage</t>
  </si>
  <si>
    <t>Perform HUD lead Compliance Activities</t>
  </si>
  <si>
    <t>17704</t>
  </si>
  <si>
    <t>301 W. Northern Lights Blvd #600
Anchorage AK 99503</t>
  </si>
  <si>
    <t>AIC Mobile Office ACM Survey</t>
  </si>
  <si>
    <t>AIC</t>
  </si>
  <si>
    <t>(907) 562-2792</t>
  </si>
  <si>
    <t>todd.bertrand@aicllc.com</t>
  </si>
  <si>
    <t>Todd Bertrand</t>
  </si>
  <si>
    <t>05/21/15</t>
  </si>
  <si>
    <t>06/03/15</t>
  </si>
  <si>
    <t>E. 79th &amp; Hartzell (AIC Yard)</t>
  </si>
  <si>
    <t>Perform demolition ACM survey</t>
  </si>
  <si>
    <t>17705</t>
  </si>
  <si>
    <t>480 W. Tudor Rd
Anchorage AK 99503</t>
  </si>
  <si>
    <t>Stephens Park HUD Risk Assessment Re-evaluation</t>
  </si>
  <si>
    <t>NeighborWorks Alaska</t>
  </si>
  <si>
    <t>(907) 677-8441</t>
  </si>
  <si>
    <t>mbenedetti@nwanchorage.org</t>
  </si>
  <si>
    <t>Matthew Benedetti</t>
  </si>
  <si>
    <t>NTP 5/27/15</t>
  </si>
  <si>
    <t>05/22/15</t>
  </si>
  <si>
    <t>3202-3254 LaTouch St.
Anchorage, AK 99508</t>
  </si>
  <si>
    <t>17706</t>
  </si>
  <si>
    <t>3940 Arctic Blvd Suite 300
Anchroage Ak 99503</t>
  </si>
  <si>
    <t>Wales WTP HMBS</t>
  </si>
  <si>
    <t>Jhermon@crweng.com</t>
  </si>
  <si>
    <t>Jon Hermon</t>
  </si>
  <si>
    <t>CRW 82001.00/B-VSW-WAA-001-12 LDA no 5</t>
  </si>
  <si>
    <t>Wales</t>
  </si>
  <si>
    <t>Conduct HBMS of existing washeteria</t>
  </si>
  <si>
    <t>17707</t>
  </si>
  <si>
    <t>1821 Gambelll st
Anchorage, AK 99501</t>
  </si>
  <si>
    <t>Kenai Bank Lab results Review</t>
  </si>
  <si>
    <t>First National Bank</t>
  </si>
  <si>
    <t>(907) 777-3209</t>
  </si>
  <si>
    <t>(907) 777-3226</t>
  </si>
  <si>
    <t>Emmy Turner</t>
  </si>
  <si>
    <t>Work Order 22642</t>
  </si>
  <si>
    <t>6 /14/15</t>
  </si>
  <si>
    <t>7 /30/15</t>
  </si>
  <si>
    <t>11408 Kenai Spur Hwy, Kenai, AK</t>
  </si>
  <si>
    <t>Other TSCA</t>
  </si>
  <si>
    <t>17708</t>
  </si>
  <si>
    <t>3900 C Street
Suite 801
Anchorage, AK 99503</t>
  </si>
  <si>
    <t>3481</t>
  </si>
  <si>
    <t>Radium Sampling - Kenai</t>
  </si>
  <si>
    <t>ASRC</t>
  </si>
  <si>
    <t>(907) 339-5911</t>
  </si>
  <si>
    <t>brenfrew@asrc.com</t>
  </si>
  <si>
    <t>Brent Renfrew</t>
  </si>
  <si>
    <t>06/09/15</t>
  </si>
  <si>
    <t>07/01/15</t>
  </si>
  <si>
    <t>Kenai, AK</t>
  </si>
  <si>
    <t>Develop work plan and Safety and Health Plan for field screening and sampling of radium in 3 buildings in Kenai AK.</t>
  </si>
  <si>
    <t>17709</t>
  </si>
  <si>
    <t>12050 Industrial Way
Building O, Unit 10
Anchorage, AK 99515</t>
  </si>
  <si>
    <t>Total Recliam ESA Industrial Way</t>
  </si>
  <si>
    <t>Total Reclaim, Inc</t>
  </si>
  <si>
    <t>(907) 561-0544</t>
  </si>
  <si>
    <t>Reilly Kosinski</t>
  </si>
  <si>
    <t>email NTP 6/9/15</t>
  </si>
  <si>
    <t>06/08/15</t>
  </si>
  <si>
    <t>6 /30/15</t>
  </si>
  <si>
    <t>12101 Industrial Way, Anchorage, AK</t>
  </si>
  <si>
    <t>Review of facility closure plan and verification (via letter signed by PE) of colsure plan environmental standards were met.</t>
  </si>
  <si>
    <t>17710</t>
  </si>
  <si>
    <t>1660 Duke Street
Alexandria, VA 22314</t>
  </si>
  <si>
    <t>3480</t>
  </si>
  <si>
    <t>Trailside Phase II Radon</t>
  </si>
  <si>
    <t>Trailside Heights III VOA LLC</t>
  </si>
  <si>
    <t>(720) 264-3331</t>
  </si>
  <si>
    <t>dsnyder@voa.org</t>
  </si>
  <si>
    <t>Doug Snyder</t>
  </si>
  <si>
    <t>NTP 6-15-15</t>
  </si>
  <si>
    <t>06/24/15</t>
  </si>
  <si>
    <t>Trailside Heights, Lumen Park Dr.</t>
  </si>
  <si>
    <t>Perform Radon testing on 35 units</t>
  </si>
  <si>
    <t>17711</t>
  </si>
  <si>
    <t>1113 W. Fireweed Lane
Suite 2001
Anchorage, AK 99503</t>
  </si>
  <si>
    <t>3479</t>
  </si>
  <si>
    <t>Environmental Consulting John Thomas</t>
  </si>
  <si>
    <t>glenn.gellest@gmail.com</t>
  </si>
  <si>
    <t>Glenn Gellest</t>
  </si>
  <si>
    <t>06/11/15</t>
  </si>
  <si>
    <t>07/14/15</t>
  </si>
  <si>
    <t>John Thomas Building  (325 East 3rd) Anchorage AK</t>
  </si>
  <si>
    <t>Conduct records review, limited bulk samplking, soil screening and EPA/HUD lead hazard screen</t>
  </si>
  <si>
    <t>17712</t>
  </si>
  <si>
    <t>1400 W. Benson Blvd
Suite 410
Anchorage. AK 99503</t>
  </si>
  <si>
    <t>Mud Monofill</t>
  </si>
  <si>
    <t>Aurora Gas, LLC</t>
  </si>
  <si>
    <t>(907) 277-1003</t>
  </si>
  <si>
    <t>(907) 227-1006</t>
  </si>
  <si>
    <t>George Pollock</t>
  </si>
  <si>
    <t>MSA</t>
  </si>
  <si>
    <t>6 /17/15</t>
  </si>
  <si>
    <t>Tyonek, Alaska</t>
  </si>
  <si>
    <t>Develop permit to dispose of drillnig muds in a monfill on land owned by TNC.</t>
  </si>
  <si>
    <t>17713</t>
  </si>
  <si>
    <t>1921 Richardson highway
North Pole, AK 99705</t>
  </si>
  <si>
    <t>Hamilton O &amp; M</t>
  </si>
  <si>
    <t>Hamilton Oilfield Services</t>
  </si>
  <si>
    <t>(907) 322-0608</t>
  </si>
  <si>
    <t>bodowd@hamiltonconst.com</t>
  </si>
  <si>
    <t>Brian O'Dowd</t>
  </si>
  <si>
    <t>Verbal PO</t>
  </si>
  <si>
    <t>6 /24/15</t>
  </si>
  <si>
    <t>6 /26/15</t>
  </si>
  <si>
    <t>120</t>
  </si>
  <si>
    <t>Alyeska Pipeline, Valdez, AK</t>
  </si>
  <si>
    <t>Clean 3 spots of mastic and give 16 hour O &amp; M training</t>
  </si>
  <si>
    <t>17714</t>
  </si>
  <si>
    <t>2515 A St NWAK Phase 1</t>
  </si>
  <si>
    <t>Matt Benedetti</t>
  </si>
  <si>
    <t>Signed NTP 6-25-15</t>
  </si>
  <si>
    <t>06/25/15</t>
  </si>
  <si>
    <t>07/10/15</t>
  </si>
  <si>
    <t>2515 A Street (Former USKH Building)</t>
  </si>
  <si>
    <t>Perform ASTM 1527-13 Phase 1 ESA</t>
  </si>
  <si>
    <t>17715</t>
  </si>
  <si>
    <t>161 East 1st Ave Door 8
Anchorage, AK 99501</t>
  </si>
  <si>
    <t>GSA-084</t>
  </si>
  <si>
    <t>Chugach National Forest</t>
  </si>
  <si>
    <t>(907) 743-9492</t>
  </si>
  <si>
    <t>(907) 743-9476</t>
  </si>
  <si>
    <t>bewelch@fs.fed.us</t>
  </si>
  <si>
    <t>Bette Welch</t>
  </si>
  <si>
    <t>AG-0120-P-15-0042</t>
  </si>
  <si>
    <t>6 /25/15</t>
  </si>
  <si>
    <t>9 /30/15</t>
  </si>
  <si>
    <t>MP 24 Sewards Highway Alaska</t>
  </si>
  <si>
    <t>Well and Septic</t>
  </si>
  <si>
    <t>Sample Wells and then decomission if site is clean</t>
  </si>
  <si>
    <t>(10) Federal/ We are PRIME Contractor</t>
  </si>
  <si>
    <t>17716</t>
  </si>
  <si>
    <t>PO Box 46
Mc Grath, AK 99627</t>
  </si>
  <si>
    <t>3467</t>
  </si>
  <si>
    <t>GTE/BJ Fuels Site</t>
  </si>
  <si>
    <t>Ben Magnuson</t>
  </si>
  <si>
    <t>(907) 444-3805</t>
  </si>
  <si>
    <t>8 /31/15</t>
  </si>
  <si>
    <t>Mc Grath, AK</t>
  </si>
  <si>
    <t>Develop work plan for site investigation activities</t>
  </si>
  <si>
    <t>17717</t>
  </si>
  <si>
    <t>323 Fifth Street
Eureka, CA 65501</t>
  </si>
  <si>
    <t>Phase II National Oil</t>
  </si>
  <si>
    <t>Security National Properties</t>
  </si>
  <si>
    <t>(707) 476-2702</t>
  </si>
  <si>
    <t>mwllcutt@snsc.com</t>
  </si>
  <si>
    <t>Mike Willcutt</t>
  </si>
  <si>
    <t>PSA 6/3/15</t>
  </si>
  <si>
    <t>07/18/15</t>
  </si>
  <si>
    <t>10/30/15</t>
  </si>
  <si>
    <t>Conduct Phase II ESA per proposal</t>
  </si>
  <si>
    <t>17718</t>
  </si>
  <si>
    <t>255 East Fireweed Lane Suite 102
Anchorage AK, 99503</t>
  </si>
  <si>
    <t>1426 W. 15th Limited HBMS</t>
  </si>
  <si>
    <t>Herrington and Company, LLC</t>
  </si>
  <si>
    <t>(907) 229-6822</t>
  </si>
  <si>
    <t>lisah@pobox.alaska.net</t>
  </si>
  <si>
    <t>Lisa Herrington</t>
  </si>
  <si>
    <t>07/28/15</t>
  </si>
  <si>
    <t>1426 W. 15th Ave., Anchroage, AK.</t>
  </si>
  <si>
    <t>Limited ACM, LBP, and Radon assessment</t>
  </si>
  <si>
    <t>17719</t>
  </si>
  <si>
    <t>1113 W. Fireweed Lane Suite 201
Anchorage AK, 99503</t>
  </si>
  <si>
    <t>Radon John Thomas Bldg</t>
  </si>
  <si>
    <t>Signed NTP 7/16/15</t>
  </si>
  <si>
    <t>08/14/15</t>
  </si>
  <si>
    <t>325 E. 3rd Ave, Anchorage AK</t>
  </si>
  <si>
    <t>Perform radon assessment</t>
  </si>
  <si>
    <t>17720</t>
  </si>
  <si>
    <t>311 N. Stika
Anchorage, AK 99501</t>
  </si>
  <si>
    <t>3496</t>
  </si>
  <si>
    <t>Eielson 4-plex demo</t>
  </si>
  <si>
    <t>CEI (Conairs)</t>
  </si>
  <si>
    <t>email Ntp CEI 13778</t>
  </si>
  <si>
    <t>7 /27/15</t>
  </si>
  <si>
    <t>Eielson AFB, AK</t>
  </si>
  <si>
    <t>Develop SWPPP asap</t>
  </si>
  <si>
    <t>17721</t>
  </si>
  <si>
    <t>4831 Eagle Street
Anchorage, AK 99508</t>
  </si>
  <si>
    <t>AVEC Stebbins and Teller ACM</t>
  </si>
  <si>
    <t>Alaska Village Electric Cooperative Inc</t>
  </si>
  <si>
    <t>(907) 565-5316</t>
  </si>
  <si>
    <t>mbryan@avec.org</t>
  </si>
  <si>
    <t>Mark Bryan</t>
  </si>
  <si>
    <t>Signed NTP 7/28/15</t>
  </si>
  <si>
    <t>07/08/15</t>
  </si>
  <si>
    <t>08/31/15</t>
  </si>
  <si>
    <t>Stebbins, Ak and Teller, AK</t>
  </si>
  <si>
    <t>Perform Asbestos survey on landfill debris at Stebbins from building demolition.  Perform asbestos survey on powerplant structure at Teller, AK.</t>
  </si>
  <si>
    <t>17722</t>
  </si>
  <si>
    <t>1400 W. Benson Suite 410
Anchorage, AK 99503</t>
  </si>
  <si>
    <t>SPCC Plans, Tyonek</t>
  </si>
  <si>
    <t>(907) 277-1006</t>
  </si>
  <si>
    <t>gpollock@aurorapower.com</t>
  </si>
  <si>
    <t>5 /1 /15</t>
  </si>
  <si>
    <t>Tyonek, AK</t>
  </si>
  <si>
    <t>Develop SPCC plans as needed for facilities across the inlet.</t>
  </si>
  <si>
    <t>17723</t>
  </si>
  <si>
    <t>1400 W. Benson
Suite 410
Anchorage, AK 99503</t>
  </si>
  <si>
    <t>Shirleyville SPCC</t>
  </si>
  <si>
    <t>Shirleyville Enterprises
c/o Aurora Power</t>
  </si>
  <si>
    <t>dboelens@aurorapower.com</t>
  </si>
  <si>
    <t>David Boelens</t>
  </si>
  <si>
    <t>verbal NTP</t>
  </si>
  <si>
    <t>05/01/15</t>
  </si>
  <si>
    <t>Shirleyville</t>
  </si>
  <si>
    <t>Develop SPCC for facilities at Shirleyville</t>
  </si>
  <si>
    <t>17724</t>
  </si>
  <si>
    <t>424 West Bakerview Road #105-258
Bellingham, WA 98226</t>
  </si>
  <si>
    <t>3484</t>
  </si>
  <si>
    <t>9525 King St.ESA</t>
  </si>
  <si>
    <t>AEL Property Inc.</t>
  </si>
  <si>
    <t>(604) 796-1065</t>
  </si>
  <si>
    <t>dave.moncrieff@gmail.com</t>
  </si>
  <si>
    <t>Dave Moncrieff</t>
  </si>
  <si>
    <t>NTP - email 7/31/15</t>
  </si>
  <si>
    <t>08/15/15</t>
  </si>
  <si>
    <t>9525 King St</t>
  </si>
  <si>
    <t>Perform limited Phase I ESA - site visit only</t>
  </si>
  <si>
    <t>17725</t>
  </si>
  <si>
    <t>800 West Evergreen Suite100
Palmer, AK 99645</t>
  </si>
  <si>
    <t>GSA087</t>
  </si>
  <si>
    <t>Pt. MacKenzie</t>
  </si>
  <si>
    <t>USDA-NRCS-Alaska State Office</t>
  </si>
  <si>
    <t>(807) 761-7744</t>
  </si>
  <si>
    <t>(807) 761-7780</t>
  </si>
  <si>
    <t>daniel.fisher@ak.usda.gov</t>
  </si>
  <si>
    <t>Daniel Fisher</t>
  </si>
  <si>
    <t>GS-10F-0308T-AG-0150-D-15-0007</t>
  </si>
  <si>
    <t>08/03/15</t>
  </si>
  <si>
    <t>10/03/15</t>
  </si>
  <si>
    <t>Pt. MacKenzie, Alaska</t>
  </si>
  <si>
    <t>Clean up mineral oil spill at Pt. MacKenzie SNOTEL Site</t>
  </si>
  <si>
    <t>17726</t>
  </si>
  <si>
    <t>3473</t>
  </si>
  <si>
    <t>FHR Asbestos Survey</t>
  </si>
  <si>
    <t>CEI (FHR)</t>
  </si>
  <si>
    <t>(907) 488-5102</t>
  </si>
  <si>
    <t>tyson.Goertzen@fhr.com</t>
  </si>
  <si>
    <t>Tyson Goertzen (cell 590-0416)</t>
  </si>
  <si>
    <t>CEI# 13784</t>
  </si>
  <si>
    <t>08/07/15</t>
  </si>
  <si>
    <t>Conduct comprehensive asbestos survey per 6/8/15 proposal</t>
  </si>
  <si>
    <t>17727</t>
  </si>
  <si>
    <t>3507 Willow St.
Anchorage, AK 99517</t>
  </si>
  <si>
    <t>3501</t>
  </si>
  <si>
    <t>2703+2705 Eagle St Phase I ESA</t>
  </si>
  <si>
    <t>Harry Brod</t>
  </si>
  <si>
    <t>(907) 351-2710</t>
  </si>
  <si>
    <t>harry.brod@gmail.com</t>
  </si>
  <si>
    <t>08/13/15</t>
  </si>
  <si>
    <t>09/30/15</t>
  </si>
  <si>
    <t>17728</t>
  </si>
  <si>
    <t>Abbott Fred Meyer Soil</t>
  </si>
  <si>
    <t>Prism</t>
  </si>
  <si>
    <t>Verbal Direction 8/11/15</t>
  </si>
  <si>
    <t>08/12/15</t>
  </si>
  <si>
    <t>656 Abbott Road, Anchorage, AK</t>
  </si>
  <si>
    <t>Screen Soils with PID in development area for presence of POL</t>
  </si>
  <si>
    <t>17729</t>
  </si>
  <si>
    <t>4300 B Street, Suite 600
Anchorage, AK 99503</t>
  </si>
  <si>
    <t>3500</t>
  </si>
  <si>
    <t>Port Heiden Asbesos</t>
  </si>
  <si>
    <t>Jacobs</t>
  </si>
  <si>
    <t>(907) 751-3365</t>
  </si>
  <si>
    <t>(907) 751-3346</t>
  </si>
  <si>
    <t>Jill.Derrick@jacobs.com</t>
  </si>
  <si>
    <t>Kelly McGovern</t>
  </si>
  <si>
    <t>05DK4801-P15-0048</t>
  </si>
  <si>
    <t>11/30/15</t>
  </si>
  <si>
    <t>200%</t>
  </si>
  <si>
    <t>Port Heiden, Alaska</t>
  </si>
  <si>
    <t>Provide Work Plan, Competent Person, and 3-5 pg Report for Asbestos handling aand removal in Landfill</t>
  </si>
  <si>
    <t>17730</t>
  </si>
  <si>
    <t>1113 W. Fireweed Lane, Suite 201
Anchorage, AK 99503</t>
  </si>
  <si>
    <t>JTB Phase I ESA update</t>
  </si>
  <si>
    <t>Glenn.Gellert@gmail.com</t>
  </si>
  <si>
    <t>09/11/15</t>
  </si>
  <si>
    <t>John Thomas Bldg. E.325 Ave., Anchorage</t>
  </si>
  <si>
    <t>Perform Phase I update for JTB</t>
  </si>
  <si>
    <t>17731</t>
  </si>
  <si>
    <t>311 N. Sitka Str.
Anchorage, AK 99501</t>
  </si>
  <si>
    <t>Railroad Ave SWPPP</t>
  </si>
  <si>
    <t>CEI (ARRC)</t>
  </si>
  <si>
    <t>shane@cei-alaska.com</t>
  </si>
  <si>
    <t>8/21/15 email</t>
  </si>
  <si>
    <t>08/21/15</t>
  </si>
  <si>
    <t>10/15/15</t>
  </si>
  <si>
    <t>Railroar Ave, Anchorage</t>
  </si>
  <si>
    <t>Develop SWPPPP and complete inspections on Sewer extension station 53+23 to 64+10</t>
  </si>
  <si>
    <t>17732</t>
  </si>
  <si>
    <t>PO Box 530
Dillingham, AK 99576</t>
  </si>
  <si>
    <t>Ekuk Village Phase I ESA</t>
  </si>
  <si>
    <t>Ekuk Village Council</t>
  </si>
  <si>
    <t>(907) 842-3842</t>
  </si>
  <si>
    <t>diane@ekukvc.net</t>
  </si>
  <si>
    <t>Diane Folson</t>
  </si>
  <si>
    <t>09/18/15</t>
  </si>
  <si>
    <t>Perform ASTM-13 Phase I ESA</t>
  </si>
  <si>
    <t>17733</t>
  </si>
  <si>
    <t>3499</t>
  </si>
  <si>
    <t>API Yard Kenai</t>
  </si>
  <si>
    <t>CEI (API)</t>
  </si>
  <si>
    <t>Email 8/25/15 NTP</t>
  </si>
  <si>
    <t>API Yard, Kenai, AK</t>
  </si>
  <si>
    <t>Write work plan, screen and sample excavation, write report, other tasks as directed</t>
  </si>
  <si>
    <t>17734</t>
  </si>
  <si>
    <t>311 N.Sitka Street
Anchorage, AK 99501</t>
  </si>
  <si>
    <t>3502</t>
  </si>
  <si>
    <t>Marika St. Demo - UST</t>
  </si>
  <si>
    <t>Ray Desrochers</t>
  </si>
  <si>
    <t>email NTP</t>
  </si>
  <si>
    <t>09/24/15</t>
  </si>
  <si>
    <t>12/24/15</t>
  </si>
  <si>
    <t>Marika Street, Fairbanks</t>
  </si>
  <si>
    <t>Heat oil UST Closure</t>
  </si>
  <si>
    <t>17735</t>
  </si>
  <si>
    <t>11010 Boulder Circle
Anchorage, AK 99507</t>
  </si>
  <si>
    <t>Kodiak Launch Complex</t>
  </si>
  <si>
    <t>Centerpoint Services, Inc.</t>
  </si>
  <si>
    <t>(907) 770-7450</t>
  </si>
  <si>
    <t>(907) 375-2949</t>
  </si>
  <si>
    <t>sbrunin@centerpointsvcsinc.com</t>
  </si>
  <si>
    <t>Steve Brunin</t>
  </si>
  <si>
    <t>KLC, Kodiak, Alaska</t>
  </si>
  <si>
    <t>Provide support in developing plans and provide 2 personnel to direct the field sanpling effort.</t>
  </si>
  <si>
    <t>17736</t>
  </si>
  <si>
    <t>4661 Natrona Ave, 
Anchorage, AK 99516</t>
  </si>
  <si>
    <t>1925 Spenard ABMS</t>
  </si>
  <si>
    <t>Mike Anderson</t>
  </si>
  <si>
    <t>(907) 727-8864</t>
  </si>
  <si>
    <t>mnanderson58@gmail.com</t>
  </si>
  <si>
    <t>1925 Spenard, Anchorage, AK</t>
  </si>
  <si>
    <t>Condact ABMS of old single family residence at 1925 Spenard</t>
  </si>
  <si>
    <t>No</t>
  </si>
  <si>
    <t>17737</t>
  </si>
  <si>
    <t>Teller Asbestos Consulting</t>
  </si>
  <si>
    <t>Alaska Village Electric Cooperative</t>
  </si>
  <si>
    <t>(907) 565-5337</t>
  </si>
  <si>
    <t>Signed NTP 09/30/15</t>
  </si>
  <si>
    <t>10/02/15</t>
  </si>
  <si>
    <t>Teller, AK</t>
  </si>
  <si>
    <t>Perform Debris Removal &amp; Desposal,, ACM Awerness, Trainig &amp; AMP.</t>
  </si>
  <si>
    <t>17738</t>
  </si>
  <si>
    <t>Hampstend Phase 7 NWAK</t>
  </si>
  <si>
    <t>NeghborWorks Alaska</t>
  </si>
  <si>
    <t>Signed NTP 11/10/15</t>
  </si>
  <si>
    <t>11/16/15</t>
  </si>
  <si>
    <t>6641 Hampstend  Dr., Anchorage AK</t>
  </si>
  <si>
    <t>Perform ASTM 1327-13 Phase 7 ESA</t>
  </si>
  <si>
    <t>17739</t>
  </si>
  <si>
    <t>PO Box 1232
Barrow, AK 99723</t>
  </si>
  <si>
    <t>Tanhak Street Barrow HBMS</t>
  </si>
  <si>
    <t>Arctic Slope Native Association</t>
  </si>
  <si>
    <t>(907) 231-1119</t>
  </si>
  <si>
    <t>Josiah.patkotak@arcticslope.org</t>
  </si>
  <si>
    <t>Josiah Patkotak</t>
  </si>
  <si>
    <t>Signed NTP 12/2/2015</t>
  </si>
  <si>
    <t>12/02/15</t>
  </si>
  <si>
    <t>12/30/15</t>
  </si>
  <si>
    <t>Tanhak Street, Barrow</t>
  </si>
  <si>
    <t>Perform HBMS at Tanhak Street, Barrow, AK</t>
  </si>
  <si>
    <t>17740</t>
  </si>
  <si>
    <t>N/A</t>
  </si>
  <si>
    <t>XRF Testing (RRP)</t>
  </si>
  <si>
    <t>Pre-pay Clients</t>
  </si>
  <si>
    <t>Pre-pay</t>
  </si>
  <si>
    <t>01/01/16</t>
  </si>
  <si>
    <t>12/31/16</t>
  </si>
  <si>
    <t>Conduct Limited XRF Testing for various clients</t>
  </si>
  <si>
    <t>17741</t>
  </si>
  <si>
    <t>PO Box 240886
Anchorage, AK 99524</t>
  </si>
  <si>
    <t>Hovenec Limited ESA</t>
  </si>
  <si>
    <t>Lorie Hovenec</t>
  </si>
  <si>
    <t>(907) 240-3629</t>
  </si>
  <si>
    <t>LorieHovenec@outlook.com</t>
  </si>
  <si>
    <t>Signed 12/8/15 NTP</t>
  </si>
  <si>
    <t>12/08/15</t>
  </si>
  <si>
    <t>12/17/15</t>
  </si>
  <si>
    <t>1412 K Street, Anchorage, AK 99501</t>
  </si>
  <si>
    <t>Investigate Possible UST</t>
  </si>
  <si>
    <t>17742</t>
  </si>
  <si>
    <t>311 N. Sitka Str
Anchorage, AK 99501</t>
  </si>
  <si>
    <t>Santa Susana Cleanup</t>
  </si>
  <si>
    <t>CEI (FRP)</t>
  </si>
  <si>
    <t>Verbal CEI job #W912DY-11-D-0014 T.O. #0018</t>
  </si>
  <si>
    <t>12/07/15</t>
  </si>
  <si>
    <t>110</t>
  </si>
  <si>
    <t>Santa Susana Field Laboratory, California</t>
  </si>
  <si>
    <t>Review Work Plan and other consulting as requested</t>
  </si>
  <si>
    <t>17743</t>
  </si>
  <si>
    <t>144 N. Binkley Str.
Soldotna, AK 99669</t>
  </si>
  <si>
    <t>3532</t>
  </si>
  <si>
    <t>KPB Special Waste Policy</t>
  </si>
  <si>
    <t>Kenai Peninsula Borough</t>
  </si>
  <si>
    <t>(907) 714-2170</t>
  </si>
  <si>
    <t>(907) 714-2376</t>
  </si>
  <si>
    <t>LHughes@kpb.us</t>
  </si>
  <si>
    <t>Lanie Hughes</t>
  </si>
  <si>
    <t>P060724</t>
  </si>
  <si>
    <t>12/28/15</t>
  </si>
  <si>
    <t>04/16/16</t>
  </si>
  <si>
    <t>Soldotna, AK</t>
  </si>
  <si>
    <t>Evaluate and Update the KPB Solid Waste Dept. Special Waste Disposal Policy</t>
  </si>
  <si>
    <t>17744</t>
  </si>
  <si>
    <t>1-7470</t>
  </si>
  <si>
    <t>Central Small Jobs</t>
  </si>
  <si>
    <t>Central Companies</t>
  </si>
  <si>
    <t>Per Task Order</t>
  </si>
  <si>
    <t>12/31/17</t>
  </si>
  <si>
    <t>90</t>
  </si>
  <si>
    <t>Condact small tasks as directed by Central Company that are small scale (less then $1500) and short duration (less then 2 weeks).</t>
  </si>
  <si>
    <t>17745</t>
  </si>
  <si>
    <t>1113 W. Fireweed Lane Suite 201
Anchorage, AK 99503</t>
  </si>
  <si>
    <t>John Thomas Asbestos Work Plan</t>
  </si>
  <si>
    <t>glenn.gellert@gmail.com</t>
  </si>
  <si>
    <t>01/05/16</t>
  </si>
  <si>
    <t>01/08/16</t>
  </si>
  <si>
    <t>Develop Asbestos Work Plan for Susitna View (former John Thomas Building)</t>
  </si>
  <si>
    <t>17746</t>
  </si>
  <si>
    <t>JBLM WarEagle HBMS</t>
  </si>
  <si>
    <t>(907) 632-0297</t>
  </si>
  <si>
    <t>Tallum Anderson</t>
  </si>
  <si>
    <t>Verbal NTP 1/5/16 from Shane Durand CEI #29015</t>
  </si>
  <si>
    <t>01/26/16</t>
  </si>
  <si>
    <t>Joint Base Lewis MCCord, Tacoma WA</t>
  </si>
  <si>
    <t>Conduct HBMS survey of about 60 facilities scheduled for Demolition</t>
  </si>
  <si>
    <t>17747</t>
  </si>
  <si>
    <t>480 W Tudor Rd, 
Anchorage, AK 99503</t>
  </si>
  <si>
    <t>W 29th Well Closure</t>
  </si>
  <si>
    <t>Signed NTP 1/14/16</t>
  </si>
  <si>
    <t>01/11/16</t>
  </si>
  <si>
    <t>03/31/16</t>
  </si>
  <si>
    <t>3102 W 29th Ave.</t>
  </si>
  <si>
    <t>Perform Groundwater Sampling, Statistical Trend Analysis and Closure Report</t>
  </si>
  <si>
    <t>17748</t>
  </si>
  <si>
    <t>Adelaide Elevator Release</t>
  </si>
  <si>
    <t>Signed NTP 1/12/2015</t>
  </si>
  <si>
    <t>01/12/16</t>
  </si>
  <si>
    <t>02/01/16</t>
  </si>
  <si>
    <t>201 E 9th Ave, Alaska, AK</t>
  </si>
  <si>
    <t>Perform Limited Removal Environmental Monirtoring &amp; Consulring</t>
  </si>
  <si>
    <t>17749</t>
  </si>
  <si>
    <t>Fuel Tank Removal</t>
  </si>
  <si>
    <t>Verbal Direction 1/27/16, CEI Job#13821</t>
  </si>
  <si>
    <t>01/27/16</t>
  </si>
  <si>
    <t>03/30/16</t>
  </si>
  <si>
    <t>Alaska Regional Hospital, Anchorage</t>
  </si>
  <si>
    <t>Conduct site assesment for 2 K Fuel Oil Tank (unregulated)</t>
  </si>
  <si>
    <t>17750</t>
  </si>
  <si>
    <t>4600 DeBarr Road, Ste 200
Anchorage, AK 99508</t>
  </si>
  <si>
    <t>SWPPP</t>
  </si>
  <si>
    <t>W Nome Tanks SWPPP</t>
  </si>
  <si>
    <t>Bering Straits Native Corp.</t>
  </si>
  <si>
    <t>(907) 563-3788</t>
  </si>
  <si>
    <t>(907) 563-2742</t>
  </si>
  <si>
    <t>nkuhlmann@beringstarits.com</t>
  </si>
  <si>
    <t>Verbal NTP 1/29/16</t>
  </si>
  <si>
    <t>01/29/16</t>
  </si>
  <si>
    <t>05/31/16</t>
  </si>
  <si>
    <t>Nome, AK</t>
  </si>
  <si>
    <t>Develop SWPPP</t>
  </si>
  <si>
    <t>17751</t>
  </si>
  <si>
    <t>4700 BLM Road 
Anchorage, AK 99507</t>
  </si>
  <si>
    <t>3476</t>
  </si>
  <si>
    <t>BLM CTF Mold</t>
  </si>
  <si>
    <t>U.S. DOI/BLM
Anchorage Field Office</t>
  </si>
  <si>
    <t>lbeck@blm.gov</t>
  </si>
  <si>
    <t>Email NTP 2/1/1/6</t>
  </si>
  <si>
    <t>03/01/16</t>
  </si>
  <si>
    <t>139%</t>
  </si>
  <si>
    <t>Cambell Truck Facility (CTF) Anchorage</t>
  </si>
  <si>
    <t>Conduct Initial Mold Assessment</t>
  </si>
  <si>
    <t>17752</t>
  </si>
  <si>
    <t>P.O. Box 870162	
Wasilla, AK 99687</t>
  </si>
  <si>
    <t>Chickaloon UST</t>
  </si>
  <si>
    <t>Prism Design &amp; Construction, LLC</t>
  </si>
  <si>
    <t>2 /8 /16</t>
  </si>
  <si>
    <t>3 /11/16</t>
  </si>
  <si>
    <t>124</t>
  </si>
  <si>
    <t>Chickaloon, Alaska</t>
  </si>
  <si>
    <t>Conduct Site Assessment for UST Closure</t>
  </si>
  <si>
    <t>17753</t>
  </si>
  <si>
    <t>4000 Ambassador Dr.
Anchorage, AK 99508</t>
  </si>
  <si>
    <t>ANTHC Mold IAQ</t>
  </si>
  <si>
    <t>Alaska Native Tribal Health Consortium (ANTHC)</t>
  </si>
  <si>
    <t>(907) 729-2964</t>
  </si>
  <si>
    <t>(907) 729-2977</t>
  </si>
  <si>
    <t>Suzanne Collier, 729-3601</t>
  </si>
  <si>
    <t>ANTHC-16-P-69440</t>
  </si>
  <si>
    <t>02/10/16</t>
  </si>
  <si>
    <t>150</t>
  </si>
  <si>
    <t>Creekside Apts. 3640 E. 42nd Ave.</t>
  </si>
  <si>
    <t>Perform limited mold assessment to check air quality for mold spores</t>
  </si>
  <si>
    <t>17754</t>
  </si>
  <si>
    <t>4831 Eagle St.
Anchorage, AK 99503</t>
  </si>
  <si>
    <t>3545</t>
  </si>
  <si>
    <t>Emmanak ACM AVEC</t>
  </si>
  <si>
    <t>Signed NTP 2/22/16</t>
  </si>
  <si>
    <t>02/23/16</t>
  </si>
  <si>
    <t>03/18/16</t>
  </si>
  <si>
    <t>111%</t>
  </si>
  <si>
    <t>AVEC Butter Building, Emmonak, AK</t>
  </si>
  <si>
    <t>Perform Limited AHERA Inspection for Disposal</t>
  </si>
  <si>
    <t>17755</t>
  </si>
  <si>
    <t>3800 SE 22nd Ave
Portland, OR 97202</t>
  </si>
  <si>
    <t>3549</t>
  </si>
  <si>
    <t>9150 Northwood St. Phase I ESA</t>
  </si>
  <si>
    <t>Fred Meyer Stores Inc.</t>
  </si>
  <si>
    <t>(503) 797-5617</t>
  </si>
  <si>
    <t>james.coombes@fredmeyer.com</t>
  </si>
  <si>
    <t>James Coombers</t>
  </si>
  <si>
    <t>Signed NTP 3/4/16</t>
  </si>
  <si>
    <t>03/09/16</t>
  </si>
  <si>
    <t>04/01/16</t>
  </si>
  <si>
    <t>96%</t>
  </si>
  <si>
    <t>9150 Northwood Street, Anchorage, AK</t>
  </si>
  <si>
    <t>Phase I ESA</t>
  </si>
  <si>
    <t>17756</t>
  </si>
  <si>
    <t>3550</t>
  </si>
  <si>
    <t>Adelaide ACM Roof Sampling</t>
  </si>
  <si>
    <t>(907) 677-8445</t>
  </si>
  <si>
    <t>Ssiebert@nwalaska.org</t>
  </si>
  <si>
    <t>03/10/16</t>
  </si>
  <si>
    <t>03/24/16</t>
  </si>
  <si>
    <t>Adelaide SRO Apartments</t>
  </si>
  <si>
    <t>Perform Bulk Sampling on Roofing materials</t>
  </si>
  <si>
    <t>17757</t>
  </si>
  <si>
    <t>PO Box 196960
Anchorage, AK 99519</t>
  </si>
  <si>
    <t>3554</t>
  </si>
  <si>
    <t>Lake Hood Fill Permit</t>
  </si>
  <si>
    <t>Alaska DOT +  PF</t>
  </si>
  <si>
    <t>3/17/16 email</t>
  </si>
  <si>
    <t>03/14/16</t>
  </si>
  <si>
    <t>06/30/16</t>
  </si>
  <si>
    <t>143%</t>
  </si>
  <si>
    <t>Lake Hood, Anchorage, AK</t>
  </si>
  <si>
    <t>Coordinate NWP13 permit for proposed fill on Lake Hood</t>
  </si>
  <si>
    <t>17758</t>
  </si>
  <si>
    <t>PO Box 42121
Portland, OR 97242</t>
  </si>
  <si>
    <t>3513</t>
  </si>
  <si>
    <t>FM Fuel Stop 656 Release Investigation</t>
  </si>
  <si>
    <t>Fred Meyer Stores</t>
  </si>
  <si>
    <t>(503) 797-3512</t>
  </si>
  <si>
    <t>(503) 797-5623</t>
  </si>
  <si>
    <t>daniel.hermann@fredmeyer.com</t>
  </si>
  <si>
    <t>Dan Hermann</t>
  </si>
  <si>
    <t>Signed proposal + Prof. svs agreement</t>
  </si>
  <si>
    <t>03/17/16</t>
  </si>
  <si>
    <t>08/31/16</t>
  </si>
  <si>
    <t>656 Abbott Rd, Anchorage, AK</t>
  </si>
  <si>
    <t>Release Investigation @ Fred Meyer Fuel Stop 656</t>
  </si>
  <si>
    <t>17759</t>
  </si>
  <si>
    <t>3558</t>
  </si>
  <si>
    <t>JBLM HBMS + SSHO</t>
  </si>
  <si>
    <t>Tallun Anderson</t>
  </si>
  <si>
    <t>29015</t>
  </si>
  <si>
    <t>03/25/16</t>
  </si>
  <si>
    <t>05/15/16</t>
  </si>
  <si>
    <t>114%</t>
  </si>
  <si>
    <t>SeattleTacoma, WA</t>
  </si>
  <si>
    <t>Asbestos+Lead</t>
  </si>
  <si>
    <t>Conduct HBMS on Bldg 9031 and 46 Relocatables</t>
  </si>
  <si>
    <t>17760</t>
  </si>
  <si>
    <t>Central Monofill Services</t>
  </si>
  <si>
    <t>Email 3/25/16 CMS#60001</t>
  </si>
  <si>
    <t>03/26/16</t>
  </si>
  <si>
    <t>Clear Alaska</t>
  </si>
  <si>
    <t>Soil+ Water</t>
  </si>
  <si>
    <t>Assist with permit for landfill operations on ARRC Clear Reserve</t>
  </si>
  <si>
    <t>17761</t>
  </si>
  <si>
    <t>2929 NW 31st Ave
Portland, OR 97210</t>
  </si>
  <si>
    <t>3559</t>
  </si>
  <si>
    <t>Visual ESA Wasilla</t>
  </si>
  <si>
    <t>MFCP, Inc.</t>
  </si>
  <si>
    <t>(503) 228-0190</t>
  </si>
  <si>
    <t>Michael Mehl</t>
  </si>
  <si>
    <t>Email NTP 3/30/16</t>
  </si>
  <si>
    <t>04/30/16</t>
  </si>
  <si>
    <t>194</t>
  </si>
  <si>
    <t>Conduct visual ESA on Sub-leased property</t>
  </si>
  <si>
    <t>17762</t>
  </si>
  <si>
    <t>1113 W. Fireweed Lane, Suite 202
Anchorage, AK 99503</t>
  </si>
  <si>
    <t>3560</t>
  </si>
  <si>
    <t>Swell Phase I ESA</t>
  </si>
  <si>
    <t>Swell, LLC</t>
  </si>
  <si>
    <t>Signed NTP 4/4/16</t>
  </si>
  <si>
    <t>04/04/16</t>
  </si>
  <si>
    <t>04/22/16</t>
  </si>
  <si>
    <t>109%</t>
  </si>
  <si>
    <t>701 W. 2nd Ave, Anchorage, AK</t>
  </si>
  <si>
    <t>17763</t>
  </si>
  <si>
    <t>222 Tongas Drive
Sitka, AK 99835</t>
  </si>
  <si>
    <t>3561</t>
  </si>
  <si>
    <t>SItka MEH HBMS RENO</t>
  </si>
  <si>
    <t>SEARHC</t>
  </si>
  <si>
    <t>shannonf@searhc.org</t>
  </si>
  <si>
    <t>Shannon Freitas</t>
  </si>
  <si>
    <t>Signed NTP 4/6/16</t>
  </si>
  <si>
    <t>04/11/16</t>
  </si>
  <si>
    <t>138%</t>
  </si>
  <si>
    <t>Mt. Endecumbre Hospital, Sitka AK</t>
  </si>
  <si>
    <t>Limited HBMS for Renovation</t>
  </si>
  <si>
    <t>17764</t>
  </si>
  <si>
    <t>5901 Lockheed Ave
Anchorage, AK 99502</t>
  </si>
  <si>
    <t>3562</t>
  </si>
  <si>
    <t>ACE Dutch OSHA ACM</t>
  </si>
  <si>
    <t>Ace Air Services</t>
  </si>
  <si>
    <t>(907) 230-8259</t>
  </si>
  <si>
    <t>mike@aceaircargo.com</t>
  </si>
  <si>
    <t>Mike Bergt</t>
  </si>
  <si>
    <t>Signed NTP 4/7/16</t>
  </si>
  <si>
    <t>04/07/16</t>
  </si>
  <si>
    <t>108%</t>
  </si>
  <si>
    <t>Ace Air Service Warehouse Dutch Hurbor, AK</t>
  </si>
  <si>
    <t>Perform OSHA ACM</t>
  </si>
  <si>
    <t>17765</t>
  </si>
  <si>
    <t>12320 Spring Brook Dr.
Eagle River, AK 99577</t>
  </si>
  <si>
    <t>3565</t>
  </si>
  <si>
    <t>South Fork Construction Phase I ESA</t>
  </si>
  <si>
    <t>South Fork Construction</t>
  </si>
  <si>
    <t>(907) 230-8224</t>
  </si>
  <si>
    <t>(907) 694-1122</t>
  </si>
  <si>
    <t>lorain@mtaonline.net</t>
  </si>
  <si>
    <t>Signed NTP 4/13/16</t>
  </si>
  <si>
    <t>04/19/16</t>
  </si>
  <si>
    <t>04/24/16</t>
  </si>
  <si>
    <t>Spring Brook Vista #1, Block 5, Lot 8A, Anchorage, AK</t>
  </si>
  <si>
    <t>17766</t>
  </si>
  <si>
    <t>231 E 8th Ave.
Anchorage, AK 99501</t>
  </si>
  <si>
    <t>3567</t>
  </si>
  <si>
    <t>RuralCap HUD LBP RA</t>
  </si>
  <si>
    <t>Rural Alaska Community Action Program, Inc.</t>
  </si>
  <si>
    <t>Jonathan Pierson</t>
  </si>
  <si>
    <t>Signed NTP 4/20/16</t>
  </si>
  <si>
    <t>04/20/16</t>
  </si>
  <si>
    <t>Perform HUD Lead Risk Assessment</t>
  </si>
  <si>
    <t>17767</t>
  </si>
  <si>
    <t>3449 Rezanof Drive East
Kodiak, Alaska 99615</t>
  </si>
  <si>
    <t>3566</t>
  </si>
  <si>
    <t>Port Lions Waste Determination</t>
  </si>
  <si>
    <t>Kodiak Area Native Association</t>
  </si>
  <si>
    <t>tyler.kornelis@kodiakhealthcare.org</t>
  </si>
  <si>
    <t>Tyler Kornelis</t>
  </si>
  <si>
    <t>Signed NTP 5/4/16</t>
  </si>
  <si>
    <t>05/05/16</t>
  </si>
  <si>
    <t>300 yards from 103 KEA Drive, Port Lions, AK 99550</t>
  </si>
  <si>
    <t>Lead and RCRA</t>
  </si>
  <si>
    <t>Hazardous and Non-hazardous waste survey for 2 Tanks to be demolished</t>
  </si>
  <si>
    <t>17768</t>
  </si>
  <si>
    <t>MLW-Land Anchorage
Mining Land And Water
550 West 7th Ave. Suite 900 C
Anchorage, AK 99501</t>
  </si>
  <si>
    <t>3518</t>
  </si>
  <si>
    <t>KRPUA Shooting Lead Testing</t>
  </si>
  <si>
    <t>Dept of Natural Resources</t>
  </si>
  <si>
    <t>(907) 269-8556</t>
  </si>
  <si>
    <t>Travis Jensen</t>
  </si>
  <si>
    <t>PO 10 160011533-1</t>
  </si>
  <si>
    <t>05/06/16</t>
  </si>
  <si>
    <t>06/30/17</t>
  </si>
  <si>
    <t>137%</t>
  </si>
  <si>
    <t>Matanusla-Susitna Valley (</t>
  </si>
  <si>
    <t>Baseland Annual Water Sampling</t>
  </si>
  <si>
    <t>17769</t>
  </si>
  <si>
    <t>910 W. International Airport Road
Anchorage, AK 99518</t>
  </si>
  <si>
    <t>3575</t>
  </si>
  <si>
    <t>Phase I ESA Update Batteries Plus</t>
  </si>
  <si>
    <t>Batteries Plus</t>
  </si>
  <si>
    <t>batteriesplus@alaska.net</t>
  </si>
  <si>
    <t>Larry Banning</t>
  </si>
  <si>
    <t>Signed NTP 5/10/16</t>
  </si>
  <si>
    <t>05/10/16</t>
  </si>
  <si>
    <t>05/30/16</t>
  </si>
  <si>
    <t>940 W. International Airport Road</t>
  </si>
  <si>
    <t>17770</t>
  </si>
  <si>
    <t>5130 E98th Ave
Anchorage, AK 99503</t>
  </si>
  <si>
    <t>3577</t>
  </si>
  <si>
    <t>E 88th Phase I ESA</t>
  </si>
  <si>
    <t>NJW Exempt Trust</t>
  </si>
  <si>
    <t>(907) 720-5060</t>
  </si>
  <si>
    <t>skalaska@yahoo.com</t>
  </si>
  <si>
    <t>Kin Lane/Marc Dunne</t>
  </si>
  <si>
    <t>Signed NTP 5/16/16</t>
  </si>
  <si>
    <t>01/16/16</t>
  </si>
  <si>
    <t>05/25/16</t>
  </si>
  <si>
    <t>2429 East 88th Ave., Anchorage, AK</t>
  </si>
  <si>
    <t>17771</t>
  </si>
  <si>
    <t>1821 Gambell Street
Anchorage, AK 99501</t>
  </si>
  <si>
    <t>3585</t>
  </si>
  <si>
    <t>Kodiak Mold</t>
  </si>
  <si>
    <t>1st National Bank Alaska</t>
  </si>
  <si>
    <t>ETurner@FNBAlaska.com</t>
  </si>
  <si>
    <t>5/26/16 email,  June 2015 Service Agreement</t>
  </si>
  <si>
    <t>05/26/16</t>
  </si>
  <si>
    <t>111</t>
  </si>
  <si>
    <t>Kodiak, AK</t>
  </si>
  <si>
    <t>Initial Mold Assessment</t>
  </si>
  <si>
    <t>17772</t>
  </si>
  <si>
    <t>6001 Miley Drive
Anchorage, AK 99504</t>
  </si>
  <si>
    <t>Sherfick 6001Miley Dr HUD RA</t>
  </si>
  <si>
    <t>Wesley Sherfick</t>
  </si>
  <si>
    <t>(907) 952-8202</t>
  </si>
  <si>
    <t>wcsherfick@yahoo.com</t>
  </si>
  <si>
    <t>Signed NTP 5/26/16</t>
  </si>
  <si>
    <t>06/09/16</t>
  </si>
  <si>
    <t>9001 Miley Drive</t>
  </si>
  <si>
    <t>17773</t>
  </si>
  <si>
    <t>4600 DeBarr Road, Suite 200
Anchorage, AK 99508</t>
  </si>
  <si>
    <t>3506</t>
  </si>
  <si>
    <t>10 Villasge SPCC</t>
  </si>
  <si>
    <t>Eagle Eye Electric. Inc</t>
  </si>
  <si>
    <t>Nick Kuhkmann</t>
  </si>
  <si>
    <t>W91ZRV-15-C-0010/EEE1145018-EMI</t>
  </si>
  <si>
    <t>05/27/16</t>
  </si>
  <si>
    <t>10 Villages in Alaska</t>
  </si>
  <si>
    <t>Update SPCC Plans after Modifications by Eagle Eye Electric</t>
  </si>
  <si>
    <t>17774</t>
  </si>
  <si>
    <t>PO Box 216
Dilingham, AK 99576</t>
  </si>
  <si>
    <t>3563</t>
  </si>
  <si>
    <t>Kanakanak Radio Relay HBMS + GPR</t>
  </si>
  <si>
    <t>Curyung Tribal Council</t>
  </si>
  <si>
    <t>(907) 842-4511</t>
  </si>
  <si>
    <t>(907) 842-4510</t>
  </si>
  <si>
    <t>Billy Manes</t>
  </si>
  <si>
    <t>Professioanl SVS Agreement</t>
  </si>
  <si>
    <t>125%</t>
  </si>
  <si>
    <t>Dilingham, AK</t>
  </si>
  <si>
    <t>Conduct HBMS and GPR/ENV Survey</t>
  </si>
  <si>
    <t>17775</t>
  </si>
  <si>
    <t>2515 A St
Anchorage, AK 99503</t>
  </si>
  <si>
    <t>3507</t>
  </si>
  <si>
    <t>7 Phase I ESAS</t>
  </si>
  <si>
    <t>06/02/16</t>
  </si>
  <si>
    <t>07/15/16</t>
  </si>
  <si>
    <t>130%</t>
  </si>
  <si>
    <t>North Pole, Palmer, Soldotna, Kenai, Homer, Kodiak</t>
  </si>
  <si>
    <t>Conduct Phase I ESA for 7 Properties across Alaska</t>
  </si>
  <si>
    <t>17776</t>
  </si>
  <si>
    <t>529 W 19th Ave
Anchorage, AK 99503</t>
  </si>
  <si>
    <t>3576</t>
  </si>
  <si>
    <t>Chester CK Stabilization</t>
  </si>
  <si>
    <t>Carmen Gutierrez</t>
  </si>
  <si>
    <t>(907) 301-6650</t>
  </si>
  <si>
    <t>ave2cg@gmail.com</t>
  </si>
  <si>
    <t>132%</t>
  </si>
  <si>
    <t>529 W 19th Ave, Anchorage, AK</t>
  </si>
  <si>
    <t>Develop Plan and Permitting for Bank Stabilization</t>
  </si>
  <si>
    <t>17777</t>
  </si>
  <si>
    <t>550 W 7th Ave., Suite #1340
Anchorage, AK 99501</t>
  </si>
  <si>
    <t>3593</t>
  </si>
  <si>
    <t>Kasilof DNR HBMS</t>
  </si>
  <si>
    <t>State of Alaska, Department of Natural Resources,</t>
  </si>
  <si>
    <t>(907) 264-8542</t>
  </si>
  <si>
    <t>kirk.louthan@alaska.gov</t>
  </si>
  <si>
    <t>Kirk Louthan</t>
  </si>
  <si>
    <t>06/13/16</t>
  </si>
  <si>
    <t>07/13/16</t>
  </si>
  <si>
    <t>154%</t>
  </si>
  <si>
    <t>Six Structures located off Williamson Lane, Kasilof, AK</t>
  </si>
  <si>
    <t>Perform HBMS on all six Structures, 5 for Demolition and 1 for Renovation</t>
  </si>
  <si>
    <t>17778</t>
  </si>
  <si>
    <t>PO Box 1445
Dillingham, AK 99576</t>
  </si>
  <si>
    <t>3589</t>
  </si>
  <si>
    <t>Motive Power MarinePhase III</t>
  </si>
  <si>
    <t>Motive Power Marine</t>
  </si>
  <si>
    <t>(907) 444-7350</t>
  </si>
  <si>
    <t>ben@motivepowermarine.com</t>
  </si>
  <si>
    <t>Ben McDowell</t>
  </si>
  <si>
    <t>126%</t>
  </si>
  <si>
    <t>240 Harbor Road, Dillingham, AK</t>
  </si>
  <si>
    <t>Phase 3</t>
  </si>
  <si>
    <t>Peform Phase III Site Assesment</t>
  </si>
  <si>
    <t>17779</t>
  </si>
  <si>
    <t>311 N Sitka Str
Anchorage, AK 99501</t>
  </si>
  <si>
    <t>3594</t>
  </si>
  <si>
    <t>Taxiway R&amp;T</t>
  </si>
  <si>
    <t>CEI (Granite)</t>
  </si>
  <si>
    <t>ben.becker@gcinc.com</t>
  </si>
  <si>
    <t>Shane Durand (Ben Becker, Granite)</t>
  </si>
  <si>
    <t>e-mail 6/15/16, WA 627413</t>
  </si>
  <si>
    <t>06/14/16</t>
  </si>
  <si>
    <t>TSAIA Anchorage, AK</t>
  </si>
  <si>
    <t>Write Plans and Report plus be on call to provide field screening as needed.</t>
  </si>
  <si>
    <t>17780</t>
  </si>
  <si>
    <t>731 East 8th Ave
Anchorage 99501</t>
  </si>
  <si>
    <t>3581</t>
  </si>
  <si>
    <t>MOA RurALCAP HUD LBP</t>
  </si>
  <si>
    <t>RurALCAP</t>
  </si>
  <si>
    <t>(907) 444-3479</t>
  </si>
  <si>
    <t>Curtis Acklund</t>
  </si>
  <si>
    <t>Contract #CP1530</t>
  </si>
  <si>
    <t>06/15/16</t>
  </si>
  <si>
    <t>03/31/17</t>
  </si>
  <si>
    <t>Provide lead evaluation and clearance testing for up to 10 mobile homes in Anchorage</t>
  </si>
  <si>
    <t>17781</t>
  </si>
  <si>
    <t>311 N Sitka St
Anchorage, AK 99501</t>
  </si>
  <si>
    <t>3543</t>
  </si>
  <si>
    <t>CEI Job #13847</t>
  </si>
  <si>
    <t>06/28/16</t>
  </si>
  <si>
    <t>62%</t>
  </si>
  <si>
    <t>MP 18.5 Kenai Spur Hwy, Kenai, AK</t>
  </si>
  <si>
    <t>Advance Soil boring+/or monitoring wells to delineate extent of contamination</t>
  </si>
  <si>
    <t>17782</t>
  </si>
  <si>
    <t>7620 West Marigold Drive
Wasilla, AK 99623</t>
  </si>
  <si>
    <t>3599</t>
  </si>
  <si>
    <t>Independence Mine UST</t>
  </si>
  <si>
    <t>Scott Yuskus</t>
  </si>
  <si>
    <t>Verbal 6/27/16</t>
  </si>
  <si>
    <t>07/01/16</t>
  </si>
  <si>
    <t>08/30/16</t>
  </si>
  <si>
    <t>Site Assessment, CAP and Closure of two regular UST's</t>
  </si>
  <si>
    <t>17783</t>
  </si>
  <si>
    <t>7620 West Marygold Drive
Wasilla, AK 99523</t>
  </si>
  <si>
    <t>3602</t>
  </si>
  <si>
    <t>Ketchikan UST</t>
  </si>
  <si>
    <t>Ketchikan, AK</t>
  </si>
  <si>
    <t>Develop work plan/sampling plan, complete site assessment per 18 AAC 78.090 and be prepared to complete a release investigation/corrective action</t>
  </si>
  <si>
    <t>17784</t>
  </si>
  <si>
    <t>1113 W. Fireweed Lane #202
Anchorage, AK 99503</t>
  </si>
  <si>
    <t>3603</t>
  </si>
  <si>
    <t>Swell Kodiak Phase 1 ESA</t>
  </si>
  <si>
    <t>Signed NTP 7/5/16</t>
  </si>
  <si>
    <t>7 /06/16</t>
  </si>
  <si>
    <t>07/22/16</t>
  </si>
  <si>
    <t>103%</t>
  </si>
  <si>
    <t>1223 Mill Bay Road Kodiak AK</t>
  </si>
  <si>
    <t>ASTM 1527-13 Phase 1 ESA</t>
  </si>
  <si>
    <t>17785</t>
  </si>
  <si>
    <t>311 N. Sitka St
Anchorage AK 99501</t>
  </si>
  <si>
    <t>CH2- Deadhorse</t>
  </si>
  <si>
    <t>CEI
(CH2M)</t>
  </si>
  <si>
    <t>Shane Durand (Jennifer Ulrich)</t>
  </si>
  <si>
    <t>Verbal 7/5/16 -email</t>
  </si>
  <si>
    <t>7 /5 /16</t>
  </si>
  <si>
    <t>9 /30/16</t>
  </si>
  <si>
    <t>Deadhorse Ak</t>
  </si>
  <si>
    <t>Complete Sampling and analyzsis pere ADEC approved Work Plans</t>
  </si>
  <si>
    <t>17786</t>
  </si>
  <si>
    <t>222 Tongass Dr
Stika AK 99835</t>
  </si>
  <si>
    <t>3547</t>
  </si>
  <si>
    <t>SEAR HC</t>
  </si>
  <si>
    <t>(907) 738-9935</t>
  </si>
  <si>
    <t>Shannon Frietas</t>
  </si>
  <si>
    <t>7/11/16 email NTP</t>
  </si>
  <si>
    <t>11/30/16</t>
  </si>
  <si>
    <t>Stika AK</t>
  </si>
  <si>
    <t>17787</t>
  </si>
  <si>
    <t>2929 NW 31st Ave
Portland OR 97210</t>
  </si>
  <si>
    <t>3608</t>
  </si>
  <si>
    <t>Tri Metal Cleanup</t>
  </si>
  <si>
    <t>MFCP</t>
  </si>
  <si>
    <t>mmehl@mfcpinc.com</t>
  </si>
  <si>
    <t>7/15/16 Email NTP</t>
  </si>
  <si>
    <t>09/30/16</t>
  </si>
  <si>
    <t>Wasilla AK</t>
  </si>
  <si>
    <t>Direct and oversee cleanup of stains on property at 1200 Hay Street</t>
  </si>
  <si>
    <t>17788</t>
  </si>
  <si>
    <t>311 N Sitka St
Anchorage, AK 99401</t>
  </si>
  <si>
    <t>3611</t>
  </si>
  <si>
    <t>Tract 22 Initial ESA</t>
  </si>
  <si>
    <t>CEI (CH2M)</t>
  </si>
  <si>
    <t>(907) 561-1125</t>
  </si>
  <si>
    <t>Shane Durand (Robert Anderson)</t>
  </si>
  <si>
    <t>Verbal NTP 7/7/16</t>
  </si>
  <si>
    <t>7 /17/16</t>
  </si>
  <si>
    <t>Tract 22, Deadhorse AK</t>
  </si>
  <si>
    <t>Conduct a visual ESA of vicinity of shops on Tract 22</t>
  </si>
  <si>
    <t>17790</t>
  </si>
  <si>
    <t>Ganpas HBMS ER</t>
  </si>
  <si>
    <t>(907) 632-6546</t>
  </si>
  <si>
    <t>7 /25/16</t>
  </si>
  <si>
    <t>8 /1 /16</t>
  </si>
  <si>
    <t>11751 Business Blvd Eagle River</t>
  </si>
  <si>
    <t>Demolition HBMS</t>
  </si>
  <si>
    <t>17791</t>
  </si>
  <si>
    <t>PO Box 196960
Anchorage, AK 99516-6960</t>
  </si>
  <si>
    <t>3604 &amp; 17549</t>
  </si>
  <si>
    <t>G.W. Monitoring Modification</t>
  </si>
  <si>
    <t>State of Alaska DOT
Div of TSAIA Env Sec</t>
  </si>
  <si>
    <t>2511032 AMD#10 NTP13</t>
  </si>
  <si>
    <t>7 /26/16</t>
  </si>
  <si>
    <t>12/30/16</t>
  </si>
  <si>
    <t>TSAIA, Anchorage, AK</t>
  </si>
  <si>
    <t>Modify ground water monitoring program: install new well, decommision 7 wells, inspect 1 well, write new long term monitoring plan.</t>
  </si>
  <si>
    <t>17792</t>
  </si>
  <si>
    <t>3977 Lake Street
Homer, AK 99603</t>
  </si>
  <si>
    <t>3615</t>
  </si>
  <si>
    <t>HEA SPCC 2016</t>
  </si>
  <si>
    <t>Homer Electric Association</t>
  </si>
  <si>
    <t>(907) 335-6167</t>
  </si>
  <si>
    <t>(907) 283-2353</t>
  </si>
  <si>
    <t>Kenai, Soldotna, Homer Alaska</t>
  </si>
  <si>
    <t>Review and certify SPCC plans as directed.</t>
  </si>
  <si>
    <t>17793</t>
  </si>
  <si>
    <t>3600 E 20th Ave
Anchorage, Ak 99508</t>
  </si>
  <si>
    <t>Clitheroe Asbestos Survey</t>
  </si>
  <si>
    <t>Salvation Army - Clitheroe Center</t>
  </si>
  <si>
    <t>(907) 743-8709</t>
  </si>
  <si>
    <t>Shawn Garcia</t>
  </si>
  <si>
    <t>Signed NTP 7/27/16</t>
  </si>
  <si>
    <t>7 /27/16</t>
  </si>
  <si>
    <t>8 /10/16</t>
  </si>
  <si>
    <t>Anchorage Alak</t>
  </si>
  <si>
    <t>Conduct Asbestos survey for demolition of trailers at 8000 West End Road</t>
  </si>
  <si>
    <t>17794</t>
  </si>
  <si>
    <t>311 N Sitka Str
Anchorage AK 99501</t>
  </si>
  <si>
    <t>5th Ave Permit Assistance</t>
  </si>
  <si>
    <t>CEI (G.Kimm)</t>
  </si>
  <si>
    <t>(907) 748-1004</t>
  </si>
  <si>
    <t>Caleb Moffitt</t>
  </si>
  <si>
    <t>07/26/16</t>
  </si>
  <si>
    <t>West 5th Ave Anchorage</t>
  </si>
  <si>
    <t>Assist in getting permist for lot development in downtown Anchorage.</t>
  </si>
  <si>
    <t>17795</t>
  </si>
  <si>
    <t>1000 South 21st Street
Fort Smith, AR 72901</t>
  </si>
  <si>
    <t>3618</t>
  </si>
  <si>
    <t>Goodyear Phase ESAs</t>
  </si>
  <si>
    <t>Goodyear Commercial Tire &amp; Service Centers</t>
  </si>
  <si>
    <t>(479) 788-6221</t>
  </si>
  <si>
    <t>ghale@goodyear.com</t>
  </si>
  <si>
    <t>Greg Hale</t>
  </si>
  <si>
    <t>Signed Proposa #823-01212270</t>
  </si>
  <si>
    <t>08/08/16</t>
  </si>
  <si>
    <t>10/31/16</t>
  </si>
  <si>
    <t>137</t>
  </si>
  <si>
    <t>342 West Chipperfield + 200 Post Road, Anchorage; 3815 South Cushman Road, Fairbanks</t>
  </si>
  <si>
    <t>Phase I ESAs fot 3 properties - 2 in Anchorage + 1 in Fairbanks</t>
  </si>
  <si>
    <t>17796</t>
  </si>
  <si>
    <t>FHR Job Walk</t>
  </si>
  <si>
    <t>KP 29279 (FHR)</t>
  </si>
  <si>
    <t>08/01/16</t>
  </si>
  <si>
    <t>Collect samples from one tank and attend walk to answer questions</t>
  </si>
  <si>
    <t>17797</t>
  </si>
  <si>
    <t>3620</t>
  </si>
  <si>
    <t>ABMS 1st Nat Bank</t>
  </si>
  <si>
    <t>1st National Bank</t>
  </si>
  <si>
    <t>Work Order 25760</t>
  </si>
  <si>
    <t>08/11/16</t>
  </si>
  <si>
    <t>303 W 4th Ave, Seward, AK</t>
  </si>
  <si>
    <t>Conduct Assessment for Asbestos and Mold related to replacing siding on the building</t>
  </si>
  <si>
    <t>17798</t>
  </si>
  <si>
    <t>2515 A street
Anchorage, AK 99503</t>
  </si>
  <si>
    <t>Chavers HUD RA</t>
  </si>
  <si>
    <t>(907) 677-8403</t>
  </si>
  <si>
    <t>Sue Perrins</t>
  </si>
  <si>
    <t>08/15/16</t>
  </si>
  <si>
    <t>3240 Penland Parkway #440</t>
  </si>
  <si>
    <t>HUD Risk Assesment</t>
  </si>
  <si>
    <t>17799</t>
  </si>
  <si>
    <t>PO Box 210483
Anchorage, AK 99521</t>
  </si>
  <si>
    <t>3622</t>
  </si>
  <si>
    <t>Mt View Elementary Lead Dust</t>
  </si>
  <si>
    <t>Far North Services, LLC</t>
  </si>
  <si>
    <t>(907) 250-2712</t>
  </si>
  <si>
    <t>(907) 631-0653</t>
  </si>
  <si>
    <t>fn_services@yahoo.com</t>
  </si>
  <si>
    <t>David Berezyuk</t>
  </si>
  <si>
    <t>8/16/16 Email NTP</t>
  </si>
  <si>
    <t>08/09/16</t>
  </si>
  <si>
    <t>Conduct Limited Lead-Dust Inspection/Sampling in 5 rooms at Mountain View Elementary School, Anchorage, AK</t>
  </si>
  <si>
    <t>17800</t>
  </si>
  <si>
    <t>2515 A street	
Anchorage, AK 99503</t>
  </si>
  <si>
    <t>Israel HUD RA</t>
  </si>
  <si>
    <t>08/17/16</t>
  </si>
  <si>
    <t>4348 Reka Drive, Anchorage, AK</t>
  </si>
  <si>
    <t>HUD Risk Assessment at 4348 Reka Drive, Anchorage, AK</t>
  </si>
  <si>
    <t>17801</t>
  </si>
  <si>
    <t>1040 O'Maley RD
Anchorage, AK</t>
  </si>
  <si>
    <t>AS+G SWPPP</t>
  </si>
  <si>
    <t>Anchorage Sand + Gravel</t>
  </si>
  <si>
    <t>(907) 348-6700</t>
  </si>
  <si>
    <t>brad.quade@anchsand.com</t>
  </si>
  <si>
    <t>Brad Quade</t>
  </si>
  <si>
    <t>Verbal NTP PO to follow</t>
  </si>
  <si>
    <t>08/18/16</t>
  </si>
  <si>
    <t>Develop SWPPP for small expansion</t>
  </si>
  <si>
    <t>17802</t>
  </si>
  <si>
    <t>2930 Tongass Avenue
Ketchikan, Alaska 99901</t>
  </si>
  <si>
    <t>3624</t>
  </si>
  <si>
    <t>Ketchikan Civic Center</t>
  </si>
  <si>
    <t>City of Ketchikan</t>
  </si>
  <si>
    <t>(907) 228-4732</t>
  </si>
  <si>
    <t>MattB@City.Ketchikan.Ak.Us</t>
  </si>
  <si>
    <t>Matt Brown</t>
  </si>
  <si>
    <t>PO# 2016-1297</t>
  </si>
  <si>
    <t>08/19/16</t>
  </si>
  <si>
    <t>10/30/16</t>
  </si>
  <si>
    <t>Ketchikan, Alaska</t>
  </si>
  <si>
    <t>Provide Licensed UST Closure Worker and Qualified person to close emergency generator tank</t>
  </si>
  <si>
    <t>17803</t>
  </si>
  <si>
    <t>3498</t>
  </si>
  <si>
    <t>Homer PW UST</t>
  </si>
  <si>
    <t>Verbal NTP 8/19/16</t>
  </si>
  <si>
    <t>10/15/16</t>
  </si>
  <si>
    <t>Homer, Alaska</t>
  </si>
  <si>
    <t>Conduct Site Assessment per 18 AAC 78.090 to close UST</t>
  </si>
  <si>
    <t>17804</t>
  </si>
  <si>
    <t>PO Box 244,
Galena, AK 99741</t>
  </si>
  <si>
    <t>Backhaul Consulting</t>
  </si>
  <si>
    <t>(907) 656-2328</t>
  </si>
  <si>
    <t>Phil Koontz</t>
  </si>
  <si>
    <t>Verbal- La'ona</t>
  </si>
  <si>
    <t>08/29/16</t>
  </si>
  <si>
    <t>Various villages, AK</t>
  </si>
  <si>
    <t>Consulting assistance to use backhaul to remove waste from Huslia, Kaltag, Koyukuk, Nulato and Ruby</t>
  </si>
  <si>
    <t>17805</t>
  </si>
  <si>
    <t>P.O. Box 131 
Nome, Alaska  99762</t>
  </si>
  <si>
    <t>3629</t>
  </si>
  <si>
    <t>Dust Mites Sampling</t>
  </si>
  <si>
    <t>Nome Public Schools</t>
  </si>
  <si>
    <t>(907) 304-2404</t>
  </si>
  <si>
    <t>bpotter@nomeschools.com</t>
  </si>
  <si>
    <t>Bill Potter</t>
  </si>
  <si>
    <t>Signed NTP 8/31/16</t>
  </si>
  <si>
    <t>Nome Public School, Nome, Alaska</t>
  </si>
  <si>
    <t>Dust Mites Sampling and Reporting</t>
  </si>
  <si>
    <t>17806</t>
  </si>
  <si>
    <t>P.O. Box 61
Naknek, AK 99633</t>
  </si>
  <si>
    <t>3630</t>
  </si>
  <si>
    <t>PVIL HBMS King Salmon</t>
  </si>
  <si>
    <t>Paug-Vik Inc. Ltd.</t>
  </si>
  <si>
    <t>Lucy Goode/Matt Zukowski</t>
  </si>
  <si>
    <t>Sihned NTP 9/12/16</t>
  </si>
  <si>
    <t>09/12/16</t>
  </si>
  <si>
    <t>10/28/16</t>
  </si>
  <si>
    <t>King Salmon, AK</t>
  </si>
  <si>
    <t>HBMS on 3  Structures for Demolition and Disposal</t>
  </si>
  <si>
    <t>17807</t>
  </si>
  <si>
    <t>3635</t>
  </si>
  <si>
    <t>TK Edmonds UST</t>
  </si>
  <si>
    <t>test massage 9/14/16</t>
  </si>
  <si>
    <t>09/15/16</t>
  </si>
  <si>
    <t>11/15/16</t>
  </si>
  <si>
    <t>1880 Glenn Highway, Palmer, AK</t>
  </si>
  <si>
    <t>Conduct ESA for regulated 12,000 gal UST that has contained gasolene, low-lead gasoline, AV-gas and diesel</t>
  </si>
  <si>
    <t>17808</t>
  </si>
  <si>
    <t>2515 A Street, 
Anchorage, AK 99503</t>
  </si>
  <si>
    <t>Moore HUD RA</t>
  </si>
  <si>
    <t>Email 9/14/16</t>
  </si>
  <si>
    <t>09/14/16</t>
  </si>
  <si>
    <t>3240 Penland Parkway, Space 324
Anchorage, AK 99508</t>
  </si>
  <si>
    <t>HUD RA</t>
  </si>
  <si>
    <t>17809</t>
  </si>
  <si>
    <t>Kettner HUD RA</t>
  </si>
  <si>
    <t>Email NTP 9/14/16</t>
  </si>
  <si>
    <t>4940 Kenai Ave., Anchorage, AK 99508</t>
  </si>
  <si>
    <t>17810</t>
  </si>
  <si>
    <t>615 Monroe Street
Fairbanks, AK 99701</t>
  </si>
  <si>
    <t>3625</t>
  </si>
  <si>
    <t>3 yr AHERA + TNG Monroe</t>
  </si>
  <si>
    <t>Catholic Schools of Fairbanks</t>
  </si>
  <si>
    <t>jamesdoogan@gmail.com</t>
  </si>
  <si>
    <t>James Doogan</t>
  </si>
  <si>
    <t>9/26/16 NTP signed</t>
  </si>
  <si>
    <t>09/27/16</t>
  </si>
  <si>
    <t>Monroe High School, Fairbanks, AK</t>
  </si>
  <si>
    <t>Conduct 3 yr AHERA Re-inspection and provide refresher training</t>
  </si>
  <si>
    <t>17811</t>
  </si>
  <si>
    <t>3644</t>
  </si>
  <si>
    <t>KET Revilla Apt. Environmental Consulting</t>
  </si>
  <si>
    <t>mbenedetti@nwalaska.org</t>
  </si>
  <si>
    <t>Signed NTP 9/30/16</t>
  </si>
  <si>
    <t>436 Main Street, Ketchikan, AK</t>
  </si>
  <si>
    <t>Perform Environmental Services per Scope of Work (Phase I, HBMS etc)</t>
  </si>
  <si>
    <t>17812</t>
  </si>
  <si>
    <t>3940 Arctic Blvd, Ste. 300
Anchorage AK 99503</t>
  </si>
  <si>
    <t>3638</t>
  </si>
  <si>
    <t>Teller HBMS + Abatement Design</t>
  </si>
  <si>
    <t>CRW Engineering Group, LLC</t>
  </si>
  <si>
    <t>(907) 646-5621</t>
  </si>
  <si>
    <t>Karl Hulse</t>
  </si>
  <si>
    <t>Email NTP 10/3/16</t>
  </si>
  <si>
    <t>10/03/16</t>
  </si>
  <si>
    <t>Teller Alaska</t>
  </si>
  <si>
    <t>Per Signed NTP</t>
  </si>
  <si>
    <t>17813</t>
  </si>
  <si>
    <t>2515 A Street
Anchorage, Alaska 95503</t>
  </si>
  <si>
    <t>3616</t>
  </si>
  <si>
    <t>Fir Terrace Apts Phase II ESA</t>
  </si>
  <si>
    <t>Signed NTP 10/4/16</t>
  </si>
  <si>
    <t>10/06/16</t>
  </si>
  <si>
    <t>01/06/16</t>
  </si>
  <si>
    <t>113%</t>
  </si>
  <si>
    <t>2610 Mill Bay Road, Kodiak, Alaska</t>
  </si>
  <si>
    <t>Conduct a Phase II ESA in Building B crawl/space</t>
  </si>
  <si>
    <t>17814</t>
  </si>
  <si>
    <t>2967 Leawood Drive
Anchorage, AK 99502</t>
  </si>
  <si>
    <t>3650</t>
  </si>
  <si>
    <t>Tifeki Phase I ESA</t>
  </si>
  <si>
    <t>Nexhati Tifeki</t>
  </si>
  <si>
    <t>piloti2@hotmail.com</t>
  </si>
  <si>
    <t>10/07/16</t>
  </si>
  <si>
    <t>10/24/16</t>
  </si>
  <si>
    <t>636 Ingra Street (Lot 11 &amp; 12), Anchorage, Alaska</t>
  </si>
  <si>
    <t>17815</t>
  </si>
  <si>
    <t>3648</t>
  </si>
  <si>
    <t>PCB Removal Work Plan</t>
  </si>
  <si>
    <t>NASA Santa Susana Field Laboratory, Ventura County California</t>
  </si>
  <si>
    <t>Work Plan Development  PCB Coating Removal Tank 829</t>
  </si>
  <si>
    <t>17816</t>
  </si>
  <si>
    <t>2350 Balsam Dr.
Boulder, CO 80304</t>
  </si>
  <si>
    <t>3610</t>
  </si>
  <si>
    <t>Merril Fld UST #1655</t>
  </si>
  <si>
    <t>Aviation Fuel Services, Inc.</t>
  </si>
  <si>
    <t>(303) 317-3240</t>
  </si>
  <si>
    <t>wfgoeltz@comcast.net</t>
  </si>
  <si>
    <t>Bill Goeltz/President</t>
  </si>
  <si>
    <t>Verbal NTP 10/13/16</t>
  </si>
  <si>
    <t>10/13/16</t>
  </si>
  <si>
    <t>12/20/16</t>
  </si>
  <si>
    <t>Merril Field, Anchorage, AK</t>
  </si>
  <si>
    <t>Complete UST site assessment per 18 AAC 78.090</t>
  </si>
  <si>
    <t>17817</t>
  </si>
  <si>
    <t>8800 Glacier Highway #228
Juneau, AK 99801</t>
  </si>
  <si>
    <t>3623</t>
  </si>
  <si>
    <t>Pacific Waste Phase I</t>
  </si>
  <si>
    <t>Pacific Waste</t>
  </si>
  <si>
    <t>jhenrikson@akpacific.com</t>
  </si>
  <si>
    <t>Jeff Henrikson</t>
  </si>
  <si>
    <t>10/14/16 NTP</t>
  </si>
  <si>
    <t>10/17/16</t>
  </si>
  <si>
    <t>Healy, Nome, and Dutch Harbor, Alaska</t>
  </si>
  <si>
    <t>Phase I + Limited Phase II ESA on properties includes reliance letter</t>
  </si>
  <si>
    <t>17818</t>
  </si>
  <si>
    <t>311 N Stka Street
Anchorage, AK 99501</t>
  </si>
  <si>
    <t>FHR Demo Consulting</t>
  </si>
  <si>
    <t>Verbal NTP 10/17/16</t>
  </si>
  <si>
    <t>North Pole, AK</t>
  </si>
  <si>
    <t>Provide Consulting and Safety Services as needed for Demolition of refinery</t>
  </si>
  <si>
    <t>17819</t>
  </si>
  <si>
    <t>Doylestown Commerce Center 
2003 South Easton Road, Suite 208
Doylestown, PA 18901</t>
  </si>
  <si>
    <t>3651</t>
  </si>
  <si>
    <t>Fidelity TEM ACM</t>
  </si>
  <si>
    <t>Fidelity Inspection &amp; Consulting Service</t>
  </si>
  <si>
    <t>nate.burden@fnf.com</t>
  </si>
  <si>
    <t>Nathaniel Burden</t>
  </si>
  <si>
    <t>Electronic (FICS# 1004476)</t>
  </si>
  <si>
    <t>3127 Princeton Way, Anchorage, AK</t>
  </si>
  <si>
    <t>Conduct an ACM on a single family home</t>
  </si>
  <si>
    <t>17820</t>
  </si>
  <si>
    <t>1700 Seventh Avenue, Suite 2000
Seattle, WA 98101</t>
  </si>
  <si>
    <t>3652</t>
  </si>
  <si>
    <t>Tanana Apt. Decom</t>
  </si>
  <si>
    <t>Vitus</t>
  </si>
  <si>
    <t>breana.brown@vitusgroup.com</t>
  </si>
  <si>
    <t>Breana Brown</t>
  </si>
  <si>
    <t>Email NTP 10/20/16</t>
  </si>
  <si>
    <t>10/20/16</t>
  </si>
  <si>
    <t>01/20/17</t>
  </si>
  <si>
    <t>99%</t>
  </si>
  <si>
    <t>350 South Santa Claus Lane, North Pole, Alaska</t>
  </si>
  <si>
    <t>Remove unregulated dry well from parking lot</t>
  </si>
  <si>
    <t>17821</t>
  </si>
  <si>
    <t>2515 A street		
Anchorage, AK 99503</t>
  </si>
  <si>
    <t>Lofgren HUD RA</t>
  </si>
  <si>
    <t>Email NTP 10/21/16</t>
  </si>
  <si>
    <t>10/21/16</t>
  </si>
  <si>
    <t>24121 Hearth Stone Drive, Chugiak, AK 99567</t>
  </si>
  <si>
    <t>Perform HUD RA</t>
  </si>
  <si>
    <t>17822</t>
  </si>
  <si>
    <t>Silvria HUD RA</t>
  </si>
  <si>
    <t>Email NTP 10/21/2016</t>
  </si>
  <si>
    <t>5807 Tinian Street, Anchorage, AK 99507</t>
  </si>
  <si>
    <t>Perform HUD Lead Risk Assesmen</t>
  </si>
  <si>
    <t>17823</t>
  </si>
  <si>
    <t>7620 West Marygold Drive	
Wasilla, AK 99523</t>
  </si>
  <si>
    <t>3653</t>
  </si>
  <si>
    <t>10/24/16 Email NTP</t>
  </si>
  <si>
    <t>12/25/16</t>
  </si>
  <si>
    <t>Wasilla, Alaska</t>
  </si>
  <si>
    <t>Conduct closure assesment of two regulated 10,000 gallon USTper 18 AAC 78.090</t>
  </si>
  <si>
    <t>17824</t>
  </si>
  <si>
    <t>1120 Huffman Rd Ste 24-431
Anchorage, AK 99515</t>
  </si>
  <si>
    <t>3654</t>
  </si>
  <si>
    <t>Rescon Alaska</t>
  </si>
  <si>
    <t>zkirk@resconalaska.com</t>
  </si>
  <si>
    <t>Zach Kirk</t>
  </si>
  <si>
    <t>Email NTP 10/26/16</t>
  </si>
  <si>
    <t>10/26/16</t>
  </si>
  <si>
    <t>11/26/16</t>
  </si>
  <si>
    <t>1200 W Northern Lights Blvd , Anchorage, AK</t>
  </si>
  <si>
    <t>Provide Licensed UST worker</t>
  </si>
  <si>
    <t>17825</t>
  </si>
  <si>
    <t>2515 A Street
Anchorage, Alaska 99503</t>
  </si>
  <si>
    <t>3646</t>
  </si>
  <si>
    <t>W 29th Quarterly Groundwater Monitoring</t>
  </si>
  <si>
    <t>11/23/16</t>
  </si>
  <si>
    <t>12/11/17</t>
  </si>
  <si>
    <t>3102 West 29th Avenue, Anchorage, Alaska</t>
  </si>
  <si>
    <t>Perform Quarterly Groundwater Monitoring per attached scope of work.</t>
  </si>
  <si>
    <t>17826</t>
  </si>
  <si>
    <t>4400 104th Ave.
Anchorage, AK 99507</t>
  </si>
  <si>
    <t>3662</t>
  </si>
  <si>
    <t>Lester Lewis</t>
  </si>
  <si>
    <t>(907) 229-2205</t>
  </si>
  <si>
    <t>lesterlewis@mac.com</t>
  </si>
  <si>
    <t>131%</t>
  </si>
  <si>
    <t>4400 104th Ave., Anchorage, AK</t>
  </si>
  <si>
    <t>17827</t>
  </si>
  <si>
    <t>333 Willoughby Avenue, Suite 760
Juneau, AK 99801-1149</t>
  </si>
  <si>
    <t>3660</t>
  </si>
  <si>
    <t>Statewide Medical Waste Management Plan</t>
  </si>
  <si>
    <t>Department of Health &amp; Social Services</t>
  </si>
  <si>
    <t>(907) 465-5842</t>
  </si>
  <si>
    <t>susan.jabal@alaska.gov</t>
  </si>
  <si>
    <t>Susan Jabal</t>
  </si>
  <si>
    <t>Contract #0616-037</t>
  </si>
  <si>
    <t>12/07/16</t>
  </si>
  <si>
    <t>141</t>
  </si>
  <si>
    <t>Dillingham, Katzebue, Juneau, Fairbanks, Anchorage, Seward</t>
  </si>
  <si>
    <t>Develop a Statewide Medical Waste Management Plan for handling, transportation,  and management of Ebola Waste</t>
  </si>
  <si>
    <t>17828</t>
  </si>
  <si>
    <t>PO Box 100720	
Anchorage, AK 99510</t>
  </si>
  <si>
    <t>First National Bank Alaska</t>
  </si>
  <si>
    <t>(907) 777-3210</t>
  </si>
  <si>
    <t>Jeff Robinson</t>
  </si>
  <si>
    <t>12/16/16</t>
  </si>
  <si>
    <t>12/21/16</t>
  </si>
  <si>
    <t>187%</t>
  </si>
  <si>
    <t>1100 Muldoon Road FNB Branch</t>
  </si>
  <si>
    <t>Collect Samples of CT to be disturbed during Renovation</t>
  </si>
  <si>
    <t>17829</t>
  </si>
  <si>
    <t>P.O. Box 429
Sand Point, Alaska  99661</t>
  </si>
  <si>
    <t>3667</t>
  </si>
  <si>
    <t>AEBSD AHERA Re-Inspection</t>
  </si>
  <si>
    <t>Aleutians East Borough School District (AEBSD)</t>
  </si>
  <si>
    <t>(907) 383-5222</t>
  </si>
  <si>
    <t>dnielsenr@aebsd.org</t>
  </si>
  <si>
    <t>Dave Nielsen</t>
  </si>
  <si>
    <t>Signed NTP 1/20/17</t>
  </si>
  <si>
    <t>06/20/17</t>
  </si>
  <si>
    <t>AEBSD Schools</t>
  </si>
  <si>
    <t>Perform AHERA 3-Year Re-Inspections at Akutan, Snad Point, King Cove, Cold Bay and False Pass</t>
  </si>
  <si>
    <t>17830</t>
  </si>
  <si>
    <t>520 East 32nd Avenue
Anchorage, Alaska 99503</t>
  </si>
  <si>
    <t>3663</t>
  </si>
  <si>
    <t>AHA HBMS</t>
  </si>
  <si>
    <t>(907) 563-2143</t>
  </si>
  <si>
    <t>Kennedy Serr</t>
  </si>
  <si>
    <t>PSA 1/20/17 proj N15-070</t>
  </si>
  <si>
    <t>St. George</t>
  </si>
  <si>
    <t>Conduct HBMS and Clearance as need on 8 single family homes in St. George</t>
  </si>
  <si>
    <t>17831</t>
  </si>
  <si>
    <t>1131 E. International Airport Road
Anchorage, Alaska 99518</t>
  </si>
  <si>
    <t>API-Clinic HBMS</t>
  </si>
  <si>
    <t>Aleutian Pribilof Islands Association, Inc.</t>
  </si>
  <si>
    <t>(907) 227-9495</t>
  </si>
  <si>
    <t>jmataruko@apiai.org</t>
  </si>
  <si>
    <t>Jessica Mata Rukovishnikoff</t>
  </si>
  <si>
    <t>1/31/17/ PSA</t>
  </si>
  <si>
    <t>Conduct HBMS and Clearance as need  Health Clinic at St. George</t>
  </si>
  <si>
    <t>17832</t>
  </si>
  <si>
    <t>4040 B St #200, 
Anchorage, AK 99503</t>
  </si>
  <si>
    <t>3679</t>
  </si>
  <si>
    <t>Cornerstone RA Wipe Sampling</t>
  </si>
  <si>
    <t>Cornerstone General Contractors</t>
  </si>
  <si>
    <t>(907) 727-0519</t>
  </si>
  <si>
    <t>mcohen@cornerstonek.com</t>
  </si>
  <si>
    <t>Mike Cohen</t>
  </si>
  <si>
    <t>Signed NTP 1/25/17</t>
  </si>
  <si>
    <t>01/25/17</t>
  </si>
  <si>
    <t>01/27/17</t>
  </si>
  <si>
    <t>Gladys Wood Elementary School, Anchorage, AK</t>
  </si>
  <si>
    <t>Provide Limited Lead-Dust Inspection</t>
  </si>
  <si>
    <t>17833</t>
  </si>
  <si>
    <t>2801 Debarr Road,
Anchorage, AK 99508</t>
  </si>
  <si>
    <t>3681</t>
  </si>
  <si>
    <t>AK REG Mold Sampling</t>
  </si>
  <si>
    <t>Alaska Regional Hospital</t>
  </si>
  <si>
    <t>(907) 231-9504</t>
  </si>
  <si>
    <t>(907) 264-1090</t>
  </si>
  <si>
    <t>Jason Reem</t>
  </si>
  <si>
    <t>Verbal NTP via Gawain Brumfield</t>
  </si>
  <si>
    <t>01/30/17</t>
  </si>
  <si>
    <t>02/28/17</t>
  </si>
  <si>
    <t>Alaska Regional Kitchen Area, Anchorage, AK</t>
  </si>
  <si>
    <t>Provide Limited Mold Inspection</t>
  </si>
  <si>
    <t>17834</t>
  </si>
  <si>
    <t>AK REG EMI Consulting</t>
  </si>
  <si>
    <t>CEI -Tali</t>
  </si>
  <si>
    <t>(907) 501-0123</t>
  </si>
  <si>
    <t>Jason Reem - 2319504</t>
  </si>
  <si>
    <t>Verbal NTP - Tali/Jason/Garmain</t>
  </si>
  <si>
    <t>02/03/17</t>
  </si>
  <si>
    <t>12/13/17</t>
  </si>
  <si>
    <t>Alaska Regional Hospital 12801 Debarr Road</t>
  </si>
  <si>
    <t>Air, Building Materials</t>
  </si>
  <si>
    <t>Lead, Mold</t>
  </si>
  <si>
    <t>Conduct Inspection and Sampling as needed for Renovation</t>
  </si>
  <si>
    <t>17835</t>
  </si>
  <si>
    <t>4700 BLM Road
Anchorage, AK 99507</t>
  </si>
  <si>
    <t>3685</t>
  </si>
  <si>
    <t>BLM Unakleeet Mold Assessment</t>
  </si>
  <si>
    <t>BLM
Anchorage Field Office</t>
  </si>
  <si>
    <t>Signed proposal 2/24/17</t>
  </si>
  <si>
    <t>02/24/17</t>
  </si>
  <si>
    <t>05/01/17</t>
  </si>
  <si>
    <t>Unakleeet, AK</t>
  </si>
  <si>
    <t>Conduct Mold Assessment at BLM's Storage Garage</t>
  </si>
  <si>
    <t>17836</t>
  </si>
  <si>
    <t>311 N Sitka Street	
Anchorage, AK 99501</t>
  </si>
  <si>
    <t>3668</t>
  </si>
  <si>
    <t>CEI 
# 29701</t>
  </si>
  <si>
    <t>Shane Durand/Ron Baldridge</t>
  </si>
  <si>
    <t>Email NTP 3/2/17</t>
  </si>
  <si>
    <t>03/02/17</t>
  </si>
  <si>
    <t>07/30/18</t>
  </si>
  <si>
    <t>Ventura Co, California</t>
  </si>
  <si>
    <t>Review Work Plan for Structural OSHA + EM385 1-1- Requirement for Demo and other Services as needed</t>
  </si>
  <si>
    <t>17837</t>
  </si>
  <si>
    <t>3689</t>
  </si>
  <si>
    <t>Stuart Jacques/Ray D.</t>
  </si>
  <si>
    <t>Verbal NTP 3/3/7</t>
  </si>
  <si>
    <t>03/06/17</t>
  </si>
  <si>
    <t>Air, Building Material</t>
  </si>
  <si>
    <t>Develop sampling plan and collect sample of floor after removal of red paint</t>
  </si>
  <si>
    <t>17838</t>
  </si>
  <si>
    <t>1113 W. Fireweed Lane; Suite 202
Anchorage, AK 99503</t>
  </si>
  <si>
    <t>3690</t>
  </si>
  <si>
    <t>Signed NTP 3/7/17</t>
  </si>
  <si>
    <t>03/07/17</t>
  </si>
  <si>
    <t>03/24/17</t>
  </si>
  <si>
    <t>1223 Mill Bay Road, Kodiak, Alaska</t>
  </si>
  <si>
    <t>Other</t>
  </si>
  <si>
    <t>Compliance</t>
  </si>
  <si>
    <t>Perform USDA Environmental  Compliance Review</t>
  </si>
  <si>
    <t>17839</t>
  </si>
  <si>
    <t>9235 Katy Freeway, Suite 140
Houston, TX 77024</t>
  </si>
  <si>
    <t>3691</t>
  </si>
  <si>
    <t>Summit Phase I ESAs</t>
  </si>
  <si>
    <t>Summit ESP, LLC</t>
  </si>
  <si>
    <t>(832) 804-9960</t>
  </si>
  <si>
    <t>(832) 831-1919</t>
  </si>
  <si>
    <t>tgottschalk@summitesp.com</t>
  </si>
  <si>
    <t>Tom Gottschalk</t>
  </si>
  <si>
    <t>Signed proposal</t>
  </si>
  <si>
    <t>03/09/17</t>
  </si>
  <si>
    <t>04/14/17</t>
  </si>
  <si>
    <t>121%</t>
  </si>
  <si>
    <t>Deadhorse and Kenai, Alaska</t>
  </si>
  <si>
    <t>NA</t>
  </si>
  <si>
    <t>Conduct Phase I ESAs for 500 Airport, Deadhorse and 608 Bridge Access Rd., Kenai</t>
  </si>
  <si>
    <t>17840</t>
  </si>
  <si>
    <t>3694</t>
  </si>
  <si>
    <t>FNB Gambell  St. Office Mold</t>
  </si>
  <si>
    <t>Verbal NTP 3/24/17</t>
  </si>
  <si>
    <t>112</t>
  </si>
  <si>
    <t>FNB Gambell  St. Office</t>
  </si>
  <si>
    <t>Perform Routine Mold Sampling</t>
  </si>
  <si>
    <t>17841</t>
  </si>
  <si>
    <t>PO Box 90
Kwigillingok, AK 99622</t>
  </si>
  <si>
    <t>3686</t>
  </si>
  <si>
    <t>Kwigillingok Pipeline Spill Site Characterization</t>
  </si>
  <si>
    <t>Native Village of Kwigillingok</t>
  </si>
  <si>
    <t>(907) 588-8117</t>
  </si>
  <si>
    <t>(907) 588-8429</t>
  </si>
  <si>
    <t>kwkaccounting@yahoo.com</t>
  </si>
  <si>
    <t>Darrel John</t>
  </si>
  <si>
    <t>03/29/17</t>
  </si>
  <si>
    <t>10/31/17</t>
  </si>
  <si>
    <t>Pipeline Area, Kwigillingok, AK</t>
  </si>
  <si>
    <t>Phase II  - III ESA</t>
  </si>
  <si>
    <t>Conduct soil and water sampling in area of pipline release.</t>
  </si>
  <si>
    <t>17842</t>
  </si>
  <si>
    <t>Central Environmental Inc.</t>
  </si>
  <si>
    <t>aleb@crs-alaska.com</t>
  </si>
  <si>
    <t>Caleb Moffit</t>
  </si>
  <si>
    <t>05/12/17</t>
  </si>
  <si>
    <t>598 W. Northern Lights Blvd., Anchorage, AK</t>
  </si>
  <si>
    <t>Develop Type II SWPPP for Project</t>
  </si>
  <si>
    <t>17843</t>
  </si>
  <si>
    <t>PO Box 1081
Wrangell, AK 99929</t>
  </si>
  <si>
    <t>3684</t>
  </si>
  <si>
    <t>Wrangell Remedial Investigation</t>
  </si>
  <si>
    <t>Wrangell Medical Center</t>
  </si>
  <si>
    <t>jim.holder@wrangellmedical.org</t>
  </si>
  <si>
    <t>Jim Holder</t>
  </si>
  <si>
    <t>Email NTP 4/3/17</t>
  </si>
  <si>
    <t>04/03/17</t>
  </si>
  <si>
    <t>07/03/17</t>
  </si>
  <si>
    <t>118%</t>
  </si>
  <si>
    <t>Wrangell, Alaska</t>
  </si>
  <si>
    <t>Site Characterization/ Remedial Investigation</t>
  </si>
  <si>
    <t>17844</t>
  </si>
  <si>
    <t>PO Box 60204
Fairbanks, Alaska 99706</t>
  </si>
  <si>
    <t>3680</t>
  </si>
  <si>
    <t>Chernofski Harbor SI</t>
  </si>
  <si>
    <t>Tanana Commercial Company, LLC</t>
  </si>
  <si>
    <t>(907) 451-3131</t>
  </si>
  <si>
    <t>dale@tananacommercial.com</t>
  </si>
  <si>
    <t>03/08/18</t>
  </si>
  <si>
    <t>Chernofski Harbor, Uralaska Island, AK</t>
  </si>
  <si>
    <t>Phase 2 + 3 ESA</t>
  </si>
  <si>
    <t>PCB, POL</t>
  </si>
  <si>
    <t>RCRA</t>
  </si>
  <si>
    <t>Develop Plans, conduct site investigation, reporting + chemical data review for FUNS site. Oprional tasks include an archaelogical survey + additional sample analysis.</t>
  </si>
  <si>
    <t>17845</t>
  </si>
  <si>
    <t>Fred Meyer Fuel Stop #656 Well Decom.</t>
  </si>
  <si>
    <t>Fred Meyer Stores and Quality Foods
NW Region E</t>
  </si>
  <si>
    <t>Daniel Hermann</t>
  </si>
  <si>
    <t>Email NTP 4/7/17</t>
  </si>
  <si>
    <t>04/07/17</t>
  </si>
  <si>
    <t>2300 Abbott Road, Anchorage, AK</t>
  </si>
  <si>
    <t>Decommissioning 2 grounwater monitoring wells.</t>
  </si>
  <si>
    <t>17846</t>
  </si>
  <si>
    <t>PO Box 52
Dillingham, AK 99576</t>
  </si>
  <si>
    <t>3696</t>
  </si>
  <si>
    <t>C&amp;L Tesoro Landfarm POL Screening</t>
  </si>
  <si>
    <t>keggie@bbedc.com</t>
  </si>
  <si>
    <t>Keggie Tubbs</t>
  </si>
  <si>
    <t>Signed NTP 04/10/17</t>
  </si>
  <si>
    <t>04/10/17</t>
  </si>
  <si>
    <t>12/01/17</t>
  </si>
  <si>
    <t>Dillingham, Alaska</t>
  </si>
  <si>
    <t>LandFarm/Landspred</t>
  </si>
  <si>
    <t>Develop a work plan to screen and sample soils from landspread area and farm the native ground surface</t>
  </si>
  <si>
    <t>17847</t>
  </si>
  <si>
    <t>3301 C St., Suite 209
Anchorage, AK 99503</t>
  </si>
  <si>
    <t>3673</t>
  </si>
  <si>
    <t>Alaska Pacific Environmental Services, Nome LLC</t>
  </si>
  <si>
    <t>(907) 780-7800</t>
  </si>
  <si>
    <t>Jhenrikson@akpacific.com</t>
  </si>
  <si>
    <t>4/29/17</t>
  </si>
  <si>
    <t>04/26/17</t>
  </si>
  <si>
    <t>120 E 1st Ave., Nome, AK</t>
  </si>
  <si>
    <t>Develop work plan to address REC found on Phase 1 and characterize the soil on site per 1/20/17 proposal</t>
  </si>
  <si>
    <t>17848</t>
  </si>
  <si>
    <t>731 E 8th Ave.
Anchorage, AK 99501</t>
  </si>
  <si>
    <t>RurAL CAP HUD LBP</t>
  </si>
  <si>
    <t>Curtis Ecklund</t>
  </si>
  <si>
    <t>#CP/588</t>
  </si>
  <si>
    <t>05/04/17</t>
  </si>
  <si>
    <t>03/31/18</t>
  </si>
  <si>
    <t>Perform Lead evaluation and clearance testing for up to 10 mobile homes in Anchorage</t>
  </si>
  <si>
    <t>17849</t>
  </si>
  <si>
    <t>JBER CHPP Demo</t>
  </si>
  <si>
    <t>Stuart Jacques</t>
  </si>
  <si>
    <t>Verbal NTP 5//17</t>
  </si>
  <si>
    <t>10/30/18</t>
  </si>
  <si>
    <t>JBER, Anchorage, AK</t>
  </si>
  <si>
    <t>Asbestos, Lead, Mold</t>
  </si>
  <si>
    <t>PCB, Other</t>
  </si>
  <si>
    <t>Provide consulting services as needed to include PCB Work Plan, sampling and other as directed</t>
  </si>
  <si>
    <t>17850</t>
  </si>
  <si>
    <t>222 Tongass Drive
Sitka, AK 99835</t>
  </si>
  <si>
    <t>3688</t>
  </si>
  <si>
    <t>SEARHC Bldgs 219, 221, 223, 224, 225 HBMS</t>
  </si>
  <si>
    <t>Southeast Alaska Regional Health Consortium</t>
  </si>
  <si>
    <t>Email: gmcint@searhc.org</t>
  </si>
  <si>
    <t>Greg McIntire</t>
  </si>
  <si>
    <t>05/09/17</t>
  </si>
  <si>
    <t>219, 221, 223, 224, 225 Tongass Dr., Sitka,  AK</t>
  </si>
  <si>
    <t>Asbestos, Lead</t>
  </si>
  <si>
    <t>PCB, radon</t>
  </si>
  <si>
    <t>Perform HBMS to include Radon on 5 Bldgs</t>
  </si>
  <si>
    <t>17851</t>
  </si>
  <si>
    <t>445 N Pittman Road, Suite B
Wasilla, AK 99623</t>
  </si>
  <si>
    <t>3704</t>
  </si>
  <si>
    <t>Healy Phase I ESA Three Bears</t>
  </si>
  <si>
    <t>Three Bears Alaska Inc.</t>
  </si>
  <si>
    <t>(907) 357-4311</t>
  </si>
  <si>
    <t>(307) 357-4312</t>
  </si>
  <si>
    <t>steve@threebearsalaska.com</t>
  </si>
  <si>
    <t>Steve Miesop</t>
  </si>
  <si>
    <t>Signed NTP 5/11/17</t>
  </si>
  <si>
    <t>05/11/17</t>
  </si>
  <si>
    <t>05/30/17</t>
  </si>
  <si>
    <t>Healy, AK
Alaska State Land Survey No. 94-4, according to plot cited May 12, 1995 as plat number 95-12, records of the Nenana Recording District, Fourth Judicial District, State of Alaska</t>
  </si>
  <si>
    <t>Phase 1 ESA</t>
  </si>
  <si>
    <t>Phase 1 ESA of Alaska State Land Survey No. 94-4, according to plot cited May 12, 1995 as plat number 95-12, records of the Nenana Recording District, Fourth Judicial District, State of Alaska</t>
  </si>
  <si>
    <t>17852</t>
  </si>
  <si>
    <t>6151 A St. 99518 "Old address before 8-15-17 2225 E 79th Avenue
Anchorage, AK 99507</t>
  </si>
  <si>
    <t>3699</t>
  </si>
  <si>
    <t>Fuel Release Cleanup and Characterization</t>
  </si>
  <si>
    <t>American Landscaping</t>
  </si>
  <si>
    <t>(907) 268-0015</t>
  </si>
  <si>
    <t>AmericanLand@alaska.net</t>
  </si>
  <si>
    <t>Glenn E. Ball</t>
  </si>
  <si>
    <t>05/22/17</t>
  </si>
  <si>
    <t>08/30/17</t>
  </si>
  <si>
    <t>2225 E 79th Avenue, Anchorage, AK</t>
  </si>
  <si>
    <t>Develop work plan, collect soil samples from excavation, and provide report associated with diesel spill.</t>
  </si>
  <si>
    <t>17853</t>
  </si>
  <si>
    <t>3801 Centerpoint Drive, Suite 200
Anchorage, AK 99503</t>
  </si>
  <si>
    <t>3707</t>
  </si>
  <si>
    <t>Riviera Terrace Mobile Home Demo Survey</t>
  </si>
  <si>
    <t>(907) 762-3199</t>
  </si>
  <si>
    <t>Dorthy Bates</t>
  </si>
  <si>
    <t>Signed NTP 5/26/17</t>
  </si>
  <si>
    <t>Riviera Terrace Mobile Home Park, Anchorage, AK</t>
  </si>
  <si>
    <t>Conduct asbestos building material survey on 3 mobile home units for their demolition.</t>
  </si>
  <si>
    <t>17854</t>
  </si>
  <si>
    <t>PO Box 74593
Fairbanks, AK 99707</t>
  </si>
  <si>
    <t>3711</t>
  </si>
  <si>
    <t>DeWilde Phase 1 ESA Review</t>
  </si>
  <si>
    <t>Sterling DeWilde</t>
  </si>
  <si>
    <t>(907) 371-0478</t>
  </si>
  <si>
    <t>sterlingdewilde22@gmail.com</t>
  </si>
  <si>
    <t>Signed NTP 6/2/17</t>
  </si>
  <si>
    <t>06/02/17</t>
  </si>
  <si>
    <t>Lots 11C and 11D of Block 1, Metro Industrial Park. Fairbanks, AK</t>
  </si>
  <si>
    <t>Review compiled ESA data in report format.</t>
  </si>
  <si>
    <t>17855</t>
  </si>
  <si>
    <t>100 Front Street,
Tanana, AK 99777</t>
  </si>
  <si>
    <t>3698</t>
  </si>
  <si>
    <t>HIS/BIA Pipeline Oil Spill</t>
  </si>
  <si>
    <t>TCC/EMI LLC JV</t>
  </si>
  <si>
    <t>(907) 451-6161</t>
  </si>
  <si>
    <t>6/8/17 Prof Srvcs Agreement w/Maniilaq</t>
  </si>
  <si>
    <t>6 /8 /17</t>
  </si>
  <si>
    <t>9 /30/18</t>
  </si>
  <si>
    <t>Tracts 4 and 5, USS 2083, Kotzebue, AK</t>
  </si>
  <si>
    <t>Develop work plan for UST/despinser removal and demolition, test soils, remove contaminated soils, and conduct water monitoring.</t>
  </si>
  <si>
    <t>17856</t>
  </si>
  <si>
    <t>PO Box 24-0121
Anchorage, AK 99524</t>
  </si>
  <si>
    <t>3714</t>
  </si>
  <si>
    <t>Emmonak SRER Environmental Sampling</t>
  </si>
  <si>
    <t>Ridge Contracting, Inc.</t>
  </si>
  <si>
    <t>(907) 222-7518</t>
  </si>
  <si>
    <t>(907) 272-2290</t>
  </si>
  <si>
    <t>cory@ridgecontracting.org</t>
  </si>
  <si>
    <t>Cory Smith</t>
  </si>
  <si>
    <t>Signed proposal 6/13/17</t>
  </si>
  <si>
    <t>6 /13/17</t>
  </si>
  <si>
    <t>ADOT&amp;PF Airport Snow Removal Equipment Building, Emmonak, AK</t>
  </si>
  <si>
    <t>Revise work plan, collect soil samples from shallow test pits, and reporting</t>
  </si>
  <si>
    <t>17857</t>
  </si>
  <si>
    <t>P.O. Box 210636
Anchorage, AK 99521-0636</t>
  </si>
  <si>
    <t>3722</t>
  </si>
  <si>
    <t>Limited Phase II 125 Oklahoma</t>
  </si>
  <si>
    <t>Anchorage Community Seventh Day Adventist Church</t>
  </si>
  <si>
    <t>jenna@herorealtygroup.com</t>
  </si>
  <si>
    <t>Jenna Ranger</t>
  </si>
  <si>
    <t>email NTP 7-10-17</t>
  </si>
  <si>
    <t>07/10/17</t>
  </si>
  <si>
    <t>07/28/17</t>
  </si>
  <si>
    <t>125 Oklahoma Street, Anchorage, AK</t>
  </si>
  <si>
    <t>Conduct limited Phase II on vacant property that previously had shops and equipment stored.</t>
  </si>
  <si>
    <t>17858</t>
  </si>
  <si>
    <t>280 Airport Way, Kenai, AK 99611</t>
  </si>
  <si>
    <t>(907) 995-6176</t>
  </si>
  <si>
    <t>Blinton@homerelectric.com</t>
  </si>
  <si>
    <t>59246</t>
  </si>
  <si>
    <t>07/17/17</t>
  </si>
  <si>
    <t>12/30/17</t>
  </si>
  <si>
    <t>Multiple Locations, Kenai, AK</t>
  </si>
  <si>
    <t>Tanks</t>
  </si>
  <si>
    <t>Assist with updating SPCCs at Kenai, Bernice Lake, and new Soldotna site.</t>
  </si>
  <si>
    <t>17859</t>
  </si>
  <si>
    <t>3890 University Lake Drive. Suite 110
Anchoragek, AK 99503</t>
  </si>
  <si>
    <t>3726</t>
  </si>
  <si>
    <t>UAA Rm 113 Drywall</t>
  </si>
  <si>
    <t>UAA</t>
  </si>
  <si>
    <t>(907) 786-4918</t>
  </si>
  <si>
    <t>pbgarcia@alaska.edu</t>
  </si>
  <si>
    <t>Patricia Baum</t>
  </si>
  <si>
    <t>UAA Term Contract PA-#01 NTP 7/20/17</t>
  </si>
  <si>
    <t>07/21/17</t>
  </si>
  <si>
    <t>08/04/17</t>
  </si>
  <si>
    <t>UAA Campus, Anchorage, AK</t>
  </si>
  <si>
    <t>Collect samples for renovation in Room 113, Sally Monserud Hall, UAA</t>
  </si>
  <si>
    <t>17860</t>
  </si>
  <si>
    <t>3301 C Street, Suite 201</t>
  </si>
  <si>
    <t>Pacific Waste Healy Phase I and II</t>
  </si>
  <si>
    <t>Alaska Pacific Environmental Services Denali, LLC</t>
  </si>
  <si>
    <t>Signed Proposal 7/24/17</t>
  </si>
  <si>
    <t>07/24/17</t>
  </si>
  <si>
    <t>08/31/17</t>
  </si>
  <si>
    <t>Mile 249 Parks Highway, west side of the highway
Healy, Alaska</t>
  </si>
  <si>
    <t>Conduct a limited Phase II and update Phase I for the subject property.</t>
  </si>
  <si>
    <t>17861</t>
  </si>
  <si>
    <t>311 N. Sitka Street,
Anchorage, AK 99501</t>
  </si>
  <si>
    <t>3724</t>
  </si>
  <si>
    <t>KAPP Phase I</t>
  </si>
  <si>
    <t>Central Environmental, Inc.</t>
  </si>
  <si>
    <t>07/25/17</t>
  </si>
  <si>
    <t>08/08/17</t>
  </si>
  <si>
    <t>Knik Arm Power Plant, Ship Creek, Anchorage, AK</t>
  </si>
  <si>
    <t>Perform ASTM 1527 Phase I ESA</t>
  </si>
  <si>
    <t>17862</t>
  </si>
  <si>
    <t>PO Box 220670</t>
  </si>
  <si>
    <t>Waterson Construction</t>
  </si>
  <si>
    <t>(907) 786-8116</t>
  </si>
  <si>
    <t>bcarlson@wccak.com</t>
  </si>
  <si>
    <t>Brent Carlson</t>
  </si>
  <si>
    <t>Verbal NTP 7/26</t>
  </si>
  <si>
    <t>07/26/17</t>
  </si>
  <si>
    <t>08/26/17</t>
  </si>
  <si>
    <t>Corner of Ambassador Drive and Tudor Center Drive, Anchorage, AK</t>
  </si>
  <si>
    <t>Develop work plan, field screen and collect soil samples from excavation, and provide report associated with fuel spill.</t>
  </si>
  <si>
    <t>17863</t>
  </si>
  <si>
    <t>PO Box 60204, Fairbanks, AK 99706</t>
  </si>
  <si>
    <t>3716</t>
  </si>
  <si>
    <t>DRS Radio Towers EA</t>
  </si>
  <si>
    <t>TC-EM JV</t>
  </si>
  <si>
    <t>JFR-000081</t>
  </si>
  <si>
    <t>07/27/18</t>
  </si>
  <si>
    <t>4 remote locations in western Alaska
Tanana, Alaska</t>
  </si>
  <si>
    <t>Prepare environmental assessments for 4 radio relay towers; conduct site visit for one of the 4.</t>
  </si>
  <si>
    <t>17864</t>
  </si>
  <si>
    <t>949 E 36th</t>
  </si>
  <si>
    <t>3731</t>
  </si>
  <si>
    <t>CH2M</t>
  </si>
  <si>
    <t>(801) 558-6032</t>
  </si>
  <si>
    <t>corey.schwabenlander@ch2m.com</t>
  </si>
  <si>
    <t>Corey Schwabenlander</t>
  </si>
  <si>
    <t>Signed proposal 8/1</t>
  </si>
  <si>
    <t>08/01/17</t>
  </si>
  <si>
    <t>08/14/17</t>
  </si>
  <si>
    <t>Circle Drive, JBER, Anchorage, AK</t>
  </si>
  <si>
    <t>Remove and dispose of mold contaminated debris</t>
  </si>
  <si>
    <t>17865</t>
  </si>
  <si>
    <t>3890 Univetsity Lake Dr, Suite 16
university Lake Drive #110, Anchorage, AK 99508</t>
  </si>
  <si>
    <t>3730</t>
  </si>
  <si>
    <t>UAA Residential Campus HazMat Survey</t>
  </si>
  <si>
    <t>UAA Facilities Planning and Construction</t>
  </si>
  <si>
    <t>(907) 786-4904</t>
  </si>
  <si>
    <t>(907) 786-4901</t>
  </si>
  <si>
    <t>kreynolds@alaska.edu</t>
  </si>
  <si>
    <t>Kristin Reynolds</t>
  </si>
  <si>
    <t>UAA Term Contract PA-#02 NTP 8/10/17</t>
  </si>
  <si>
    <t>08/11/17</t>
  </si>
  <si>
    <t>09/30/17</t>
  </si>
  <si>
    <t>UAA Residential Campus, Anchorage, AK</t>
  </si>
  <si>
    <t>Perform asbestos survey on residential campus buildings.</t>
  </si>
  <si>
    <t>17866</t>
  </si>
  <si>
    <t>3301 C Street, Suite 209
Anchorage, AK 99503</t>
  </si>
  <si>
    <t>APES Nome Phase I Update</t>
  </si>
  <si>
    <t>Signed proposal 8/14/17</t>
  </si>
  <si>
    <t>8 /14/17</t>
  </si>
  <si>
    <t>120 E 1st Avenue, Nome, AK</t>
  </si>
  <si>
    <t>Conduct a phase I ESA on a commercial property in Nome, Alaska.</t>
  </si>
  <si>
    <t>17867</t>
  </si>
  <si>
    <t>APES Nome</t>
  </si>
  <si>
    <t>Signed Proposal 8/14/17</t>
  </si>
  <si>
    <t>120 e 1st Avenue, Nome, AK</t>
  </si>
  <si>
    <t>Remove contaminated soil, install liner, and backfill.</t>
  </si>
  <si>
    <t>17868</t>
  </si>
  <si>
    <t>1113 W Fireweed Lane, Suite 202
Anchorage, AK 99503</t>
  </si>
  <si>
    <t>Phase 1 Review Mill Bay Townhomes</t>
  </si>
  <si>
    <t>Signed proposal 8/21/17</t>
  </si>
  <si>
    <t>8 /21/17</t>
  </si>
  <si>
    <t>9 /10/17</t>
  </si>
  <si>
    <t>1223 Mill Bay Road, Kodiak, AK</t>
  </si>
  <si>
    <t>Update existing Phase I for this site.</t>
  </si>
  <si>
    <t>17869</t>
  </si>
  <si>
    <t>219 E International Airport Rd, Anchorage, AK 99518</t>
  </si>
  <si>
    <t>3735</t>
  </si>
  <si>
    <t>Nordic-Calista Services</t>
  </si>
  <si>
    <t>(907) 751-8802</t>
  </si>
  <si>
    <t>jeff.kolean@nordic-calista.com</t>
  </si>
  <si>
    <t>Jeff Kolean</t>
  </si>
  <si>
    <t>AK54111</t>
  </si>
  <si>
    <t>08/21/17</t>
  </si>
  <si>
    <t>10/09/17</t>
  </si>
  <si>
    <t>Deadhorse, AK</t>
  </si>
  <si>
    <t>Develop SPCC plan for Rig #4</t>
  </si>
  <si>
    <t>17870</t>
  </si>
  <si>
    <t>1821 Gambell Street, Anchorage, AK 99501</t>
  </si>
  <si>
    <t>3747</t>
  </si>
  <si>
    <t>eturner@fnbalaska.com</t>
  </si>
  <si>
    <t>Master Service Agreement 9/15/17</t>
  </si>
  <si>
    <t>09/15/17</t>
  </si>
  <si>
    <t>10/30/17</t>
  </si>
  <si>
    <t>218 Center Avenue, Kodiak, AK</t>
  </si>
  <si>
    <t>Conduct ABMS for planned renovation.</t>
  </si>
  <si>
    <t>17871</t>
  </si>
  <si>
    <t>PO Box 344, McGrath, AK 99627</t>
  </si>
  <si>
    <t>3729</t>
  </si>
  <si>
    <t>Red Devil Fuel Farm Site Characterization</t>
  </si>
  <si>
    <t>Middle Kuskokwim Electric Coop</t>
  </si>
  <si>
    <t>(907) 574-0400</t>
  </si>
  <si>
    <t>baumgartner.ernie@gmail.com</t>
  </si>
  <si>
    <t>Ernie Baumgartner</t>
  </si>
  <si>
    <t>Signed proposal 9/18/17</t>
  </si>
  <si>
    <t>09/18/17</t>
  </si>
  <si>
    <t>07/31/18</t>
  </si>
  <si>
    <t>Lot 3 USS 3771, Red Devil, AK</t>
  </si>
  <si>
    <t>Advance test pits to assess POL contamination from former spills at old and new tank farms.</t>
  </si>
  <si>
    <t>17872</t>
  </si>
  <si>
    <t>9600 Vanguard Drive, Anchorage, AK 99507</t>
  </si>
  <si>
    <t>3753</t>
  </si>
  <si>
    <t>email 9/28/17</t>
  </si>
  <si>
    <t>09/28/17</t>
  </si>
  <si>
    <t>Emmonak Airport, AK</t>
  </si>
  <si>
    <t>Develop work plan for cleanup.
Other tasks outlined in proposal may be authorized. Only task 1 has been authorized at this time.</t>
  </si>
  <si>
    <t>17873</t>
  </si>
  <si>
    <t>7620 W Marigold Dr, Wasilla, AK 99623</t>
  </si>
  <si>
    <t>3750</t>
  </si>
  <si>
    <t>PRISM Design and Construction</t>
  </si>
  <si>
    <t>(907) 357-1430</t>
  </si>
  <si>
    <t>10/2 Email from Shaun</t>
  </si>
  <si>
    <t>10/02/17</t>
  </si>
  <si>
    <t>11/30/17</t>
  </si>
  <si>
    <t>Mile 189.5 Glenn Highway, Glennallen, AK</t>
  </si>
  <si>
    <t>Conduct closure site assessment (Fac ID 2945)</t>
  </si>
  <si>
    <t>17874</t>
  </si>
  <si>
    <t>4300 South DoubleTree Court
Wasilla, AK 99654</t>
  </si>
  <si>
    <t>3756</t>
  </si>
  <si>
    <t>200 HHOT Spill Willow</t>
  </si>
  <si>
    <t>Fallon and Eric Wright</t>
  </si>
  <si>
    <t>(907) 315-3015</t>
  </si>
  <si>
    <t>Verbal NTP 10/13/17</t>
  </si>
  <si>
    <t>10/13/17</t>
  </si>
  <si>
    <t>24923 Schwagers Circle, Willow, AK</t>
  </si>
  <si>
    <t>Check fuel vapors in home after venting overnight. 1. Open windows, 2. Check vapors with PID for adjuster to enter home.</t>
  </si>
  <si>
    <t>17875</t>
  </si>
  <si>
    <t>PO Box 14, Glennallen, Alaska 99588</t>
  </si>
  <si>
    <t>The Hub</t>
  </si>
  <si>
    <t>james@avak.biz</t>
  </si>
  <si>
    <t>James Fields</t>
  </si>
  <si>
    <t>PSA 10/20/17</t>
  </si>
  <si>
    <t>10/20/17</t>
  </si>
  <si>
    <t>12/31/18</t>
  </si>
  <si>
    <t>Mile Post 189 Glenn Highway</t>
  </si>
  <si>
    <t>Conduct professional services related to release investigation and interim soil removal.</t>
  </si>
  <si>
    <t>17876</t>
  </si>
  <si>
    <t>311 N Sitka Street, Anchorage, AK 99501</t>
  </si>
  <si>
    <t>10/24/17</t>
  </si>
  <si>
    <t>711 E Fireweed Lane, Anchorage, AK</t>
  </si>
  <si>
    <t>Complete NESHAP ABMS for demolition of China King Restaurant</t>
  </si>
  <si>
    <t>17878</t>
  </si>
  <si>
    <t>710 Mill Bay Road, Kodiak, AK 99615-6398</t>
  </si>
  <si>
    <t>3748</t>
  </si>
  <si>
    <t>Kodiak (KIB) Ahera</t>
  </si>
  <si>
    <t>Offfice of the Manager, Kodiak Island Borough</t>
  </si>
  <si>
    <t>btucker@kodiakak.us</t>
  </si>
  <si>
    <t>Robert Tucker</t>
  </si>
  <si>
    <t>Nov 1, 2017 PSA</t>
  </si>
  <si>
    <t>11/01/17</t>
  </si>
  <si>
    <t>06/30/18</t>
  </si>
  <si>
    <t>Kodiak, Alaska</t>
  </si>
  <si>
    <t>Conduct 3 year AHERA inspection at approximately 15 facilities on Kodiak Island.</t>
  </si>
  <si>
    <t>17879</t>
  </si>
  <si>
    <t>3890 University Lake Drive, Suite 16, Anchorage, AK 99508</t>
  </si>
  <si>
    <t>3764</t>
  </si>
  <si>
    <t>PA-14 11/7/17</t>
  </si>
  <si>
    <t>11/08/17</t>
  </si>
  <si>
    <t>Inspect limited areas of the Social Sciences Building for asbestos. Limited to renovation area. NESHAP Pre-Renovation inspection.</t>
  </si>
  <si>
    <t>17880</t>
  </si>
  <si>
    <t>SSFLA Phase 3B</t>
  </si>
  <si>
    <t>Shane Durand / Ron Baldridge</t>
  </si>
  <si>
    <t>11/16/17</t>
  </si>
  <si>
    <t>01/14/19</t>
  </si>
  <si>
    <t>Burbank, CA</t>
  </si>
  <si>
    <t>Provide consulting support services as requested.</t>
  </si>
  <si>
    <t>17881</t>
  </si>
  <si>
    <t>PO Box 93288, Anchorage, AK 99509</t>
  </si>
  <si>
    <t>3744</t>
  </si>
  <si>
    <t>G St Parcels Phase I ESA</t>
  </si>
  <si>
    <t>Peach Investments</t>
  </si>
  <si>
    <t>(907) 561-6699</t>
  </si>
  <si>
    <t>tchang@united-mgmt.com</t>
  </si>
  <si>
    <t>Signed Proposal 11/27/17</t>
  </si>
  <si>
    <t>11/27/17</t>
  </si>
  <si>
    <t>413, 415, and 425 G St; and 646 4th Avenue, Anchorage, AK</t>
  </si>
  <si>
    <t>Phase 1 ESA for 4 downtown parcels/</t>
  </si>
  <si>
    <t>17882</t>
  </si>
  <si>
    <t>PO Box 93288, Anchorage AK 99509</t>
  </si>
  <si>
    <t>3772</t>
  </si>
  <si>
    <t>425 G St Phase II ESA</t>
  </si>
  <si>
    <t>Signed proposal 12/4/17</t>
  </si>
  <si>
    <t>12/04/17</t>
  </si>
  <si>
    <t>425 G St, Anchorage, AK</t>
  </si>
  <si>
    <t>Test pits to investigate soil around AST (heating oil)</t>
  </si>
  <si>
    <t>17883</t>
  </si>
  <si>
    <t>PO Box 93288,
Anchorage, AK 99509</t>
  </si>
  <si>
    <t>4th and G st HBMS</t>
  </si>
  <si>
    <t>12/07/17</t>
  </si>
  <si>
    <t>12/29/17</t>
  </si>
  <si>
    <t>413, 425 G St and 646 4th Avenue, Anchorage, AK</t>
  </si>
  <si>
    <t>HMBS on three large old buildings.</t>
  </si>
  <si>
    <t>17884</t>
  </si>
  <si>
    <t>3773</t>
  </si>
  <si>
    <t>PA-16</t>
  </si>
  <si>
    <t>12/12/17</t>
  </si>
  <si>
    <t>Fine Arts Building, UAA, Anchorage, Alaska</t>
  </si>
  <si>
    <t>17885</t>
  </si>
  <si>
    <t>311 N Sitka St, Anchorage, AK 99501</t>
  </si>
  <si>
    <t>3777</t>
  </si>
  <si>
    <t>Ft Wainwright Glycol Spill</t>
  </si>
  <si>
    <t>(907) 456-1153</t>
  </si>
  <si>
    <t>(907) 456-1163</t>
  </si>
  <si>
    <t>sean@ceifbx.com</t>
  </si>
  <si>
    <t>Email NTP 12/13/17</t>
  </si>
  <si>
    <t>6th St and Juniper, Fort Wainwright, Alaska</t>
  </si>
  <si>
    <t>Develop work plan for release invesitgation of a glycol release.</t>
  </si>
  <si>
    <t>17886</t>
  </si>
  <si>
    <t>PO Box 870162, Wasilla, AK 99687</t>
  </si>
  <si>
    <t>Prism Design and Construction</t>
  </si>
  <si>
    <t>Verbal NTP 1/3/18</t>
  </si>
  <si>
    <t>01/03/18</t>
  </si>
  <si>
    <t>01/30/18</t>
  </si>
  <si>
    <t>6231 South Air Park Place, Anchorage, AK</t>
  </si>
  <si>
    <t>Document cleanup of small leak after Prism repair per 18 AAC 78 Chapter 2</t>
  </si>
  <si>
    <t>17887</t>
  </si>
  <si>
    <t>3706</t>
  </si>
  <si>
    <t>Email NTP 1/11/18</t>
  </si>
  <si>
    <t>01/12/18</t>
  </si>
  <si>
    <t>02/28/18</t>
  </si>
  <si>
    <t>3569 S Cushman Street, Fairbanks, AK</t>
  </si>
  <si>
    <t>Conduct HBMS for sturctures slated for demolition at Tesoro gas station.</t>
  </si>
  <si>
    <t>17888</t>
  </si>
  <si>
    <t>1113 W Fireweed Lane, Suite 202 Anchorage AK 99503</t>
  </si>
  <si>
    <t>3796</t>
  </si>
  <si>
    <t>Sharatin Road Phase I ESA</t>
  </si>
  <si>
    <t>SWELL LLC</t>
  </si>
  <si>
    <t>(907) 331-8882</t>
  </si>
  <si>
    <t>john.j.mcgrew@gmail.com</t>
  </si>
  <si>
    <t>John McGrew</t>
  </si>
  <si>
    <t>1 /30/18</t>
  </si>
  <si>
    <t>3 /1 /18</t>
  </si>
  <si>
    <t>3382 Sharatin Road, Kodiak, AK</t>
  </si>
  <si>
    <t>Perform Phase I ESA on an undeveloped parcel.</t>
  </si>
  <si>
    <t>17889</t>
  </si>
  <si>
    <t>1113 W Fireweed Lane Suite 202, Anchorage AK, 99503</t>
  </si>
  <si>
    <t>3797</t>
  </si>
  <si>
    <t>Sharatin Road Environmental Review</t>
  </si>
  <si>
    <t>1 /31/18</t>
  </si>
  <si>
    <t>3 /31/18</t>
  </si>
  <si>
    <t>3382 Sharatin Road, Kodiak AK</t>
  </si>
  <si>
    <t>Conduct Environmental Review for National Housing Trust Fund compliance.</t>
  </si>
  <si>
    <t>17890</t>
  </si>
  <si>
    <t>100 Front St, Tanana, AK 99777
Tanana AK 99777</t>
  </si>
  <si>
    <t>3776</t>
  </si>
  <si>
    <t>Old Helium Plant Phase I&amp;II</t>
  </si>
  <si>
    <t>Tanana Commercial Co</t>
  </si>
  <si>
    <t>To follow</t>
  </si>
  <si>
    <t>02/05/18</t>
  </si>
  <si>
    <t>05/24/18</t>
  </si>
  <si>
    <t>Old Helium Plant, Gallup, New Mexico</t>
  </si>
  <si>
    <t>Conduct Phase I, Phase II ESA &amp; HBMS on an old helium plant for the BIA</t>
  </si>
  <si>
    <t>JTD ODC</t>
  </si>
  <si>
    <t>Prev Yr Under</t>
  </si>
  <si>
    <t>Prev Yr Over</t>
  </si>
  <si>
    <t xml:space="preserve">JTD Cost  </t>
  </si>
  <si>
    <t xml:space="preserve">JTD Cost w Jan </t>
  </si>
  <si>
    <t>January - Description</t>
  </si>
  <si>
    <t>1-7813</t>
  </si>
  <si>
    <t>Fir Terrace Apts P 2 ESA</t>
  </si>
  <si>
    <t>Rural Cap Hud Lead Base Pain</t>
  </si>
  <si>
    <t>Emmonak SRER Environ Samplin</t>
  </si>
  <si>
    <t>ANTHC Child Care Fuel Releas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</si>
</sst>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000"/>
    <numFmt numFmtId="169" formatCode="&quot;$&quot;#,##0.00;\(&quot;$&quot;#,##0.00\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66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8" fillId="0" borderId="0"/>
    <xf numFmtId="0" fontId="3" fillId="0" borderId="0"/>
    <xf numFmtId="0" fontId="2" fillId="0" borderId="0"/>
  </cellStyleXfs>
  <cellXfs count="81">
    <xf numFmtId="0" fontId="0" fillId="0" borderId="0" xfId="0"/>
    <xf numFmtId="0" fontId="0" fillId="15" borderId="0" xfId="0" applyFill="1"/>
    <xf numFmtId="0" fontId="0" fillId="16" borderId="0" xfId="0" applyFill="1"/>
    <xf numFmtId="40" fontId="0" fillId="0" borderId="0" xfId="0" applyNumberFormat="1"/>
    <xf numFmtId="40" fontId="0" fillId="16" borderId="0" xfId="0" applyNumberFormat="1" applyFill="1"/>
    <xf numFmtId="0" fontId="0" fillId="17" borderId="0" xfId="0" applyFill="1"/>
    <xf numFmtId="0" fontId="6" fillId="15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0" fillId="18" borderId="0" xfId="0" applyFill="1"/>
    <xf numFmtId="0" fontId="0" fillId="19" borderId="0" xfId="0" applyFill="1"/>
    <xf numFmtId="40" fontId="0" fillId="0" borderId="0" xfId="0" applyNumberFormat="1" applyAlignment="1">
      <alignment wrapText="1"/>
    </xf>
    <xf numFmtId="8" fontId="0" fillId="15" borderId="0" xfId="0" applyNumberFormat="1" applyFill="1" applyAlignment="1">
      <alignment horizontal="center"/>
    </xf>
    <xf numFmtId="8" fontId="0" fillId="18" borderId="0" xfId="0" applyNumberFormat="1" applyFill="1" applyAlignment="1">
      <alignment horizontal="center"/>
    </xf>
    <xf numFmtId="0" fontId="0" fillId="19" borderId="0" xfId="0" applyFill="1" applyAlignment="1">
      <alignment horizontal="right"/>
    </xf>
    <xf numFmtId="0" fontId="0" fillId="15" borderId="0" xfId="0" applyFill="1" applyAlignment="1">
      <alignment horizontal="center"/>
    </xf>
    <xf numFmtId="9" fontId="5" fillId="15" borderId="0" xfId="2" applyFont="1" applyFill="1" applyAlignment="1">
      <alignment horizontal="center"/>
    </xf>
    <xf numFmtId="8" fontId="0" fillId="15" borderId="0" xfId="0" applyNumberFormat="1" applyFill="1"/>
    <xf numFmtId="1" fontId="0" fillId="15" borderId="0" xfId="0" applyNumberFormat="1" applyFill="1"/>
    <xf numFmtId="9" fontId="0" fillId="16" borderId="0" xfId="2" applyFont="1" applyFill="1"/>
    <xf numFmtId="8" fontId="0" fillId="17" borderId="0" xfId="0" applyNumberFormat="1" applyFill="1"/>
    <xf numFmtId="8" fontId="0" fillId="18" borderId="0" xfId="0" applyNumberFormat="1" applyFill="1"/>
    <xf numFmtId="9" fontId="5" fillId="15" borderId="0" xfId="2" applyFill="1"/>
    <xf numFmtId="8" fontId="0" fillId="0" borderId="0" xfId="0" applyNumberFormat="1"/>
    <xf numFmtId="49" fontId="0" fillId="0" borderId="0" xfId="0" applyNumberFormat="1"/>
    <xf numFmtId="3" fontId="0" fillId="0" borderId="0" xfId="0" applyNumberFormat="1"/>
    <xf numFmtId="3" fontId="0" fillId="16" borderId="0" xfId="0" applyNumberFormat="1" applyFill="1"/>
    <xf numFmtId="9" fontId="0" fillId="17" borderId="0" xfId="2" applyFont="1" applyFill="1"/>
    <xf numFmtId="2" fontId="0" fillId="15" borderId="0" xfId="0" applyNumberFormat="1" applyFill="1"/>
    <xf numFmtId="43" fontId="0" fillId="0" borderId="0" xfId="0" applyNumberFormat="1"/>
    <xf numFmtId="164" fontId="0" fillId="15" borderId="0" xfId="1" applyNumberFormat="1" applyFont="1" applyFill="1"/>
    <xf numFmtId="165" fontId="0" fillId="15" borderId="0" xfId="0" applyNumberFormat="1" applyFill="1"/>
    <xf numFmtId="40" fontId="0" fillId="18" borderId="0" xfId="0" applyNumberFormat="1" applyFill="1"/>
    <xf numFmtId="3" fontId="7" fillId="0" borderId="0" xfId="0" applyNumberFormat="1" applyFont="1"/>
    <xf numFmtId="166" fontId="0" fillId="15" borderId="0" xfId="0" applyNumberFormat="1" applyFill="1"/>
    <xf numFmtId="43" fontId="0" fillId="15" borderId="0" xfId="0" applyNumberFormat="1" applyFill="1"/>
    <xf numFmtId="43" fontId="0" fillId="18" borderId="0" xfId="0" applyNumberFormat="1" applyFill="1"/>
    <xf numFmtId="4" fontId="0" fillId="0" borderId="0" xfId="0" applyNumberFormat="1"/>
    <xf numFmtId="0" fontId="7" fillId="0" borderId="0" xfId="0" applyFont="1"/>
    <xf numFmtId="0" fontId="0" fillId="20" borderId="0" xfId="0" applyFill="1"/>
    <xf numFmtId="3" fontId="0" fillId="18" borderId="0" xfId="0" applyNumberFormat="1" applyFill="1"/>
    <xf numFmtId="17" fontId="0" fillId="0" borderId="0" xfId="0" applyNumberFormat="1"/>
    <xf numFmtId="3" fontId="0" fillId="0" borderId="0" xfId="0" applyNumberFormat="1" applyFont="1"/>
    <xf numFmtId="40" fontId="0" fillId="0" borderId="0" xfId="0" applyNumberFormat="1" applyAlignment="1">
      <alignment horizontal="right"/>
    </xf>
    <xf numFmtId="49" fontId="3" fillId="0" borderId="0" xfId="164" applyNumberFormat="1"/>
    <xf numFmtId="0" fontId="3" fillId="0" borderId="0" xfId="164"/>
    <xf numFmtId="40" fontId="3" fillId="0" borderId="0" xfId="164" applyNumberFormat="1"/>
    <xf numFmtId="49" fontId="3" fillId="0" borderId="0" xfId="164" applyNumberFormat="1" applyBorder="1"/>
    <xf numFmtId="0" fontId="3" fillId="0" borderId="0" xfId="164" applyBorder="1"/>
    <xf numFmtId="40" fontId="3" fillId="0" borderId="0" xfId="164" applyNumberFormat="1" applyBorder="1"/>
    <xf numFmtId="0" fontId="0" fillId="21" borderId="0" xfId="0" applyFill="1"/>
    <xf numFmtId="2" fontId="3" fillId="0" borderId="0" xfId="164" applyNumberFormat="1"/>
    <xf numFmtId="0" fontId="9" fillId="22" borderId="2" xfId="165" applyFont="1" applyFill="1" applyBorder="1" applyAlignment="1" applyProtection="1">
      <alignment horizontal="center" vertical="center"/>
    </xf>
    <xf numFmtId="0" fontId="2" fillId="0" borderId="0" xfId="165"/>
    <xf numFmtId="0" fontId="10" fillId="0" borderId="3" xfId="165" applyFont="1" applyFill="1" applyBorder="1" applyAlignment="1" applyProtection="1">
      <alignment vertical="center" wrapText="1"/>
    </xf>
    <xf numFmtId="169" fontId="10" fillId="0" borderId="3" xfId="165" applyNumberFormat="1" applyFont="1" applyFill="1" applyBorder="1" applyAlignment="1" applyProtection="1">
      <alignment horizontal="right" vertical="center" wrapText="1"/>
    </xf>
    <xf numFmtId="10" fontId="10" fillId="0" borderId="3" xfId="165" applyNumberFormat="1" applyFont="1" applyFill="1" applyBorder="1" applyAlignment="1" applyProtection="1">
      <alignment horizontal="right" vertical="center" wrapText="1"/>
    </xf>
    <xf numFmtId="40" fontId="1" fillId="0" borderId="0" xfId="164" applyNumberFormat="1" applyFont="1"/>
    <xf numFmtId="0" fontId="0" fillId="0" borderId="0" xfId="0" applyAlignment="1">
      <alignment horizontal="left"/>
    </xf>
    <xf numFmtId="40" fontId="0" fillId="23" borderId="0" xfId="0" applyNumberFormat="1" applyFill="1"/>
    <xf numFmtId="49" fontId="0" fillId="23" borderId="0" xfId="0" applyNumberFormat="1" applyFill="1"/>
    <xf numFmtId="0" fontId="0" fillId="23" borderId="0" xfId="0" applyFill="1"/>
    <xf numFmtId="3" fontId="0" fillId="23" borderId="0" xfId="0" applyNumberFormat="1" applyFill="1"/>
    <xf numFmtId="1" fontId="0" fillId="23" borderId="0" xfId="0" applyNumberFormat="1" applyFill="1"/>
    <xf numFmtId="9" fontId="0" fillId="23" borderId="0" xfId="2" applyFont="1" applyFill="1"/>
    <xf numFmtId="2" fontId="0" fillId="23" borderId="0" xfId="0" applyNumberFormat="1" applyFill="1"/>
    <xf numFmtId="8" fontId="0" fillId="23" borderId="0" xfId="0" applyNumberFormat="1" applyFill="1"/>
    <xf numFmtId="9" fontId="5" fillId="23" borderId="0" xfId="2" applyFill="1"/>
    <xf numFmtId="43" fontId="0" fillId="23" borderId="0" xfId="0" applyNumberFormat="1" applyFill="1"/>
    <xf numFmtId="4" fontId="0" fillId="23" borderId="0" xfId="0" applyNumberFormat="1" applyFill="1"/>
    <xf numFmtId="49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9" fontId="0" fillId="0" borderId="0" xfId="2" applyFont="1" applyFill="1"/>
    <xf numFmtId="2" fontId="0" fillId="0" borderId="0" xfId="0" applyNumberFormat="1" applyFill="1"/>
    <xf numFmtId="40" fontId="0" fillId="0" borderId="0" xfId="0" applyNumberFormat="1" applyFill="1"/>
    <xf numFmtId="8" fontId="0" fillId="0" borderId="0" xfId="0" applyNumberFormat="1" applyFill="1"/>
    <xf numFmtId="9" fontId="5" fillId="0" borderId="0" xfId="2" applyFill="1"/>
    <xf numFmtId="43" fontId="0" fillId="0" borderId="0" xfId="0" applyNumberFormat="1" applyFill="1"/>
    <xf numFmtId="3" fontId="7" fillId="23" borderId="0" xfId="0" applyNumberFormat="1" applyFont="1" applyFill="1"/>
    <xf numFmtId="49" fontId="1" fillId="0" borderId="0" xfId="164" applyNumberFormat="1" applyFont="1"/>
  </cellXfs>
  <cellStyles count="166">
    <cellStyle name="20% - Accent1 10" xfId="3"/>
    <cellStyle name="20% - Accent1 11" xfId="4"/>
    <cellStyle name="20% - Accent1 12" xfId="5"/>
    <cellStyle name="20% - Accent1 2" xfId="6"/>
    <cellStyle name="20% - Accent1 3" xfId="7"/>
    <cellStyle name="20% - Accent1 4" xfId="8"/>
    <cellStyle name="20% - Accent1 5" xfId="9"/>
    <cellStyle name="20% - Accent1 6" xfId="10"/>
    <cellStyle name="20% - Accent1 7" xfId="11"/>
    <cellStyle name="20% - Accent1 8" xfId="12"/>
    <cellStyle name="20% - Accent1 9" xfId="13"/>
    <cellStyle name="20% - Accent2 10" xfId="14"/>
    <cellStyle name="20% - Accent2 11" xfId="15"/>
    <cellStyle name="20% - Accent2 12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2 7" xfId="22"/>
    <cellStyle name="20% - Accent2 8" xfId="23"/>
    <cellStyle name="20% - Accent2 9" xfId="24"/>
    <cellStyle name="20% - Accent3 10" xfId="25"/>
    <cellStyle name="20% - Accent3 11" xfId="26"/>
    <cellStyle name="20% - Accent3 12" xfId="27"/>
    <cellStyle name="20% - Accent3 2" xfId="28"/>
    <cellStyle name="20% - Accent3 3" xfId="29"/>
    <cellStyle name="20% - Accent3 4" xfId="30"/>
    <cellStyle name="20% - Accent3 5" xfId="31"/>
    <cellStyle name="20% - Accent3 6" xfId="32"/>
    <cellStyle name="20% - Accent3 7" xfId="33"/>
    <cellStyle name="20% - Accent3 8" xfId="34"/>
    <cellStyle name="20% - Accent3 9" xfId="35"/>
    <cellStyle name="20% - Accent4 10" xfId="36"/>
    <cellStyle name="20% - Accent4 11" xfId="37"/>
    <cellStyle name="20% - Accent4 12" xfId="38"/>
    <cellStyle name="20% - Accent4 2" xfId="39"/>
    <cellStyle name="20% - Accent4 3" xfId="40"/>
    <cellStyle name="20% - Accent4 4" xfId="41"/>
    <cellStyle name="20% - Accent4 5" xfId="42"/>
    <cellStyle name="20% - Accent4 6" xfId="43"/>
    <cellStyle name="20% - Accent4 7" xfId="44"/>
    <cellStyle name="20% - Accent4 8" xfId="45"/>
    <cellStyle name="20% - Accent4 9" xfId="46"/>
    <cellStyle name="20% - Accent5 10" xfId="47"/>
    <cellStyle name="20% - Accent5 11" xfId="48"/>
    <cellStyle name="20% - Accent5 12" xfId="49"/>
    <cellStyle name="20% - Accent5 2" xfId="50"/>
    <cellStyle name="20% - Accent5 3" xfId="51"/>
    <cellStyle name="20% - Accent5 4" xfId="52"/>
    <cellStyle name="20% - Accent5 5" xfId="53"/>
    <cellStyle name="20% - Accent5 6" xfId="54"/>
    <cellStyle name="20% - Accent5 7" xfId="55"/>
    <cellStyle name="20% - Accent5 8" xfId="56"/>
    <cellStyle name="20% - Accent5 9" xfId="57"/>
    <cellStyle name="20% - Accent6 10" xfId="58"/>
    <cellStyle name="20% - Accent6 11" xfId="59"/>
    <cellStyle name="20% - Accent6 12" xfId="60"/>
    <cellStyle name="20% - Accent6 2" xfId="61"/>
    <cellStyle name="20% - Accent6 3" xfId="62"/>
    <cellStyle name="20% - Accent6 4" xfId="63"/>
    <cellStyle name="20% - Accent6 5" xfId="64"/>
    <cellStyle name="20% - Accent6 6" xfId="65"/>
    <cellStyle name="20% - Accent6 7" xfId="66"/>
    <cellStyle name="20% - Accent6 8" xfId="67"/>
    <cellStyle name="20% - Accent6 9" xfId="68"/>
    <cellStyle name="40% - Accent1 10" xfId="69"/>
    <cellStyle name="40% - Accent1 11" xfId="70"/>
    <cellStyle name="40% - Accent1 12" xfId="71"/>
    <cellStyle name="40% - Accent1 2" xfId="72"/>
    <cellStyle name="40% - Accent1 3" xfId="73"/>
    <cellStyle name="40% - Accent1 4" xfId="74"/>
    <cellStyle name="40% - Accent1 5" xfId="75"/>
    <cellStyle name="40% - Accent1 6" xfId="76"/>
    <cellStyle name="40% - Accent1 7" xfId="77"/>
    <cellStyle name="40% - Accent1 8" xfId="78"/>
    <cellStyle name="40% - Accent1 9" xfId="79"/>
    <cellStyle name="40% - Accent2 10" xfId="80"/>
    <cellStyle name="40% - Accent2 11" xfId="81"/>
    <cellStyle name="40% - Accent2 12" xfId="82"/>
    <cellStyle name="40% - Accent2 2" xfId="83"/>
    <cellStyle name="40% - Accent2 3" xfId="84"/>
    <cellStyle name="40% - Accent2 4" xfId="85"/>
    <cellStyle name="40% - Accent2 5" xfId="86"/>
    <cellStyle name="40% - Accent2 6" xfId="87"/>
    <cellStyle name="40% - Accent2 7" xfId="88"/>
    <cellStyle name="40% - Accent2 8" xfId="89"/>
    <cellStyle name="40% - Accent2 9" xfId="90"/>
    <cellStyle name="40% - Accent3 10" xfId="91"/>
    <cellStyle name="40% - Accent3 11" xfId="92"/>
    <cellStyle name="40% - Accent3 12" xfId="93"/>
    <cellStyle name="40% - Accent3 2" xfId="94"/>
    <cellStyle name="40% - Accent3 3" xfId="95"/>
    <cellStyle name="40% - Accent3 4" xfId="96"/>
    <cellStyle name="40% - Accent3 5" xfId="97"/>
    <cellStyle name="40% - Accent3 6" xfId="98"/>
    <cellStyle name="40% - Accent3 7" xfId="99"/>
    <cellStyle name="40% - Accent3 8" xfId="100"/>
    <cellStyle name="40% - Accent3 9" xfId="101"/>
    <cellStyle name="40% - Accent4 10" xfId="102"/>
    <cellStyle name="40% - Accent4 11" xfId="103"/>
    <cellStyle name="40% - Accent4 12" xfId="104"/>
    <cellStyle name="40% - Accent4 2" xfId="105"/>
    <cellStyle name="40% - Accent4 3" xfId="106"/>
    <cellStyle name="40% - Accent4 4" xfId="107"/>
    <cellStyle name="40% - Accent4 5" xfId="108"/>
    <cellStyle name="40% - Accent4 6" xfId="109"/>
    <cellStyle name="40% - Accent4 7" xfId="110"/>
    <cellStyle name="40% - Accent4 8" xfId="111"/>
    <cellStyle name="40% - Accent4 9" xfId="112"/>
    <cellStyle name="40% - Accent5 10" xfId="113"/>
    <cellStyle name="40% - Accent5 11" xfId="114"/>
    <cellStyle name="40% - Accent5 12" xfId="115"/>
    <cellStyle name="40% - Accent5 2" xfId="116"/>
    <cellStyle name="40% - Accent5 3" xfId="117"/>
    <cellStyle name="40% - Accent5 4" xfId="118"/>
    <cellStyle name="40% - Accent5 5" xfId="119"/>
    <cellStyle name="40% - Accent5 6" xfId="120"/>
    <cellStyle name="40% - Accent5 7" xfId="121"/>
    <cellStyle name="40% - Accent5 8" xfId="122"/>
    <cellStyle name="40% - Accent5 9" xfId="123"/>
    <cellStyle name="40% - Accent6 10" xfId="124"/>
    <cellStyle name="40% - Accent6 11" xfId="125"/>
    <cellStyle name="40% - Accent6 12" xfId="126"/>
    <cellStyle name="40% - Accent6 2" xfId="127"/>
    <cellStyle name="40% - Accent6 3" xfId="128"/>
    <cellStyle name="40% - Accent6 4" xfId="129"/>
    <cellStyle name="40% - Accent6 5" xfId="130"/>
    <cellStyle name="40% - Accent6 6" xfId="131"/>
    <cellStyle name="40% - Accent6 7" xfId="132"/>
    <cellStyle name="40% - Accent6 8" xfId="133"/>
    <cellStyle name="40% - Accent6 9" xfId="134"/>
    <cellStyle name="Comma" xfId="1" builtinId="3"/>
    <cellStyle name="Normal" xfId="0" builtinId="0"/>
    <cellStyle name="Normal 10" xfId="135"/>
    <cellStyle name="Normal 11" xfId="136"/>
    <cellStyle name="Normal 12" xfId="137"/>
    <cellStyle name="Normal 13" xfId="138"/>
    <cellStyle name="Normal 14" xfId="139"/>
    <cellStyle name="Normal 15" xfId="140"/>
    <cellStyle name="Normal 16" xfId="163"/>
    <cellStyle name="Normal 17" xfId="164"/>
    <cellStyle name="Normal 18" xfId="165"/>
    <cellStyle name="Normal 2" xfId="141"/>
    <cellStyle name="Normal 3" xfId="142"/>
    <cellStyle name="Normal 4" xfId="143"/>
    <cellStyle name="Normal 5" xfId="144"/>
    <cellStyle name="Normal 6" xfId="145"/>
    <cellStyle name="Normal 7" xfId="146"/>
    <cellStyle name="Normal 8" xfId="147"/>
    <cellStyle name="Normal 9" xfId="148"/>
    <cellStyle name="Note 10" xfId="149"/>
    <cellStyle name="Note 11" xfId="150"/>
    <cellStyle name="Note 12" xfId="151"/>
    <cellStyle name="Note 13" xfId="152"/>
    <cellStyle name="Note 14" xfId="153"/>
    <cellStyle name="Note 15" xfId="154"/>
    <cellStyle name="Note 2" xfId="155"/>
    <cellStyle name="Note 3" xfId="156"/>
    <cellStyle name="Note 4" xfId="157"/>
    <cellStyle name="Note 5" xfId="158"/>
    <cellStyle name="Note 6" xfId="159"/>
    <cellStyle name="Note 7" xfId="160"/>
    <cellStyle name="Note 8" xfId="161"/>
    <cellStyle name="Note 9" xfId="162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K91"/>
  <sheetViews>
    <sheetView tabSelected="1" workbookViewId="0">
      <selection activeCell="A3" sqref="A3"/>
    </sheetView>
  </sheetViews>
  <sheetFormatPr defaultRowHeight="15" x14ac:dyDescent="0.25"/>
  <cols>
    <col min="1" max="1" width="15.42578125" style="44" customWidth="1"/>
    <col min="2" max="2" width="33" style="44" customWidth="1"/>
    <col min="3" max="4" width="12.42578125" style="45" bestFit="1" customWidth="1"/>
    <col min="5" max="6" width="14.5703125" style="45" customWidth="1"/>
    <col min="7" max="7" width="15.140625" style="45" customWidth="1"/>
    <col min="8" max="8" width="14.28515625" style="45" customWidth="1"/>
    <col min="9" max="9" width="16.5703125" style="44" customWidth="1"/>
    <col min="10" max="10" width="9.140625" style="44"/>
    <col min="11" max="11" width="9.85546875" style="44" bestFit="1" customWidth="1"/>
    <col min="12" max="16384" width="9.140625" style="44"/>
  </cols>
  <sheetData>
    <row r="2" spans="1:9" x14ac:dyDescent="0.25">
      <c r="A2" s="43" t="s">
        <v>109</v>
      </c>
      <c r="B2" s="44" t="s">
        <v>159</v>
      </c>
      <c r="C2" s="56" t="s">
        <v>3577</v>
      </c>
      <c r="D2" s="56" t="s">
        <v>3576</v>
      </c>
      <c r="E2" s="45" t="s">
        <v>161</v>
      </c>
      <c r="F2" s="45" t="s">
        <v>162</v>
      </c>
      <c r="G2" s="45" t="s">
        <v>163</v>
      </c>
      <c r="H2" s="45" t="s">
        <v>164</v>
      </c>
      <c r="I2" s="44" t="s">
        <v>239</v>
      </c>
    </row>
    <row r="3" spans="1:9" x14ac:dyDescent="0.25">
      <c r="A3" s="43" t="s">
        <v>113</v>
      </c>
      <c r="B3" s="44" t="s">
        <v>114</v>
      </c>
      <c r="C3" s="45">
        <v>46463.74</v>
      </c>
      <c r="D3" s="45">
        <f t="shared" ref="D3:D34" si="0">C3-F3</f>
        <v>46463.74</v>
      </c>
      <c r="E3" s="45">
        <v>1871.14</v>
      </c>
      <c r="G3" s="45">
        <v>15708.35</v>
      </c>
      <c r="H3" s="45">
        <v>603.5</v>
      </c>
      <c r="I3" s="50">
        <f t="shared" ref="I3:I34" si="1">E3/C3*G3</f>
        <v>632.5905322946453</v>
      </c>
    </row>
    <row r="4" spans="1:9" x14ac:dyDescent="0.25">
      <c r="A4" s="43" t="s">
        <v>30</v>
      </c>
      <c r="B4" s="44" t="s">
        <v>31</v>
      </c>
      <c r="C4" s="45">
        <v>38566.07</v>
      </c>
      <c r="D4" s="45">
        <f t="shared" si="0"/>
        <v>38566.07</v>
      </c>
      <c r="E4" s="45">
        <v>20598.55</v>
      </c>
      <c r="G4" s="45">
        <v>17135.29</v>
      </c>
      <c r="H4" s="45">
        <v>578.25</v>
      </c>
      <c r="I4" s="50">
        <f t="shared" si="1"/>
        <v>9152.1414504900295</v>
      </c>
    </row>
    <row r="5" spans="1:9" x14ac:dyDescent="0.25">
      <c r="A5" s="43" t="s">
        <v>32</v>
      </c>
      <c r="B5" s="44" t="s">
        <v>33</v>
      </c>
      <c r="C5" s="45">
        <v>2904.81</v>
      </c>
      <c r="D5" s="45">
        <f t="shared" si="0"/>
        <v>2904.81</v>
      </c>
      <c r="E5" s="45">
        <v>507.74</v>
      </c>
      <c r="G5" s="45">
        <v>2647.24</v>
      </c>
      <c r="H5" s="45">
        <v>86.75</v>
      </c>
      <c r="I5" s="50">
        <f t="shared" si="1"/>
        <v>462.71860727551888</v>
      </c>
    </row>
    <row r="6" spans="1:9" x14ac:dyDescent="0.25">
      <c r="A6" s="43" t="s">
        <v>115</v>
      </c>
      <c r="B6" s="44" t="s">
        <v>116</v>
      </c>
      <c r="C6" s="45">
        <v>13436.7</v>
      </c>
      <c r="D6" s="45">
        <f t="shared" si="0"/>
        <v>13436.7</v>
      </c>
      <c r="E6" s="45">
        <v>376.94</v>
      </c>
      <c r="G6" s="45">
        <v>9444.33</v>
      </c>
      <c r="H6" s="45">
        <v>353.25</v>
      </c>
      <c r="I6" s="50">
        <f t="shared" si="1"/>
        <v>264.94196865301745</v>
      </c>
    </row>
    <row r="7" spans="1:9" x14ac:dyDescent="0.25">
      <c r="A7" s="43" t="s">
        <v>34</v>
      </c>
      <c r="B7" s="44" t="s">
        <v>35</v>
      </c>
      <c r="C7" s="45">
        <v>12861.77</v>
      </c>
      <c r="D7" s="45">
        <f t="shared" si="0"/>
        <v>12861.77</v>
      </c>
      <c r="E7" s="45">
        <v>9025.7800000000007</v>
      </c>
      <c r="G7" s="45">
        <v>6118.57</v>
      </c>
      <c r="H7" s="45">
        <v>170.25</v>
      </c>
      <c r="I7" s="50">
        <f t="shared" si="1"/>
        <v>4293.7221497974224</v>
      </c>
    </row>
    <row r="8" spans="1:9" x14ac:dyDescent="0.25">
      <c r="A8" s="43" t="s">
        <v>38</v>
      </c>
      <c r="B8" s="44" t="s">
        <v>39</v>
      </c>
      <c r="C8" s="45">
        <v>4159.95</v>
      </c>
      <c r="D8" s="45">
        <f t="shared" si="0"/>
        <v>4159.95</v>
      </c>
      <c r="E8" s="45">
        <v>1898.17</v>
      </c>
      <c r="G8" s="45">
        <v>2730.32</v>
      </c>
      <c r="H8" s="45">
        <v>94</v>
      </c>
      <c r="I8" s="50">
        <f t="shared" si="1"/>
        <v>1245.8350495558841</v>
      </c>
    </row>
    <row r="9" spans="1:9" x14ac:dyDescent="0.25">
      <c r="A9" s="43" t="s">
        <v>121</v>
      </c>
      <c r="B9" s="44" t="s">
        <v>122</v>
      </c>
      <c r="C9" s="45">
        <v>57275.14</v>
      </c>
      <c r="D9" s="45">
        <f t="shared" si="0"/>
        <v>57275.14</v>
      </c>
      <c r="E9" s="45">
        <v>3874.62</v>
      </c>
      <c r="G9" s="45">
        <v>20309.939999999999</v>
      </c>
      <c r="H9" s="45">
        <v>682.25</v>
      </c>
      <c r="I9" s="50">
        <f t="shared" si="1"/>
        <v>1373.9521147010726</v>
      </c>
    </row>
    <row r="10" spans="1:9" x14ac:dyDescent="0.25">
      <c r="A10" s="43" t="s">
        <v>40</v>
      </c>
      <c r="B10" s="44" t="s">
        <v>41</v>
      </c>
      <c r="C10" s="45">
        <v>9042.42</v>
      </c>
      <c r="D10" s="45">
        <f t="shared" si="0"/>
        <v>9042.42</v>
      </c>
      <c r="E10" s="45">
        <v>4429.6400000000003</v>
      </c>
      <c r="G10" s="45">
        <v>3064.16</v>
      </c>
      <c r="H10" s="45">
        <v>105.5</v>
      </c>
      <c r="I10" s="50">
        <f t="shared" si="1"/>
        <v>1501.0501284390684</v>
      </c>
    </row>
    <row r="11" spans="1:9" x14ac:dyDescent="0.25">
      <c r="A11" s="43" t="s">
        <v>42</v>
      </c>
      <c r="B11" s="44" t="s">
        <v>43</v>
      </c>
      <c r="C11" s="45">
        <v>3813.39</v>
      </c>
      <c r="D11" s="45">
        <f t="shared" si="0"/>
        <v>3813.39</v>
      </c>
      <c r="E11" s="45">
        <v>1117.8599999999999</v>
      </c>
      <c r="G11" s="45">
        <v>3289.03</v>
      </c>
      <c r="H11" s="45">
        <v>104.25</v>
      </c>
      <c r="I11" s="50">
        <f t="shared" si="1"/>
        <v>964.14871696836678</v>
      </c>
    </row>
    <row r="12" spans="1:9" x14ac:dyDescent="0.25">
      <c r="A12" s="43" t="s">
        <v>44</v>
      </c>
      <c r="B12" s="44" t="s">
        <v>45</v>
      </c>
      <c r="C12" s="45">
        <v>9850.94</v>
      </c>
      <c r="D12" s="45">
        <f t="shared" si="0"/>
        <v>9850.94</v>
      </c>
      <c r="E12" s="45">
        <v>9329.27</v>
      </c>
      <c r="G12" s="45">
        <v>4113.92</v>
      </c>
      <c r="H12" s="45">
        <v>147.5</v>
      </c>
      <c r="I12" s="50">
        <f t="shared" si="1"/>
        <v>3896.0617401385043</v>
      </c>
    </row>
    <row r="13" spans="1:9" x14ac:dyDescent="0.25">
      <c r="A13" s="43" t="s">
        <v>46</v>
      </c>
      <c r="B13" s="44" t="s">
        <v>47</v>
      </c>
      <c r="C13" s="45">
        <v>1826.42</v>
      </c>
      <c r="D13" s="45">
        <f t="shared" si="0"/>
        <v>1826.42</v>
      </c>
      <c r="E13" s="45">
        <v>554.59</v>
      </c>
      <c r="G13" s="45">
        <v>1666.74</v>
      </c>
      <c r="H13" s="45">
        <v>42.75</v>
      </c>
      <c r="I13" s="50">
        <f t="shared" si="1"/>
        <v>506.10338071199396</v>
      </c>
    </row>
    <row r="14" spans="1:9" x14ac:dyDescent="0.25">
      <c r="A14" s="43" t="s">
        <v>124</v>
      </c>
      <c r="B14" s="44" t="s">
        <v>125</v>
      </c>
      <c r="C14" s="45">
        <v>574.13</v>
      </c>
      <c r="D14" s="45">
        <f t="shared" si="0"/>
        <v>574.13</v>
      </c>
      <c r="E14" s="45">
        <v>9.77</v>
      </c>
      <c r="G14" s="45">
        <v>529.83000000000004</v>
      </c>
      <c r="H14" s="45">
        <v>15.75</v>
      </c>
      <c r="I14" s="50">
        <f t="shared" si="1"/>
        <v>9.0161446013968973</v>
      </c>
    </row>
    <row r="15" spans="1:9" x14ac:dyDescent="0.25">
      <c r="A15" s="43" t="s">
        <v>48</v>
      </c>
      <c r="B15" s="44" t="s">
        <v>49</v>
      </c>
      <c r="C15" s="45">
        <v>18363.37</v>
      </c>
      <c r="D15" s="45">
        <f t="shared" si="0"/>
        <v>18363.37</v>
      </c>
      <c r="E15" s="45">
        <v>2997.04</v>
      </c>
      <c r="G15" s="45">
        <v>6078.45</v>
      </c>
      <c r="H15" s="45">
        <v>189</v>
      </c>
      <c r="I15" s="50">
        <f t="shared" si="1"/>
        <v>992.04872460773811</v>
      </c>
    </row>
    <row r="16" spans="1:9" x14ac:dyDescent="0.25">
      <c r="A16" s="43" t="s">
        <v>130</v>
      </c>
      <c r="B16" s="44" t="s">
        <v>131</v>
      </c>
      <c r="C16" s="45">
        <v>5631.85</v>
      </c>
      <c r="D16" s="45">
        <f t="shared" si="0"/>
        <v>5631.85</v>
      </c>
      <c r="E16" s="45">
        <v>1420.83</v>
      </c>
      <c r="G16" s="45">
        <v>3123.62</v>
      </c>
      <c r="H16" s="45">
        <v>114.25</v>
      </c>
      <c r="I16" s="50">
        <f t="shared" si="1"/>
        <v>788.04176329270115</v>
      </c>
    </row>
    <row r="17" spans="1:11" x14ac:dyDescent="0.25">
      <c r="A17" s="80" t="s">
        <v>132</v>
      </c>
      <c r="B17" s="44" t="s">
        <v>133</v>
      </c>
      <c r="C17" s="45">
        <v>70102.86</v>
      </c>
      <c r="D17" s="45">
        <f t="shared" si="0"/>
        <v>70102.86</v>
      </c>
      <c r="E17" s="45">
        <v>26353.78</v>
      </c>
      <c r="G17" s="45">
        <v>5843.13</v>
      </c>
      <c r="H17" s="45">
        <v>192.5</v>
      </c>
      <c r="I17" s="50">
        <f t="shared" si="1"/>
        <v>2196.6088477902326</v>
      </c>
    </row>
    <row r="18" spans="1:11" x14ac:dyDescent="0.25">
      <c r="A18" s="43" t="s">
        <v>136</v>
      </c>
      <c r="B18" s="44" t="s">
        <v>137</v>
      </c>
      <c r="C18" s="45">
        <v>1022.6</v>
      </c>
      <c r="D18" s="45">
        <f t="shared" si="0"/>
        <v>1022.6</v>
      </c>
      <c r="E18" s="45">
        <v>61.59</v>
      </c>
      <c r="G18" s="45">
        <v>902.71</v>
      </c>
      <c r="H18" s="45">
        <v>31</v>
      </c>
      <c r="I18" s="50">
        <f t="shared" si="1"/>
        <v>54.369165753960502</v>
      </c>
    </row>
    <row r="19" spans="1:11" x14ac:dyDescent="0.25">
      <c r="A19" s="43" t="s">
        <v>50</v>
      </c>
      <c r="B19" s="44" t="s">
        <v>51</v>
      </c>
      <c r="C19" s="45">
        <v>4958.7299999999996</v>
      </c>
      <c r="D19" s="45">
        <f t="shared" si="0"/>
        <v>4958.7299999999996</v>
      </c>
      <c r="E19" s="45">
        <v>88.63</v>
      </c>
      <c r="G19" s="45">
        <v>2918.71</v>
      </c>
      <c r="H19" s="45">
        <v>97.5</v>
      </c>
      <c r="I19" s="50">
        <f t="shared" si="1"/>
        <v>52.167645203509778</v>
      </c>
    </row>
    <row r="20" spans="1:11" x14ac:dyDescent="0.25">
      <c r="A20" s="43" t="s">
        <v>138</v>
      </c>
      <c r="B20" s="44" t="s">
        <v>139</v>
      </c>
      <c r="C20" s="45">
        <v>4573.1499999999996</v>
      </c>
      <c r="D20" s="45">
        <f t="shared" si="0"/>
        <v>4573.1499999999996</v>
      </c>
      <c r="E20" s="45">
        <v>118.34</v>
      </c>
      <c r="G20" s="45">
        <v>2100.71</v>
      </c>
      <c r="H20" s="45">
        <v>74.25</v>
      </c>
      <c r="I20" s="50">
        <f t="shared" si="1"/>
        <v>54.360347113040255</v>
      </c>
    </row>
    <row r="21" spans="1:11" x14ac:dyDescent="0.25">
      <c r="A21" s="43" t="s">
        <v>140</v>
      </c>
      <c r="B21" s="44" t="s">
        <v>141</v>
      </c>
      <c r="C21" s="45">
        <v>6443.22</v>
      </c>
      <c r="D21" s="45">
        <f t="shared" si="0"/>
        <v>6443.22</v>
      </c>
      <c r="E21" s="45">
        <v>227.41</v>
      </c>
      <c r="G21" s="45">
        <v>4152.99</v>
      </c>
      <c r="H21" s="45">
        <v>134.5</v>
      </c>
      <c r="I21" s="50">
        <f t="shared" si="1"/>
        <v>146.57755841023587</v>
      </c>
    </row>
    <row r="22" spans="1:11" x14ac:dyDescent="0.25">
      <c r="A22" s="43" t="s">
        <v>52</v>
      </c>
      <c r="B22" s="44" t="s">
        <v>53</v>
      </c>
      <c r="C22" s="45">
        <v>2216.98</v>
      </c>
      <c r="D22" s="45">
        <f t="shared" si="0"/>
        <v>2216.98</v>
      </c>
      <c r="E22" s="45">
        <v>1204.98</v>
      </c>
      <c r="G22" s="45">
        <v>1842.37</v>
      </c>
      <c r="H22" s="45">
        <v>62</v>
      </c>
      <c r="I22" s="50">
        <f t="shared" si="1"/>
        <v>1001.3707848514645</v>
      </c>
    </row>
    <row r="23" spans="1:11" x14ac:dyDescent="0.25">
      <c r="A23" s="43" t="s">
        <v>146</v>
      </c>
      <c r="B23" s="44" t="s">
        <v>147</v>
      </c>
      <c r="C23" s="45">
        <v>4.91</v>
      </c>
      <c r="D23" s="45">
        <f t="shared" si="0"/>
        <v>4.91</v>
      </c>
      <c r="E23" s="45">
        <v>-60.58</v>
      </c>
      <c r="I23" s="50">
        <f t="shared" si="1"/>
        <v>0</v>
      </c>
    </row>
    <row r="24" spans="1:11" x14ac:dyDescent="0.25">
      <c r="A24" s="43" t="s">
        <v>54</v>
      </c>
      <c r="B24" s="44" t="s">
        <v>55</v>
      </c>
      <c r="C24" s="45">
        <v>6233.54</v>
      </c>
      <c r="D24" s="45">
        <f t="shared" si="0"/>
        <v>4034.8</v>
      </c>
      <c r="E24" s="45">
        <v>4034.8</v>
      </c>
      <c r="F24" s="45">
        <v>2198.7399999999998</v>
      </c>
      <c r="G24" s="45">
        <v>2718.81</v>
      </c>
      <c r="H24" s="45">
        <v>100.75</v>
      </c>
      <c r="I24" s="50">
        <f t="shared" si="1"/>
        <v>1759.8113733127566</v>
      </c>
      <c r="K24" s="45"/>
    </row>
    <row r="25" spans="1:11" x14ac:dyDescent="0.25">
      <c r="A25" s="43" t="s">
        <v>148</v>
      </c>
      <c r="B25" s="44" t="s">
        <v>149</v>
      </c>
      <c r="C25" s="45">
        <v>1351.86</v>
      </c>
      <c r="D25" s="45">
        <f t="shared" si="0"/>
        <v>1351.86</v>
      </c>
      <c r="E25" s="45">
        <v>1351.86</v>
      </c>
      <c r="G25" s="45">
        <v>951.96</v>
      </c>
      <c r="H25" s="45">
        <v>32</v>
      </c>
      <c r="I25" s="50">
        <f t="shared" si="1"/>
        <v>951.96</v>
      </c>
    </row>
    <row r="26" spans="1:11" x14ac:dyDescent="0.25">
      <c r="A26" s="43" t="s">
        <v>150</v>
      </c>
      <c r="B26" s="44" t="s">
        <v>151</v>
      </c>
      <c r="C26" s="45">
        <v>11037.79</v>
      </c>
      <c r="D26" s="45">
        <f t="shared" si="0"/>
        <v>11037.79</v>
      </c>
      <c r="E26" s="45">
        <v>10658.22</v>
      </c>
      <c r="G26" s="45">
        <v>8750.49</v>
      </c>
      <c r="H26" s="45">
        <v>231</v>
      </c>
      <c r="I26" s="50">
        <f t="shared" si="1"/>
        <v>8449.5761857944381</v>
      </c>
    </row>
    <row r="27" spans="1:11" x14ac:dyDescent="0.25">
      <c r="A27" s="46" t="s">
        <v>165</v>
      </c>
      <c r="B27" s="47" t="s">
        <v>166</v>
      </c>
      <c r="C27" s="48">
        <v>221.81</v>
      </c>
      <c r="D27" s="45">
        <f t="shared" si="0"/>
        <v>221.81</v>
      </c>
      <c r="E27" s="48">
        <v>60.58</v>
      </c>
      <c r="F27" s="48"/>
      <c r="G27" s="48">
        <v>151.44999999999999</v>
      </c>
      <c r="H27" s="48">
        <v>5</v>
      </c>
      <c r="I27" s="50">
        <f t="shared" si="1"/>
        <v>41.363513818132631</v>
      </c>
    </row>
    <row r="28" spans="1:11" x14ac:dyDescent="0.25">
      <c r="A28" s="43" t="s">
        <v>152</v>
      </c>
      <c r="B28" s="44" t="s">
        <v>153</v>
      </c>
      <c r="C28" s="45">
        <v>3195.8</v>
      </c>
      <c r="D28" s="45">
        <f t="shared" si="0"/>
        <v>3195.8</v>
      </c>
      <c r="E28" s="45">
        <v>3195.8</v>
      </c>
      <c r="G28" s="45">
        <v>1780.44</v>
      </c>
      <c r="H28" s="45">
        <v>52.5</v>
      </c>
      <c r="I28" s="50">
        <f t="shared" si="1"/>
        <v>1780.44</v>
      </c>
    </row>
    <row r="29" spans="1:11" x14ac:dyDescent="0.25">
      <c r="A29" s="43" t="s">
        <v>56</v>
      </c>
      <c r="B29" s="44" t="s">
        <v>57</v>
      </c>
      <c r="C29" s="45">
        <v>8930.49</v>
      </c>
      <c r="D29" s="45">
        <f t="shared" si="0"/>
        <v>8930.49</v>
      </c>
      <c r="E29" s="45">
        <v>8930.49</v>
      </c>
      <c r="G29" s="45">
        <v>6225.7</v>
      </c>
      <c r="H29" s="45">
        <v>211.5</v>
      </c>
      <c r="I29" s="50">
        <f t="shared" si="1"/>
        <v>6225.7</v>
      </c>
    </row>
    <row r="30" spans="1:11" x14ac:dyDescent="0.25">
      <c r="A30" s="43" t="s">
        <v>58</v>
      </c>
      <c r="B30" s="44" t="s">
        <v>59</v>
      </c>
      <c r="C30" s="45">
        <v>2558.0100000000002</v>
      </c>
      <c r="D30" s="45">
        <f t="shared" si="0"/>
        <v>2558.0100000000002</v>
      </c>
      <c r="E30" s="45">
        <v>2558.0100000000002</v>
      </c>
      <c r="G30" s="45">
        <v>2006.56</v>
      </c>
      <c r="H30" s="45">
        <v>69.25</v>
      </c>
      <c r="I30" s="50">
        <f t="shared" si="1"/>
        <v>2006.56</v>
      </c>
    </row>
    <row r="31" spans="1:11" x14ac:dyDescent="0.25">
      <c r="A31" s="43" t="s">
        <v>154</v>
      </c>
      <c r="B31" s="44" t="s">
        <v>155</v>
      </c>
      <c r="C31" s="45">
        <v>1610.87</v>
      </c>
      <c r="D31" s="45">
        <f t="shared" si="0"/>
        <v>1610.87</v>
      </c>
      <c r="E31" s="45">
        <v>1610.87</v>
      </c>
      <c r="G31" s="45">
        <v>848.12</v>
      </c>
      <c r="H31" s="45">
        <v>28</v>
      </c>
      <c r="I31" s="50">
        <f t="shared" si="1"/>
        <v>848.12</v>
      </c>
    </row>
    <row r="32" spans="1:11" x14ac:dyDescent="0.25">
      <c r="A32" s="43" t="s">
        <v>167</v>
      </c>
      <c r="B32" s="44" t="s">
        <v>168</v>
      </c>
      <c r="C32" s="45">
        <v>1307.81</v>
      </c>
      <c r="D32" s="45">
        <f t="shared" si="0"/>
        <v>1307.81</v>
      </c>
      <c r="E32" s="45">
        <v>1307.81</v>
      </c>
      <c r="G32" s="45">
        <v>651.92999999999995</v>
      </c>
      <c r="H32" s="45">
        <v>22</v>
      </c>
      <c r="I32" s="50">
        <f t="shared" si="1"/>
        <v>651.92999999999995</v>
      </c>
    </row>
    <row r="33" spans="1:9" x14ac:dyDescent="0.25">
      <c r="A33" s="43" t="s">
        <v>60</v>
      </c>
      <c r="B33" s="44" t="s">
        <v>61</v>
      </c>
      <c r="C33" s="45">
        <v>11296.97</v>
      </c>
      <c r="D33" s="45">
        <f t="shared" si="0"/>
        <v>11296.97</v>
      </c>
      <c r="E33" s="45">
        <v>11296.97</v>
      </c>
      <c r="G33" s="45">
        <v>3631.34</v>
      </c>
      <c r="H33" s="45">
        <v>132.5</v>
      </c>
      <c r="I33" s="50">
        <f t="shared" si="1"/>
        <v>3631.34</v>
      </c>
    </row>
    <row r="34" spans="1:9" x14ac:dyDescent="0.25">
      <c r="A34" s="43" t="s">
        <v>169</v>
      </c>
      <c r="B34" s="44" t="s">
        <v>170</v>
      </c>
      <c r="C34" s="45">
        <v>749.78</v>
      </c>
      <c r="D34" s="45">
        <f t="shared" si="0"/>
        <v>749.78</v>
      </c>
      <c r="E34" s="45">
        <v>749.78</v>
      </c>
      <c r="G34" s="45">
        <v>599.27</v>
      </c>
      <c r="H34" s="45">
        <v>20.75</v>
      </c>
      <c r="I34" s="50">
        <f t="shared" si="1"/>
        <v>599.27</v>
      </c>
    </row>
    <row r="35" spans="1:9" x14ac:dyDescent="0.25">
      <c r="A35" s="43" t="s">
        <v>62</v>
      </c>
      <c r="B35" s="44" t="s">
        <v>63</v>
      </c>
      <c r="C35" s="45">
        <v>26277.75</v>
      </c>
      <c r="D35" s="45">
        <f t="shared" ref="D35:D66" si="2">C35-F35</f>
        <v>25886.74</v>
      </c>
      <c r="E35" s="45">
        <v>25886.74</v>
      </c>
      <c r="F35" s="45">
        <v>391.01</v>
      </c>
      <c r="G35" s="45">
        <v>5740.51</v>
      </c>
      <c r="H35" s="45">
        <v>173.75</v>
      </c>
      <c r="I35" s="50">
        <f t="shared" ref="I35:I66" si="3">E35/C35*G35</f>
        <v>5655.091849089059</v>
      </c>
    </row>
    <row r="36" spans="1:9" x14ac:dyDescent="0.25">
      <c r="A36" s="43" t="s">
        <v>171</v>
      </c>
      <c r="B36" s="44" t="s">
        <v>172</v>
      </c>
      <c r="C36" s="45">
        <v>7374.46</v>
      </c>
      <c r="D36" s="45">
        <f t="shared" si="2"/>
        <v>7374.46</v>
      </c>
      <c r="E36" s="45">
        <v>7374.46</v>
      </c>
      <c r="G36" s="45">
        <v>5092.1099999999997</v>
      </c>
      <c r="H36" s="45">
        <v>156</v>
      </c>
      <c r="I36" s="50">
        <f t="shared" si="3"/>
        <v>5092.1099999999997</v>
      </c>
    </row>
    <row r="37" spans="1:9" x14ac:dyDescent="0.25">
      <c r="A37" s="43" t="s">
        <v>173</v>
      </c>
      <c r="B37" s="44" t="s">
        <v>174</v>
      </c>
      <c r="C37" s="45">
        <v>1177.98</v>
      </c>
      <c r="D37" s="45">
        <f t="shared" si="2"/>
        <v>1177.98</v>
      </c>
      <c r="E37" s="45">
        <v>1177.98</v>
      </c>
      <c r="G37" s="45">
        <v>1080</v>
      </c>
      <c r="H37" s="45">
        <v>37.5</v>
      </c>
      <c r="I37" s="50">
        <f t="shared" si="3"/>
        <v>1080</v>
      </c>
    </row>
    <row r="38" spans="1:9" x14ac:dyDescent="0.25">
      <c r="A38" s="43" t="s">
        <v>175</v>
      </c>
      <c r="B38" s="44" t="s">
        <v>176</v>
      </c>
      <c r="C38" s="45">
        <v>2736.46</v>
      </c>
      <c r="D38" s="45">
        <f t="shared" si="2"/>
        <v>2736.46</v>
      </c>
      <c r="E38" s="45">
        <v>2736.46</v>
      </c>
      <c r="G38" s="45">
        <v>1670.25</v>
      </c>
      <c r="H38" s="45">
        <v>54</v>
      </c>
      <c r="I38" s="50">
        <f t="shared" si="3"/>
        <v>1670.25</v>
      </c>
    </row>
    <row r="39" spans="1:9" x14ac:dyDescent="0.25">
      <c r="A39" s="43" t="s">
        <v>177</v>
      </c>
      <c r="B39" s="44" t="s">
        <v>178</v>
      </c>
      <c r="C39" s="45">
        <v>744.05</v>
      </c>
      <c r="D39" s="45">
        <f t="shared" si="2"/>
        <v>744.05</v>
      </c>
      <c r="E39" s="45">
        <v>744.05</v>
      </c>
      <c r="G39" s="45">
        <v>395.48</v>
      </c>
      <c r="H39" s="45">
        <v>13.5</v>
      </c>
      <c r="I39" s="50">
        <f t="shared" si="3"/>
        <v>395.48</v>
      </c>
    </row>
    <row r="40" spans="1:9" x14ac:dyDescent="0.25">
      <c r="A40" s="43" t="s">
        <v>179</v>
      </c>
      <c r="B40" s="44" t="s">
        <v>180</v>
      </c>
      <c r="C40" s="45">
        <v>5780.84</v>
      </c>
      <c r="D40" s="45">
        <f t="shared" si="2"/>
        <v>5780.84</v>
      </c>
      <c r="E40" s="45">
        <v>5780.84</v>
      </c>
      <c r="G40" s="45">
        <v>2047.88</v>
      </c>
      <c r="H40" s="45">
        <v>72</v>
      </c>
      <c r="I40" s="50">
        <f t="shared" si="3"/>
        <v>2047.88</v>
      </c>
    </row>
    <row r="41" spans="1:9" x14ac:dyDescent="0.25">
      <c r="A41" s="43" t="s">
        <v>181</v>
      </c>
      <c r="B41" s="44" t="s">
        <v>182</v>
      </c>
      <c r="C41" s="45">
        <v>1752.67</v>
      </c>
      <c r="D41" s="45">
        <f t="shared" si="2"/>
        <v>1752.67</v>
      </c>
      <c r="E41" s="45">
        <v>1752.67</v>
      </c>
      <c r="G41" s="45">
        <v>1075.75</v>
      </c>
      <c r="H41" s="45">
        <v>39.5</v>
      </c>
      <c r="I41" s="50">
        <f t="shared" si="3"/>
        <v>1075.75</v>
      </c>
    </row>
    <row r="42" spans="1:9" x14ac:dyDescent="0.25">
      <c r="A42" s="43" t="s">
        <v>64</v>
      </c>
      <c r="B42" s="44" t="s">
        <v>65</v>
      </c>
      <c r="C42" s="45">
        <v>849.18</v>
      </c>
      <c r="D42" s="45">
        <f t="shared" si="2"/>
        <v>849.18</v>
      </c>
      <c r="E42" s="45">
        <v>849.18</v>
      </c>
      <c r="G42" s="45">
        <v>630.79</v>
      </c>
      <c r="H42" s="45">
        <v>21.25</v>
      </c>
      <c r="I42" s="50">
        <f t="shared" si="3"/>
        <v>630.79</v>
      </c>
    </row>
    <row r="43" spans="1:9" x14ac:dyDescent="0.25">
      <c r="A43" s="43" t="s">
        <v>66</v>
      </c>
      <c r="B43" s="44" t="s">
        <v>67</v>
      </c>
      <c r="C43" s="45">
        <v>149599.67000000001</v>
      </c>
      <c r="D43" s="45">
        <f t="shared" si="2"/>
        <v>149423.70000000001</v>
      </c>
      <c r="E43" s="45">
        <v>149423.70000000001</v>
      </c>
      <c r="F43" s="45">
        <v>175.97</v>
      </c>
      <c r="G43" s="45">
        <v>47658.16</v>
      </c>
      <c r="H43" s="45">
        <v>1119.75</v>
      </c>
      <c r="I43" s="50">
        <f t="shared" si="3"/>
        <v>47602.101009928701</v>
      </c>
    </row>
    <row r="44" spans="1:9" x14ac:dyDescent="0.25">
      <c r="A44" s="43" t="s">
        <v>183</v>
      </c>
      <c r="B44" s="44" t="s">
        <v>184</v>
      </c>
      <c r="C44" s="45">
        <v>1388.3</v>
      </c>
      <c r="D44" s="45">
        <f t="shared" si="2"/>
        <v>1388.3</v>
      </c>
      <c r="E44" s="45">
        <v>1388.3</v>
      </c>
      <c r="G44" s="45">
        <v>539.37</v>
      </c>
      <c r="H44" s="45">
        <v>19.5</v>
      </c>
      <c r="I44" s="50">
        <f t="shared" si="3"/>
        <v>539.37</v>
      </c>
    </row>
    <row r="45" spans="1:9" x14ac:dyDescent="0.25">
      <c r="A45" s="43" t="s">
        <v>68</v>
      </c>
      <c r="B45" s="44" t="s">
        <v>69</v>
      </c>
      <c r="C45" s="45">
        <v>313.93</v>
      </c>
      <c r="D45" s="45">
        <f t="shared" si="2"/>
        <v>313.93</v>
      </c>
      <c r="E45" s="45">
        <v>313.93</v>
      </c>
      <c r="G45" s="45">
        <v>288.52</v>
      </c>
      <c r="H45" s="45">
        <v>9.75</v>
      </c>
      <c r="I45" s="50">
        <f t="shared" si="3"/>
        <v>288.52</v>
      </c>
    </row>
    <row r="46" spans="1:9" x14ac:dyDescent="0.25">
      <c r="A46" s="43" t="s">
        <v>185</v>
      </c>
      <c r="B46" s="44" t="s">
        <v>186</v>
      </c>
      <c r="C46" s="45">
        <v>1896.5</v>
      </c>
      <c r="D46" s="45">
        <f t="shared" si="2"/>
        <v>1896.5</v>
      </c>
      <c r="E46" s="45">
        <v>1896.5</v>
      </c>
      <c r="G46" s="45">
        <v>1740.73</v>
      </c>
      <c r="H46" s="45">
        <v>57.5</v>
      </c>
      <c r="I46" s="50">
        <f t="shared" si="3"/>
        <v>1740.73</v>
      </c>
    </row>
    <row r="47" spans="1:9" x14ac:dyDescent="0.25">
      <c r="A47" s="43" t="s">
        <v>187</v>
      </c>
      <c r="B47" s="44" t="s">
        <v>188</v>
      </c>
      <c r="C47" s="45">
        <v>2667.99</v>
      </c>
      <c r="D47" s="45">
        <f t="shared" si="2"/>
        <v>2667.99</v>
      </c>
      <c r="E47" s="45">
        <v>2667.99</v>
      </c>
      <c r="G47" s="45">
        <v>1683.83</v>
      </c>
      <c r="H47" s="45">
        <v>56</v>
      </c>
      <c r="I47" s="50">
        <f t="shared" si="3"/>
        <v>1683.83</v>
      </c>
    </row>
    <row r="48" spans="1:9" x14ac:dyDescent="0.25">
      <c r="A48" s="43" t="s">
        <v>70</v>
      </c>
      <c r="B48" s="44" t="s">
        <v>71</v>
      </c>
      <c r="C48" s="45">
        <v>54990.57</v>
      </c>
      <c r="D48" s="45">
        <f t="shared" si="2"/>
        <v>48505.760000000002</v>
      </c>
      <c r="E48" s="45">
        <v>48505.760000000002</v>
      </c>
      <c r="F48" s="45">
        <v>6484.81</v>
      </c>
      <c r="G48" s="45">
        <v>31852.81</v>
      </c>
      <c r="H48" s="45">
        <v>1046.5</v>
      </c>
      <c r="I48" s="50">
        <f t="shared" si="3"/>
        <v>28096.540137438114</v>
      </c>
    </row>
    <row r="49" spans="1:9" x14ac:dyDescent="0.25">
      <c r="A49" s="43" t="s">
        <v>72</v>
      </c>
      <c r="B49" s="44" t="s">
        <v>73</v>
      </c>
      <c r="C49" s="45">
        <v>26531.83</v>
      </c>
      <c r="D49" s="45">
        <f t="shared" si="2"/>
        <v>25373.980000000003</v>
      </c>
      <c r="E49" s="45">
        <v>25373.98</v>
      </c>
      <c r="F49" s="45">
        <v>1157.8499999999999</v>
      </c>
      <c r="G49" s="45">
        <v>14618.18</v>
      </c>
      <c r="H49" s="45">
        <v>485.75</v>
      </c>
      <c r="I49" s="50">
        <f t="shared" si="3"/>
        <v>13980.24210755157</v>
      </c>
    </row>
    <row r="50" spans="1:9" x14ac:dyDescent="0.25">
      <c r="A50" s="43" t="s">
        <v>189</v>
      </c>
      <c r="B50" s="44" t="s">
        <v>190</v>
      </c>
      <c r="C50" s="45">
        <v>1392.45</v>
      </c>
      <c r="D50" s="45">
        <f t="shared" si="2"/>
        <v>1392.45</v>
      </c>
      <c r="E50" s="45">
        <v>1392.45</v>
      </c>
      <c r="G50" s="45">
        <v>1033.97</v>
      </c>
      <c r="H50" s="45">
        <v>37</v>
      </c>
      <c r="I50" s="50">
        <f t="shared" si="3"/>
        <v>1033.97</v>
      </c>
    </row>
    <row r="51" spans="1:9" x14ac:dyDescent="0.25">
      <c r="A51" s="43" t="s">
        <v>191</v>
      </c>
      <c r="B51" s="44" t="s">
        <v>192</v>
      </c>
      <c r="C51" s="45">
        <v>1239.93</v>
      </c>
      <c r="D51" s="45">
        <f t="shared" si="2"/>
        <v>1239.93</v>
      </c>
      <c r="E51" s="45">
        <v>1239.93</v>
      </c>
      <c r="G51" s="45">
        <v>891.27</v>
      </c>
      <c r="H51" s="45">
        <v>30.5</v>
      </c>
      <c r="I51" s="50">
        <f t="shared" si="3"/>
        <v>891.27</v>
      </c>
    </row>
    <row r="52" spans="1:9" x14ac:dyDescent="0.25">
      <c r="A52" s="43" t="s">
        <v>193</v>
      </c>
      <c r="B52" s="44" t="s">
        <v>194</v>
      </c>
      <c r="C52" s="45">
        <v>1046.57</v>
      </c>
      <c r="D52" s="45">
        <f t="shared" si="2"/>
        <v>1046.57</v>
      </c>
      <c r="E52" s="45">
        <v>1046.57</v>
      </c>
      <c r="G52" s="45">
        <v>363.48</v>
      </c>
      <c r="H52" s="45">
        <v>12</v>
      </c>
      <c r="I52" s="50">
        <f t="shared" si="3"/>
        <v>363.48</v>
      </c>
    </row>
    <row r="53" spans="1:9" x14ac:dyDescent="0.25">
      <c r="A53" s="43" t="s">
        <v>195</v>
      </c>
      <c r="B53" s="44" t="s">
        <v>196</v>
      </c>
      <c r="C53" s="45">
        <v>999.22</v>
      </c>
      <c r="D53" s="45">
        <f t="shared" si="2"/>
        <v>999.22</v>
      </c>
      <c r="E53" s="45">
        <v>999.22</v>
      </c>
      <c r="G53" s="45">
        <v>673.05</v>
      </c>
      <c r="H53" s="45">
        <v>27.25</v>
      </c>
      <c r="I53" s="50">
        <f t="shared" si="3"/>
        <v>673.05</v>
      </c>
    </row>
    <row r="54" spans="1:9" x14ac:dyDescent="0.25">
      <c r="A54" s="43" t="s">
        <v>74</v>
      </c>
      <c r="B54" s="44" t="s">
        <v>75</v>
      </c>
      <c r="C54" s="45">
        <v>3506.71</v>
      </c>
      <c r="D54" s="45">
        <f t="shared" si="2"/>
        <v>3310.43</v>
      </c>
      <c r="E54" s="45">
        <v>3310.43</v>
      </c>
      <c r="F54" s="45">
        <v>196.28</v>
      </c>
      <c r="G54" s="45">
        <v>3237.56</v>
      </c>
      <c r="H54" s="45">
        <v>95.25</v>
      </c>
      <c r="I54" s="50">
        <f t="shared" si="3"/>
        <v>3056.3450501467182</v>
      </c>
    </row>
    <row r="55" spans="1:9" x14ac:dyDescent="0.25">
      <c r="A55" s="43" t="s">
        <v>197</v>
      </c>
      <c r="B55" s="44" t="s">
        <v>198</v>
      </c>
      <c r="C55" s="45">
        <v>5198.55</v>
      </c>
      <c r="D55" s="45">
        <f t="shared" si="2"/>
        <v>5198.55</v>
      </c>
      <c r="E55" s="45">
        <v>5198.55</v>
      </c>
      <c r="G55" s="45">
        <v>1885.68</v>
      </c>
      <c r="H55" s="45">
        <v>63.5</v>
      </c>
      <c r="I55" s="50">
        <f t="shared" si="3"/>
        <v>1885.68</v>
      </c>
    </row>
    <row r="56" spans="1:9" x14ac:dyDescent="0.25">
      <c r="A56" s="43" t="s">
        <v>199</v>
      </c>
      <c r="B56" s="44" t="s">
        <v>200</v>
      </c>
      <c r="C56" s="45">
        <v>1956.81</v>
      </c>
      <c r="D56" s="45">
        <f t="shared" si="2"/>
        <v>1956.81</v>
      </c>
      <c r="E56" s="45">
        <v>1956.81</v>
      </c>
      <c r="G56" s="45">
        <v>633.27</v>
      </c>
      <c r="H56" s="45">
        <v>21</v>
      </c>
      <c r="I56" s="50">
        <f t="shared" si="3"/>
        <v>633.27</v>
      </c>
    </row>
    <row r="57" spans="1:9" x14ac:dyDescent="0.25">
      <c r="A57" s="43" t="s">
        <v>76</v>
      </c>
      <c r="B57" s="44" t="s">
        <v>77</v>
      </c>
      <c r="C57" s="45">
        <v>594.75</v>
      </c>
      <c r="D57" s="45">
        <f t="shared" si="2"/>
        <v>594.75</v>
      </c>
      <c r="E57" s="45">
        <v>594.75</v>
      </c>
      <c r="G57" s="45">
        <v>315.52999999999997</v>
      </c>
      <c r="H57" s="45">
        <v>8.75</v>
      </c>
      <c r="I57" s="50">
        <f t="shared" si="3"/>
        <v>315.52999999999997</v>
      </c>
    </row>
    <row r="58" spans="1:9" x14ac:dyDescent="0.25">
      <c r="A58" s="43" t="s">
        <v>201</v>
      </c>
      <c r="B58" s="44" t="s">
        <v>202</v>
      </c>
      <c r="C58" s="45">
        <v>380.35</v>
      </c>
      <c r="D58" s="45">
        <f t="shared" si="2"/>
        <v>380.35</v>
      </c>
      <c r="E58" s="45">
        <v>380.35</v>
      </c>
      <c r="G58" s="45">
        <v>230.62</v>
      </c>
      <c r="H58" s="45">
        <v>6.75</v>
      </c>
      <c r="I58" s="50">
        <f t="shared" si="3"/>
        <v>230.62</v>
      </c>
    </row>
    <row r="59" spans="1:9" x14ac:dyDescent="0.25">
      <c r="A59" s="43" t="s">
        <v>203</v>
      </c>
      <c r="B59" s="44" t="s">
        <v>204</v>
      </c>
      <c r="C59" s="45">
        <v>1305.03</v>
      </c>
      <c r="D59" s="45">
        <f t="shared" si="2"/>
        <v>1305.03</v>
      </c>
      <c r="E59" s="45">
        <v>1305.03</v>
      </c>
      <c r="G59" s="45">
        <v>775.05</v>
      </c>
      <c r="H59" s="45">
        <v>28</v>
      </c>
      <c r="I59" s="50">
        <f t="shared" si="3"/>
        <v>775.05</v>
      </c>
    </row>
    <row r="60" spans="1:9" x14ac:dyDescent="0.25">
      <c r="A60" s="43" t="s">
        <v>205</v>
      </c>
      <c r="B60" s="44" t="s">
        <v>206</v>
      </c>
      <c r="C60" s="45">
        <v>3768.97</v>
      </c>
      <c r="D60" s="45">
        <f t="shared" si="2"/>
        <v>3768.97</v>
      </c>
      <c r="E60" s="45">
        <v>3768.97</v>
      </c>
      <c r="G60" s="45">
        <v>3174.43</v>
      </c>
      <c r="H60" s="45">
        <v>114.75</v>
      </c>
      <c r="I60" s="50">
        <f t="shared" si="3"/>
        <v>3174.43</v>
      </c>
    </row>
    <row r="61" spans="1:9" x14ac:dyDescent="0.25">
      <c r="A61" s="43" t="s">
        <v>207</v>
      </c>
      <c r="B61" s="44" t="s">
        <v>208</v>
      </c>
      <c r="C61" s="45">
        <v>331.78</v>
      </c>
      <c r="D61" s="45">
        <f t="shared" si="2"/>
        <v>331.78</v>
      </c>
      <c r="E61" s="45">
        <v>331.78</v>
      </c>
      <c r="G61" s="45">
        <v>305.27</v>
      </c>
      <c r="H61" s="45">
        <v>11</v>
      </c>
      <c r="I61" s="50">
        <f t="shared" si="3"/>
        <v>305.27</v>
      </c>
    </row>
    <row r="62" spans="1:9" x14ac:dyDescent="0.25">
      <c r="A62" s="43" t="s">
        <v>209</v>
      </c>
      <c r="B62" s="44" t="s">
        <v>210</v>
      </c>
      <c r="C62" s="45">
        <v>1528.82</v>
      </c>
      <c r="D62" s="45">
        <f t="shared" si="2"/>
        <v>1528.82</v>
      </c>
      <c r="E62" s="45">
        <v>1528.82</v>
      </c>
      <c r="G62" s="45">
        <v>1491.45</v>
      </c>
      <c r="H62" s="45">
        <v>45.5</v>
      </c>
      <c r="I62" s="50">
        <f t="shared" si="3"/>
        <v>1491.45</v>
      </c>
    </row>
    <row r="63" spans="1:9" x14ac:dyDescent="0.25">
      <c r="A63" s="43" t="s">
        <v>211</v>
      </c>
      <c r="B63" s="44" t="s">
        <v>212</v>
      </c>
      <c r="C63" s="45">
        <v>754.69</v>
      </c>
      <c r="D63" s="45">
        <f t="shared" si="2"/>
        <v>754.69</v>
      </c>
      <c r="E63" s="45">
        <v>754.69</v>
      </c>
      <c r="G63" s="45">
        <v>478.98</v>
      </c>
      <c r="H63" s="45">
        <v>17.25</v>
      </c>
      <c r="I63" s="50">
        <f t="shared" si="3"/>
        <v>478.98</v>
      </c>
    </row>
    <row r="64" spans="1:9" x14ac:dyDescent="0.25">
      <c r="A64" s="43" t="s">
        <v>213</v>
      </c>
      <c r="B64" s="44" t="s">
        <v>214</v>
      </c>
      <c r="C64" s="45">
        <v>4917.3</v>
      </c>
      <c r="D64" s="45">
        <f t="shared" si="2"/>
        <v>4917.3</v>
      </c>
      <c r="E64" s="45">
        <v>4917.3</v>
      </c>
      <c r="G64" s="45">
        <v>3176.61</v>
      </c>
      <c r="H64" s="45">
        <v>112.5</v>
      </c>
      <c r="I64" s="50">
        <f t="shared" si="3"/>
        <v>3176.61</v>
      </c>
    </row>
    <row r="65" spans="1:9" x14ac:dyDescent="0.25">
      <c r="A65" s="43" t="s">
        <v>215</v>
      </c>
      <c r="B65" s="44" t="s">
        <v>216</v>
      </c>
      <c r="C65" s="45">
        <v>2155.9299999999998</v>
      </c>
      <c r="D65" s="45">
        <f t="shared" si="2"/>
        <v>2155.9299999999998</v>
      </c>
      <c r="E65" s="45">
        <v>2155.9299999999998</v>
      </c>
      <c r="G65" s="45">
        <v>807.92</v>
      </c>
      <c r="H65" s="45">
        <v>26.25</v>
      </c>
      <c r="I65" s="50">
        <f t="shared" si="3"/>
        <v>807.92</v>
      </c>
    </row>
    <row r="66" spans="1:9" x14ac:dyDescent="0.25">
      <c r="A66" s="43" t="s">
        <v>78</v>
      </c>
      <c r="B66" s="44" t="s">
        <v>79</v>
      </c>
      <c r="C66" s="45">
        <v>11176.36</v>
      </c>
      <c r="D66" s="45">
        <f t="shared" si="2"/>
        <v>11033.75</v>
      </c>
      <c r="E66" s="45">
        <v>11033.75</v>
      </c>
      <c r="F66" s="45">
        <v>142.61000000000001</v>
      </c>
      <c r="G66" s="45">
        <v>1208.48</v>
      </c>
      <c r="H66" s="45">
        <v>38.25</v>
      </c>
      <c r="I66" s="50">
        <f t="shared" si="3"/>
        <v>1193.0598334341412</v>
      </c>
    </row>
    <row r="67" spans="1:9" x14ac:dyDescent="0.25">
      <c r="A67" s="43" t="s">
        <v>217</v>
      </c>
      <c r="B67" s="44" t="s">
        <v>218</v>
      </c>
      <c r="C67" s="45">
        <v>1527.56</v>
      </c>
      <c r="D67" s="45">
        <f t="shared" ref="D67:D98" si="4">C67-F67</f>
        <v>1527.56</v>
      </c>
      <c r="E67" s="45">
        <v>1527.56</v>
      </c>
      <c r="G67" s="45">
        <v>644.35</v>
      </c>
      <c r="H67" s="45">
        <v>24</v>
      </c>
      <c r="I67" s="50">
        <f t="shared" ref="I67:I84" si="5">E67/C67*G67</f>
        <v>644.35</v>
      </c>
    </row>
    <row r="68" spans="1:9" x14ac:dyDescent="0.25">
      <c r="A68" s="43" t="s">
        <v>219</v>
      </c>
      <c r="B68" s="44" t="s">
        <v>220</v>
      </c>
      <c r="C68" s="45">
        <v>2710.97</v>
      </c>
      <c r="D68" s="45">
        <f t="shared" si="4"/>
        <v>2710.97</v>
      </c>
      <c r="E68" s="45">
        <v>2710.97</v>
      </c>
      <c r="G68" s="45">
        <v>2474.4499999999998</v>
      </c>
      <c r="H68" s="45">
        <v>103.5</v>
      </c>
      <c r="I68" s="50">
        <f t="shared" si="5"/>
        <v>2474.4499999999998</v>
      </c>
    </row>
    <row r="69" spans="1:9" x14ac:dyDescent="0.25">
      <c r="A69" s="43" t="s">
        <v>221</v>
      </c>
      <c r="B69" s="44" t="s">
        <v>222</v>
      </c>
      <c r="C69" s="45">
        <v>3191.82</v>
      </c>
      <c r="D69" s="45">
        <f t="shared" si="4"/>
        <v>3191.82</v>
      </c>
      <c r="E69" s="45">
        <v>3191.82</v>
      </c>
      <c r="G69" s="45">
        <v>1631.71</v>
      </c>
      <c r="H69" s="45">
        <v>49.75</v>
      </c>
      <c r="I69" s="50">
        <f t="shared" si="5"/>
        <v>1631.71</v>
      </c>
    </row>
    <row r="70" spans="1:9" x14ac:dyDescent="0.25">
      <c r="A70" s="43" t="s">
        <v>80</v>
      </c>
      <c r="B70" s="44" t="s">
        <v>81</v>
      </c>
      <c r="C70" s="45">
        <v>733.24</v>
      </c>
      <c r="D70" s="45">
        <f t="shared" si="4"/>
        <v>733.24</v>
      </c>
      <c r="E70" s="45">
        <v>733.24</v>
      </c>
      <c r="G70" s="45">
        <v>677.36</v>
      </c>
      <c r="H70" s="45">
        <v>23.5</v>
      </c>
      <c r="I70" s="50">
        <f t="shared" si="5"/>
        <v>677.36</v>
      </c>
    </row>
    <row r="71" spans="1:9" x14ac:dyDescent="0.25">
      <c r="A71" s="43" t="s">
        <v>223</v>
      </c>
      <c r="B71" s="44" t="s">
        <v>224</v>
      </c>
      <c r="C71" s="45">
        <v>167.91</v>
      </c>
      <c r="D71" s="45">
        <f t="shared" si="4"/>
        <v>167.91</v>
      </c>
      <c r="E71" s="45">
        <v>167.91</v>
      </c>
      <c r="G71" s="45">
        <v>154.9</v>
      </c>
      <c r="H71" s="45">
        <v>13</v>
      </c>
      <c r="I71" s="50">
        <f t="shared" si="5"/>
        <v>154.9</v>
      </c>
    </row>
    <row r="72" spans="1:9" x14ac:dyDescent="0.25">
      <c r="A72" s="43" t="s">
        <v>225</v>
      </c>
      <c r="B72" s="44" t="s">
        <v>226</v>
      </c>
      <c r="C72" s="45">
        <v>17953.59</v>
      </c>
      <c r="D72" s="45">
        <f t="shared" si="4"/>
        <v>17953.59</v>
      </c>
      <c r="E72" s="45">
        <v>17953.59</v>
      </c>
      <c r="G72" s="45">
        <v>5005.82</v>
      </c>
      <c r="H72" s="45">
        <v>225.25</v>
      </c>
      <c r="I72" s="50">
        <f t="shared" si="5"/>
        <v>5005.82</v>
      </c>
    </row>
    <row r="73" spans="1:9" x14ac:dyDescent="0.25">
      <c r="A73" s="43" t="s">
        <v>82</v>
      </c>
      <c r="B73" s="44" t="s">
        <v>83</v>
      </c>
      <c r="C73" s="45">
        <v>672.58</v>
      </c>
      <c r="D73" s="45">
        <f t="shared" si="4"/>
        <v>672.58</v>
      </c>
      <c r="E73" s="45">
        <v>672.58</v>
      </c>
      <c r="G73" s="45">
        <v>488.79</v>
      </c>
      <c r="H73" s="45">
        <v>16.75</v>
      </c>
      <c r="I73" s="50">
        <f t="shared" si="5"/>
        <v>488.79</v>
      </c>
    </row>
    <row r="74" spans="1:9" x14ac:dyDescent="0.25">
      <c r="A74" s="43" t="s">
        <v>84</v>
      </c>
      <c r="B74" s="44" t="s">
        <v>85</v>
      </c>
      <c r="C74" s="45">
        <v>8930.67</v>
      </c>
      <c r="D74" s="45">
        <f t="shared" si="4"/>
        <v>8003.3</v>
      </c>
      <c r="E74" s="45">
        <v>8003.3</v>
      </c>
      <c r="F74" s="45">
        <v>927.37</v>
      </c>
      <c r="G74" s="45">
        <v>2243.2399999999998</v>
      </c>
      <c r="H74" s="45">
        <v>83</v>
      </c>
      <c r="I74" s="50">
        <f t="shared" si="5"/>
        <v>2010.2996406764551</v>
      </c>
    </row>
    <row r="75" spans="1:9" x14ac:dyDescent="0.25">
      <c r="A75" s="43" t="s">
        <v>227</v>
      </c>
      <c r="B75" s="44" t="s">
        <v>228</v>
      </c>
      <c r="C75" s="45">
        <v>906.57</v>
      </c>
      <c r="D75" s="45">
        <f t="shared" si="4"/>
        <v>906.57</v>
      </c>
      <c r="E75" s="45">
        <v>906.57</v>
      </c>
      <c r="G75" s="45">
        <v>253.03</v>
      </c>
      <c r="H75" s="45">
        <v>9</v>
      </c>
      <c r="I75" s="50">
        <f t="shared" si="5"/>
        <v>253.03</v>
      </c>
    </row>
    <row r="76" spans="1:9" x14ac:dyDescent="0.25">
      <c r="A76" s="43" t="s">
        <v>86</v>
      </c>
      <c r="B76" s="44" t="s">
        <v>87</v>
      </c>
      <c r="C76" s="45">
        <v>756.5</v>
      </c>
      <c r="D76" s="45">
        <f t="shared" si="4"/>
        <v>756.5</v>
      </c>
      <c r="E76" s="45">
        <v>756.5</v>
      </c>
      <c r="G76" s="45">
        <v>559.98</v>
      </c>
      <c r="H76" s="45">
        <v>20.75</v>
      </c>
      <c r="I76" s="50">
        <f t="shared" si="5"/>
        <v>559.98</v>
      </c>
    </row>
    <row r="77" spans="1:9" x14ac:dyDescent="0.25">
      <c r="A77" s="43" t="s">
        <v>88</v>
      </c>
      <c r="B77" s="44" t="s">
        <v>89</v>
      </c>
      <c r="C77" s="45">
        <v>1115.72</v>
      </c>
      <c r="D77" s="45">
        <f t="shared" si="4"/>
        <v>1109.24</v>
      </c>
      <c r="E77" s="45">
        <v>1109.24</v>
      </c>
      <c r="F77" s="45">
        <v>6.48</v>
      </c>
      <c r="G77" s="45">
        <v>158.12</v>
      </c>
      <c r="H77" s="45">
        <v>5.75</v>
      </c>
      <c r="I77" s="50">
        <f t="shared" si="5"/>
        <v>157.20165346144194</v>
      </c>
    </row>
    <row r="78" spans="1:9" x14ac:dyDescent="0.25">
      <c r="A78" s="43" t="s">
        <v>229</v>
      </c>
      <c r="B78" s="44" t="s">
        <v>230</v>
      </c>
      <c r="C78" s="45">
        <v>432.21</v>
      </c>
      <c r="D78" s="45">
        <f t="shared" si="4"/>
        <v>432.21</v>
      </c>
      <c r="E78" s="45">
        <v>432.21</v>
      </c>
      <c r="G78" s="45">
        <v>299.08</v>
      </c>
      <c r="H78" s="45">
        <v>11.75</v>
      </c>
      <c r="I78" s="50">
        <f t="shared" si="5"/>
        <v>299.08</v>
      </c>
    </row>
    <row r="79" spans="1:9" x14ac:dyDescent="0.25">
      <c r="A79" s="43" t="s">
        <v>90</v>
      </c>
      <c r="B79" s="44" t="s">
        <v>91</v>
      </c>
      <c r="C79" s="45">
        <v>266.79000000000002</v>
      </c>
      <c r="D79" s="45">
        <f t="shared" si="4"/>
        <v>266.79000000000002</v>
      </c>
      <c r="E79" s="45">
        <v>266.79000000000002</v>
      </c>
      <c r="G79" s="45">
        <v>246.36</v>
      </c>
      <c r="H79" s="45">
        <v>6.75</v>
      </c>
      <c r="I79" s="50">
        <f t="shared" si="5"/>
        <v>246.36</v>
      </c>
    </row>
    <row r="80" spans="1:9" x14ac:dyDescent="0.25">
      <c r="A80" s="43" t="s">
        <v>92</v>
      </c>
      <c r="B80" s="44" t="s">
        <v>93</v>
      </c>
      <c r="C80" s="45">
        <v>1174.28</v>
      </c>
      <c r="D80" s="45">
        <f t="shared" si="4"/>
        <v>1174.28</v>
      </c>
      <c r="E80" s="45">
        <v>1174.28</v>
      </c>
      <c r="G80" s="45">
        <v>740.61</v>
      </c>
      <c r="H80" s="45">
        <v>19.5</v>
      </c>
      <c r="I80" s="50">
        <f t="shared" si="5"/>
        <v>740.61</v>
      </c>
    </row>
    <row r="81" spans="1:9" x14ac:dyDescent="0.25">
      <c r="A81" s="43" t="s">
        <v>94</v>
      </c>
      <c r="B81" s="44" t="s">
        <v>95</v>
      </c>
      <c r="C81" s="45">
        <v>3471.35</v>
      </c>
      <c r="D81" s="45">
        <f t="shared" si="4"/>
        <v>3471.35</v>
      </c>
      <c r="E81" s="45">
        <v>3471.35</v>
      </c>
      <c r="G81" s="45">
        <v>780.47</v>
      </c>
      <c r="H81" s="45">
        <v>30</v>
      </c>
      <c r="I81" s="50">
        <f t="shared" si="5"/>
        <v>780.47</v>
      </c>
    </row>
    <row r="82" spans="1:9" x14ac:dyDescent="0.25">
      <c r="A82" s="43" t="s">
        <v>96</v>
      </c>
      <c r="B82" s="44" t="s">
        <v>97</v>
      </c>
      <c r="C82" s="45">
        <v>7970.75</v>
      </c>
      <c r="D82" s="45">
        <f t="shared" si="4"/>
        <v>7970.75</v>
      </c>
      <c r="E82" s="45">
        <v>7970.75</v>
      </c>
      <c r="G82" s="45">
        <v>5646.41</v>
      </c>
      <c r="H82" s="45">
        <v>193</v>
      </c>
      <c r="I82" s="50">
        <f t="shared" si="5"/>
        <v>5646.41</v>
      </c>
    </row>
    <row r="83" spans="1:9" x14ac:dyDescent="0.25">
      <c r="A83" s="43" t="s">
        <v>231</v>
      </c>
      <c r="B83" s="44" t="s">
        <v>232</v>
      </c>
      <c r="C83" s="45">
        <v>159.69999999999999</v>
      </c>
      <c r="D83" s="45">
        <f t="shared" si="4"/>
        <v>159.69999999999999</v>
      </c>
      <c r="E83" s="45">
        <v>159.69999999999999</v>
      </c>
      <c r="G83" s="45">
        <v>100.94</v>
      </c>
      <c r="H83" s="45">
        <v>4.25</v>
      </c>
      <c r="I83" s="50">
        <f t="shared" si="5"/>
        <v>100.94</v>
      </c>
    </row>
    <row r="84" spans="1:9" x14ac:dyDescent="0.25">
      <c r="A84" s="43" t="s">
        <v>98</v>
      </c>
      <c r="B84" s="44" t="s">
        <v>99</v>
      </c>
      <c r="C84" s="45">
        <v>12606.54</v>
      </c>
      <c r="D84" s="45">
        <f t="shared" si="4"/>
        <v>10080.540000000001</v>
      </c>
      <c r="E84" s="45">
        <v>10080.540000000001</v>
      </c>
      <c r="F84" s="45">
        <v>2526</v>
      </c>
      <c r="G84" s="45">
        <v>1843.91</v>
      </c>
      <c r="H84" s="45">
        <v>51.5</v>
      </c>
      <c r="I84" s="50">
        <f t="shared" si="5"/>
        <v>1474.4417192504843</v>
      </c>
    </row>
    <row r="85" spans="1:9" x14ac:dyDescent="0.25">
      <c r="A85" s="43" t="s">
        <v>100</v>
      </c>
      <c r="B85" s="44" t="s">
        <v>101</v>
      </c>
      <c r="C85" s="45">
        <v>1421.51</v>
      </c>
      <c r="D85" s="45">
        <f t="shared" si="4"/>
        <v>0</v>
      </c>
      <c r="F85" s="45">
        <v>1421.51</v>
      </c>
      <c r="G85" s="45">
        <v>668.7</v>
      </c>
      <c r="H85" s="45">
        <v>23.75</v>
      </c>
    </row>
    <row r="86" spans="1:9" x14ac:dyDescent="0.25">
      <c r="A86" s="43" t="s">
        <v>102</v>
      </c>
      <c r="B86" s="44" t="s">
        <v>103</v>
      </c>
      <c r="C86" s="45">
        <v>1110.58</v>
      </c>
      <c r="D86" s="45">
        <f t="shared" si="4"/>
        <v>0</v>
      </c>
      <c r="F86" s="45">
        <v>1110.58</v>
      </c>
      <c r="G86" s="45">
        <v>475</v>
      </c>
      <c r="H86" s="45">
        <v>20</v>
      </c>
    </row>
    <row r="87" spans="1:9" x14ac:dyDescent="0.25">
      <c r="A87" s="43" t="s">
        <v>233</v>
      </c>
      <c r="B87" s="44" t="s">
        <v>234</v>
      </c>
    </row>
    <row r="88" spans="1:9" x14ac:dyDescent="0.25">
      <c r="A88" s="43" t="s">
        <v>235</v>
      </c>
      <c r="B88" s="44" t="s">
        <v>236</v>
      </c>
    </row>
    <row r="89" spans="1:9" x14ac:dyDescent="0.25">
      <c r="A89" s="43" t="s">
        <v>237</v>
      </c>
      <c r="B89" s="44" t="s">
        <v>238</v>
      </c>
    </row>
    <row r="91" spans="1:9" x14ac:dyDescent="0.25">
      <c r="B91" s="44" t="s">
        <v>157</v>
      </c>
      <c r="C91" s="45">
        <f>SUM(C3:C90)</f>
        <v>756205.11999999976</v>
      </c>
      <c r="D91" s="45">
        <f>SUM(D3:D90)</f>
        <v>739465.91</v>
      </c>
      <c r="E91" s="45">
        <f t="shared" ref="E91:I91" si="6">SUM(E3:E90)</f>
        <v>510838.04999999987</v>
      </c>
      <c r="F91" s="45">
        <f t="shared" si="6"/>
        <v>16739.210000000003</v>
      </c>
      <c r="G91" s="45">
        <f t="shared" si="6"/>
        <v>303926.6999999999</v>
      </c>
      <c r="H91" s="45">
        <f t="shared" si="6"/>
        <v>9776.75</v>
      </c>
      <c r="I91" s="45">
        <f t="shared" si="6"/>
        <v>211944.77089455174</v>
      </c>
    </row>
  </sheetData>
  <sortState ref="A2:J221">
    <sortCondition ref="A2:A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11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57">
        <v>2017</v>
      </c>
      <c r="E1" s="45" t="s">
        <v>163</v>
      </c>
      <c r="F1" s="2" t="s">
        <v>1</v>
      </c>
      <c r="G1" s="1" t="s">
        <v>3573</v>
      </c>
      <c r="H1" s="2" t="s">
        <v>3</v>
      </c>
      <c r="J1" s="1" t="s">
        <v>4</v>
      </c>
      <c r="K1" s="45" t="s">
        <v>160</v>
      </c>
      <c r="L1" s="49" t="s">
        <v>239</v>
      </c>
      <c r="M1" s="49" t="s">
        <v>1</v>
      </c>
      <c r="N1" s="49" t="s">
        <v>2</v>
      </c>
      <c r="O1" s="49" t="s">
        <v>3</v>
      </c>
      <c r="P1" s="49"/>
      <c r="Q1" s="49" t="s">
        <v>4</v>
      </c>
      <c r="R1" s="49" t="s">
        <v>161</v>
      </c>
      <c r="S1" s="4" t="s">
        <v>5</v>
      </c>
      <c r="T1" s="5" t="s">
        <v>6</v>
      </c>
      <c r="U1" s="1" t="s">
        <v>7</v>
      </c>
      <c r="Y1" s="3" t="s">
        <v>3574</v>
      </c>
      <c r="Z1" s="3" t="s">
        <v>3575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49" t="s">
        <v>14</v>
      </c>
      <c r="M2" s="49" t="s">
        <v>14</v>
      </c>
      <c r="N2" s="49" t="s">
        <v>14</v>
      </c>
      <c r="O2" s="49" t="s">
        <v>14</v>
      </c>
      <c r="P2" s="49" t="s">
        <v>15</v>
      </c>
      <c r="Q2" s="49" t="s">
        <v>16</v>
      </c>
      <c r="R2" s="49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57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11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57">
        <v>2017</v>
      </c>
      <c r="E1" s="45" t="s">
        <v>163</v>
      </c>
      <c r="F1" s="2" t="s">
        <v>1</v>
      </c>
      <c r="G1" s="1" t="s">
        <v>3573</v>
      </c>
      <c r="H1" s="2" t="s">
        <v>3</v>
      </c>
      <c r="J1" s="1" t="s">
        <v>4</v>
      </c>
      <c r="K1" s="45" t="s">
        <v>160</v>
      </c>
      <c r="L1" s="49" t="s">
        <v>239</v>
      </c>
      <c r="M1" s="49" t="s">
        <v>1</v>
      </c>
      <c r="N1" s="49" t="s">
        <v>2</v>
      </c>
      <c r="O1" s="49" t="s">
        <v>3</v>
      </c>
      <c r="P1" s="49"/>
      <c r="Q1" s="49" t="s">
        <v>4</v>
      </c>
      <c r="R1" s="49" t="s">
        <v>161</v>
      </c>
      <c r="S1" s="4" t="s">
        <v>5</v>
      </c>
      <c r="T1" s="5" t="s">
        <v>6</v>
      </c>
      <c r="U1" s="1" t="s">
        <v>7</v>
      </c>
      <c r="Y1" s="3" t="s">
        <v>3574</v>
      </c>
      <c r="Z1" s="3" t="s">
        <v>3575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49" t="s">
        <v>14</v>
      </c>
      <c r="M2" s="49" t="s">
        <v>14</v>
      </c>
      <c r="N2" s="49" t="s">
        <v>14</v>
      </c>
      <c r="O2" s="49" t="s">
        <v>14</v>
      </c>
      <c r="P2" s="49" t="s">
        <v>15</v>
      </c>
      <c r="Q2" s="49" t="s">
        <v>16</v>
      </c>
      <c r="R2" s="49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86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114"/>
  <sheetViews>
    <sheetView zoomScale="85" zoomScaleNormal="85" workbookViewId="0">
      <pane xSplit="1" ySplit="2" topLeftCell="J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2" max="2" width="46.28515625" customWidth="1"/>
    <col min="3" max="3" width="12" customWidth="1"/>
    <col min="4" max="4" width="11.425781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9.85546875" style="3" bestFit="1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3" bestFit="1" customWidth="1"/>
    <col min="16" max="17" width="9.8554687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s="40">
        <v>42705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3" t="s">
        <v>105</v>
      </c>
      <c r="L1" s="4" t="s">
        <v>5</v>
      </c>
      <c r="M1" s="5" t="s">
        <v>6</v>
      </c>
      <c r="N1" s="1" t="s">
        <v>7</v>
      </c>
      <c r="O1" s="3" t="s">
        <v>106</v>
      </c>
      <c r="P1" s="58" t="s">
        <v>3574</v>
      </c>
      <c r="Q1" s="58" t="s">
        <v>3575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3" t="s">
        <v>14</v>
      </c>
      <c r="M2" s="5" t="s">
        <v>18</v>
      </c>
      <c r="N2" s="1" t="s">
        <v>19</v>
      </c>
      <c r="O2" s="3" t="s">
        <v>111</v>
      </c>
      <c r="P2" s="58" t="s">
        <v>112</v>
      </c>
      <c r="Q2" s="58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SUM(I6:I88)</f>
        <v>304099.57743208727</v>
      </c>
      <c r="J3" s="17"/>
      <c r="M3" s="19"/>
      <c r="R3" s="16">
        <f>SUM(R4:R69)</f>
        <v>-20484.147075393925</v>
      </c>
      <c r="U3" s="20"/>
      <c r="AB3" s="21"/>
      <c r="AE3" s="22" t="e">
        <f>R3-AE6-#REF!-AE34</f>
        <v>#REF!</v>
      </c>
    </row>
    <row r="4" spans="1:31" x14ac:dyDescent="0.2">
      <c r="A4" s="23" t="s">
        <v>113</v>
      </c>
      <c r="B4" t="s">
        <v>114</v>
      </c>
      <c r="C4" s="24">
        <v>152000</v>
      </c>
      <c r="D4" s="24">
        <v>64258</v>
      </c>
      <c r="E4" s="17">
        <f>F4/1.25</f>
        <v>0</v>
      </c>
      <c r="F4" s="25"/>
      <c r="G4" s="17">
        <f>H4/0.15</f>
        <v>0</v>
      </c>
      <c r="I4" s="17">
        <f>D4+F4+H4</f>
        <v>64258</v>
      </c>
      <c r="J4" s="17">
        <f>SUM(E4:H4)</f>
        <v>0</v>
      </c>
      <c r="K4" s="3">
        <v>44593</v>
      </c>
      <c r="L4" s="18">
        <f>C4/D4</f>
        <v>2.3654642223536371</v>
      </c>
      <c r="M4" s="26">
        <f>O4/K4</f>
        <v>2.2822416074271747</v>
      </c>
      <c r="N4" s="27">
        <f>C4*K4/D4</f>
        <v>105483.14606741573</v>
      </c>
      <c r="O4" s="3">
        <v>101772</v>
      </c>
      <c r="P4" s="3">
        <v>3700</v>
      </c>
      <c r="Q4" s="3">
        <v>0</v>
      </c>
      <c r="R4" s="16">
        <f>O4-N4</f>
        <v>-3711.1460674157279</v>
      </c>
      <c r="V4" s="9">
        <f>H4/0.15</f>
        <v>0</v>
      </c>
      <c r="W4" s="9">
        <f>D4-V4</f>
        <v>64258</v>
      </c>
      <c r="X4" s="9">
        <f>F4/W4</f>
        <v>0</v>
      </c>
      <c r="Y4">
        <v>2</v>
      </c>
      <c r="Z4" s="16">
        <f>V4*1.15+W4*(1+Y4)</f>
        <v>192774</v>
      </c>
      <c r="AA4" s="16">
        <f>N4-Z4</f>
        <v>-87290.853932584272</v>
      </c>
      <c r="AB4" s="21">
        <f>AA4/N4</f>
        <v>-0.82753365999147854</v>
      </c>
      <c r="AD4" s="28">
        <f>C4-O4</f>
        <v>50228</v>
      </c>
      <c r="AE4" s="22">
        <f>R4+AD4</f>
        <v>46516.853932584272</v>
      </c>
    </row>
    <row r="5" spans="1:31" x14ac:dyDescent="0.2">
      <c r="B5" s="24">
        <v>1554</v>
      </c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41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3">
        <v>17968</v>
      </c>
      <c r="L6" s="18">
        <f t="shared" ref="L6" si="0">C6/D6</f>
        <v>2.3809523809523809</v>
      </c>
      <c r="M6" s="26">
        <f t="shared" ref="M6" si="1">O6/K6</f>
        <v>2.3885240427426537</v>
      </c>
      <c r="N6" s="27">
        <f>C6*K6/D6</f>
        <v>42780.952380952382</v>
      </c>
      <c r="O6" s="3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0</v>
      </c>
      <c r="C7" s="24"/>
      <c r="D7" s="24"/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41">
        <v>15600</v>
      </c>
      <c r="E8" s="17">
        <f t="shared" ref="E8" si="2">F8/1.25</f>
        <v>0</v>
      </c>
      <c r="F8" s="25"/>
      <c r="G8" s="17">
        <f t="shared" ref="G8" si="3">H8/0.15</f>
        <v>0</v>
      </c>
      <c r="I8" s="17">
        <f t="shared" ref="I8" si="4">D8+F8+H8</f>
        <v>15600</v>
      </c>
      <c r="J8" s="17">
        <f t="shared" ref="J8" si="5">SUM(E8:H8)</f>
        <v>0</v>
      </c>
      <c r="K8" s="3">
        <v>2397</v>
      </c>
      <c r="L8" s="18">
        <f t="shared" ref="L8" si="6">C8/D8</f>
        <v>3.2051282051282053</v>
      </c>
      <c r="M8" s="26">
        <f t="shared" ref="M8" si="7">O8/K8</f>
        <v>3.2069253233208177</v>
      </c>
      <c r="N8" s="27">
        <f>C8*K8/D8</f>
        <v>7682.6923076923076</v>
      </c>
      <c r="O8" s="3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C9" s="24"/>
      <c r="D9" s="24"/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x14ac:dyDescent="0.2">
      <c r="A10" s="23" t="s">
        <v>115</v>
      </c>
      <c r="B10" t="s">
        <v>116</v>
      </c>
      <c r="C10" s="41">
        <v>38000</v>
      </c>
      <c r="D10" s="41">
        <v>13500</v>
      </c>
      <c r="E10" s="17">
        <f t="shared" ref="E10" si="8">F10/1.25</f>
        <v>0</v>
      </c>
      <c r="F10" s="25"/>
      <c r="G10" s="17">
        <f t="shared" ref="G10" si="9">H10/0.15</f>
        <v>0</v>
      </c>
      <c r="H10" s="25"/>
      <c r="I10" s="17">
        <f t="shared" ref="I10" si="10">D10+F10+H10</f>
        <v>13500</v>
      </c>
      <c r="J10" s="17">
        <f t="shared" ref="J10" si="11">SUM(E10:H10)</f>
        <v>0</v>
      </c>
      <c r="K10" s="3">
        <v>13060</v>
      </c>
      <c r="L10" s="18">
        <f>C10/D10</f>
        <v>2.8148148148148149</v>
      </c>
      <c r="M10" s="26">
        <f>O10/K10</f>
        <v>2.8182235834609495</v>
      </c>
      <c r="N10" s="27">
        <f>C10*K10/D10</f>
        <v>36761.481481481482</v>
      </c>
      <c r="O10" s="3">
        <v>36806</v>
      </c>
      <c r="P10" s="3">
        <v>0</v>
      </c>
      <c r="Q10" s="3">
        <v>0</v>
      </c>
      <c r="R10" s="16">
        <f>(O10-N10)</f>
        <v>44.518518518518249</v>
      </c>
      <c r="T10" s="31"/>
      <c r="U10" s="20"/>
      <c r="V10" s="9">
        <f>H10/0.15</f>
        <v>0</v>
      </c>
      <c r="W10" s="9">
        <f>D10-V10</f>
        <v>13500</v>
      </c>
      <c r="X10" s="9">
        <f>F10/W10</f>
        <v>0</v>
      </c>
      <c r="Y10">
        <v>2</v>
      </c>
      <c r="Z10" s="16">
        <f>V10*1.15+W10*(1+Y10)</f>
        <v>40500</v>
      </c>
      <c r="AA10" s="16">
        <f>N10-Z10</f>
        <v>-3738.5185185185182</v>
      </c>
      <c r="AB10" s="21">
        <f>AA10/N10</f>
        <v>-0.10169662287418392</v>
      </c>
      <c r="AD10" s="28">
        <f>C10-O10</f>
        <v>1194</v>
      </c>
      <c r="AE10" s="22">
        <f>R10+AD10</f>
        <v>1238.5185185185182</v>
      </c>
    </row>
    <row r="11" spans="1:31" x14ac:dyDescent="0.2">
      <c r="B11">
        <v>0</v>
      </c>
      <c r="C11" s="24"/>
      <c r="D11" s="24"/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x14ac:dyDescent="0.2">
      <c r="A12" s="23" t="s">
        <v>117</v>
      </c>
      <c r="B12" t="s">
        <v>118</v>
      </c>
      <c r="C12" s="24">
        <v>9960</v>
      </c>
      <c r="D12" s="24">
        <v>4955</v>
      </c>
      <c r="E12" s="17">
        <f t="shared" ref="E12" si="12">F12/1.25</f>
        <v>0</v>
      </c>
      <c r="F12" s="25"/>
      <c r="G12" s="17">
        <f t="shared" ref="G12" si="13">H12/0.15</f>
        <v>0</v>
      </c>
      <c r="H12" s="25"/>
      <c r="I12" s="17">
        <f t="shared" ref="I12" si="14">D12+F12+H12</f>
        <v>4955</v>
      </c>
      <c r="J12" s="17">
        <f t="shared" ref="J12" si="15">SUM(E12:H12)</f>
        <v>0</v>
      </c>
      <c r="K12" s="3">
        <v>1960</v>
      </c>
      <c r="L12" s="18">
        <f>C12/D12</f>
        <v>2.0100908173562058</v>
      </c>
      <c r="M12" s="26">
        <f>O12/K12</f>
        <v>2.010204081632653</v>
      </c>
      <c r="N12" s="27">
        <f>C12*K12/D12</f>
        <v>3939.7780020181635</v>
      </c>
      <c r="O12" s="3">
        <v>3940</v>
      </c>
      <c r="P12" s="3">
        <v>0</v>
      </c>
      <c r="Q12" s="3">
        <v>0</v>
      </c>
      <c r="R12" s="16">
        <f>O12-N12</f>
        <v>0.22199798183646635</v>
      </c>
      <c r="T12" s="31"/>
      <c r="U12" s="20"/>
      <c r="V12" s="9">
        <f>H12/0.15</f>
        <v>0</v>
      </c>
      <c r="W12" s="9">
        <f>D12-V12</f>
        <v>4955</v>
      </c>
      <c r="X12" s="9">
        <f>F12/W12</f>
        <v>0</v>
      </c>
      <c r="Y12">
        <v>2</v>
      </c>
      <c r="Z12" s="16">
        <f>V12*1.15+W12*(1+Y12)</f>
        <v>14865</v>
      </c>
      <c r="AA12" s="16">
        <f>N12-Z12</f>
        <v>-10925.221997981836</v>
      </c>
      <c r="AB12" s="21">
        <f>AA12/N12</f>
        <v>-2.7730552311285961</v>
      </c>
      <c r="AD12" s="28">
        <f>C12-O12</f>
        <v>6020</v>
      </c>
      <c r="AE12" s="22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41">
        <v>9000</v>
      </c>
      <c r="E14" s="17">
        <f t="shared" ref="E14" si="16">F14/1.25</f>
        <v>0</v>
      </c>
      <c r="F14" s="25"/>
      <c r="G14" s="17">
        <f t="shared" ref="G14" si="17">H14/0.15</f>
        <v>0</v>
      </c>
      <c r="I14" s="17">
        <f t="shared" ref="I14" si="18">D14+F14+H14</f>
        <v>9000</v>
      </c>
      <c r="J14" s="17">
        <f t="shared" ref="J14" si="19">SUM(E14:H14)</f>
        <v>0</v>
      </c>
      <c r="K14" s="3">
        <v>3836</v>
      </c>
      <c r="L14" s="18">
        <f t="shared" ref="L14" si="20">C14/D14</f>
        <v>2.2222222222222223</v>
      </c>
      <c r="M14" s="26">
        <f t="shared" ref="M14" si="21">O14/K14</f>
        <v>2.2228884254431698</v>
      </c>
      <c r="N14" s="27">
        <f>C14*K14/D14</f>
        <v>8524.4444444444453</v>
      </c>
      <c r="O14" s="3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C15" s="24"/>
      <c r="D15" s="24"/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 t="shared" ref="E16" si="22">F16/1.25</f>
        <v>0</v>
      </c>
      <c r="F16" s="25"/>
      <c r="G16" s="17">
        <f t="shared" ref="G16" si="23">H16/0.15</f>
        <v>0</v>
      </c>
      <c r="I16" s="17">
        <f t="shared" ref="I16" si="24">D16+F16+H16</f>
        <v>9032</v>
      </c>
      <c r="J16" s="17">
        <f t="shared" ref="J16" si="25">SUM(E16:H16)</f>
        <v>0</v>
      </c>
      <c r="K16" s="3">
        <v>3939</v>
      </c>
      <c r="L16" s="18">
        <f t="shared" ref="L16" si="26">C16/D16</f>
        <v>2.6679583702391496</v>
      </c>
      <c r="M16" s="26">
        <f t="shared" ref="M16" si="27">O16/K16</f>
        <v>2.6679360243716679</v>
      </c>
      <c r="N16" s="27">
        <f>C16*K16/D16</f>
        <v>10509.08802037201</v>
      </c>
      <c r="O16" s="3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6073</v>
      </c>
      <c r="D18" s="41">
        <v>1585</v>
      </c>
      <c r="E18" s="17">
        <f t="shared" ref="E18" si="28">F18/1.25</f>
        <v>0</v>
      </c>
      <c r="F18" s="25"/>
      <c r="G18" s="17">
        <f t="shared" ref="G18" si="29">H18/0.15</f>
        <v>0</v>
      </c>
      <c r="I18" s="17">
        <f t="shared" ref="I18" si="30">D18+F18+H18</f>
        <v>1585</v>
      </c>
      <c r="J18" s="17">
        <f t="shared" ref="J18" si="31">SUM(E18:H18)</f>
        <v>0</v>
      </c>
      <c r="K18" s="3">
        <v>2262</v>
      </c>
      <c r="L18" s="18">
        <f t="shared" ref="L18" si="32">C18/D18</f>
        <v>3.8315457413249212</v>
      </c>
      <c r="M18" s="26">
        <f t="shared" ref="M18" si="33">O18/K18</f>
        <v>2.684792219274978</v>
      </c>
      <c r="N18" s="27">
        <f>C18*K18/D18</f>
        <v>8666.9564668769708</v>
      </c>
      <c r="O18" s="3">
        <v>6073</v>
      </c>
      <c r="P18" s="3">
        <v>0</v>
      </c>
      <c r="Q18" s="3">
        <v>0</v>
      </c>
      <c r="R18" s="16">
        <f>O18-N18</f>
        <v>-2593.9564668769708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3911.9564668769708</v>
      </c>
      <c r="AB18" s="21">
        <f>AA18/N18</f>
        <v>0.45136449938655288</v>
      </c>
      <c r="AD18" s="28">
        <f>C18-O18</f>
        <v>0</v>
      </c>
      <c r="AE18" s="22">
        <f>R18+AD18</f>
        <v>-2593.9564668769708</v>
      </c>
    </row>
    <row r="19" spans="1:31" x14ac:dyDescent="0.2">
      <c r="B19">
        <v>0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x14ac:dyDescent="0.2">
      <c r="A20" s="23" t="s">
        <v>121</v>
      </c>
      <c r="B20" t="s">
        <v>122</v>
      </c>
      <c r="C20" s="24">
        <v>110000</v>
      </c>
      <c r="D20" s="41">
        <v>54300</v>
      </c>
      <c r="E20" s="17">
        <f t="shared" ref="E20" si="34">F20/1.25</f>
        <v>0</v>
      </c>
      <c r="G20" s="17">
        <f t="shared" ref="G20" si="35">H20/0.15</f>
        <v>0</v>
      </c>
      <c r="I20" s="17">
        <f t="shared" ref="I20" si="36">D20+F20+H20</f>
        <v>54300</v>
      </c>
      <c r="J20" s="17">
        <f t="shared" ref="J20" si="37">SUM(E20:H20)</f>
        <v>0</v>
      </c>
      <c r="K20" s="3">
        <v>53401</v>
      </c>
      <c r="L20" s="18">
        <f t="shared" ref="L20" si="38">C20/D20</f>
        <v>2.0257826887661143</v>
      </c>
      <c r="M20" s="26">
        <f t="shared" ref="M20" si="39">O20/K20</f>
        <v>2.0274713956667476</v>
      </c>
      <c r="N20" s="27">
        <f>C20*K20/D20</f>
        <v>108178.82136279927</v>
      </c>
      <c r="O20" s="3">
        <v>108269</v>
      </c>
      <c r="P20" s="3">
        <v>0</v>
      </c>
      <c r="Q20" s="3">
        <v>100</v>
      </c>
      <c r="R20" s="16">
        <f>O20-N20</f>
        <v>90.178637200733647</v>
      </c>
      <c r="V20" s="9">
        <f>H20/0.15</f>
        <v>0</v>
      </c>
      <c r="W20" s="9">
        <f>D20-V20</f>
        <v>54300</v>
      </c>
      <c r="X20" s="9">
        <f>F20/W20</f>
        <v>0</v>
      </c>
      <c r="Y20">
        <v>1.9</v>
      </c>
      <c r="Z20" s="16">
        <f>V20*1.15+W20*(1+Y20)</f>
        <v>157470</v>
      </c>
      <c r="AA20" s="16">
        <f>N20-Z20</f>
        <v>-49291.178637200734</v>
      </c>
      <c r="AB20" s="21">
        <f>AA20/N20</f>
        <v>-0.45564536585116722</v>
      </c>
      <c r="AD20" s="28">
        <f>C20-O20</f>
        <v>1731</v>
      </c>
      <c r="AE20" s="22">
        <f>R20+AD20</f>
        <v>1821.1786372007336</v>
      </c>
    </row>
    <row r="21" spans="1:31" x14ac:dyDescent="0.2">
      <c r="B21">
        <v>0</v>
      </c>
      <c r="C21" s="24"/>
      <c r="D21" s="24"/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41">
        <v>8845</v>
      </c>
      <c r="D22" s="41">
        <v>4600</v>
      </c>
      <c r="E22" s="17">
        <f t="shared" ref="E22" si="40">F22/1.25</f>
        <v>0</v>
      </c>
      <c r="F22" s="25"/>
      <c r="G22" s="17">
        <f t="shared" ref="G22" si="41">H22/0.15</f>
        <v>0</v>
      </c>
      <c r="I22" s="17">
        <f t="shared" ref="I22" si="42">D22+F22+H22</f>
        <v>4600</v>
      </c>
      <c r="J22" s="17">
        <f t="shared" ref="J22" si="43">SUM(E22:H22)</f>
        <v>0</v>
      </c>
      <c r="K22" s="3">
        <v>4613</v>
      </c>
      <c r="L22" s="18">
        <f t="shared" ref="L22" si="44">C22/D22</f>
        <v>1.9228260869565217</v>
      </c>
      <c r="M22" s="26">
        <f t="shared" ref="M22" si="45">O22/K22</f>
        <v>1.9174073271190115</v>
      </c>
      <c r="N22" s="27">
        <f>C22*K22/D22</f>
        <v>8869.9967391304344</v>
      </c>
      <c r="O22" s="3">
        <v>8845</v>
      </c>
      <c r="P22" s="3">
        <v>0</v>
      </c>
      <c r="Q22" s="3">
        <v>0</v>
      </c>
      <c r="R22" s="16">
        <f>O22-N22</f>
        <v>-24.996739130434435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-4930.0032608695656</v>
      </c>
      <c r="AB22" s="21">
        <f>AA22/N22</f>
        <v>-0.5558066598965713</v>
      </c>
      <c r="AD22" s="28">
        <f>C22-O22</f>
        <v>0</v>
      </c>
      <c r="AE22" s="22">
        <f>R22+AD22</f>
        <v>-24.996739130434435</v>
      </c>
    </row>
    <row r="23" spans="1:31" x14ac:dyDescent="0.2">
      <c r="B23">
        <v>306</v>
      </c>
      <c r="C23" s="24"/>
      <c r="D23" s="24"/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41">
        <f>K24*C24/O24</f>
        <v>6259.5774320872997</v>
      </c>
      <c r="E24" s="17">
        <f t="shared" ref="E24" si="46">F24/1.25</f>
        <v>0</v>
      </c>
      <c r="F24" s="25"/>
      <c r="G24" s="17">
        <f t="shared" ref="G24" si="47">H24/0.15</f>
        <v>0</v>
      </c>
      <c r="I24" s="17">
        <f t="shared" ref="I24" si="48">D24+F24+H24</f>
        <v>6259.5774320872997</v>
      </c>
      <c r="J24" s="17">
        <f t="shared" ref="J24" si="49">SUM(E24:H24)</f>
        <v>0</v>
      </c>
      <c r="K24" s="3">
        <v>2696</v>
      </c>
      <c r="L24" s="18">
        <f t="shared" ref="L24" si="50">C24/D24</f>
        <v>3.1951038575667656</v>
      </c>
      <c r="M24" s="26">
        <f t="shared" ref="M24" si="51">O24/K24</f>
        <v>3.1951038575667656</v>
      </c>
      <c r="N24" s="27">
        <f>C24*K24/D24</f>
        <v>8614</v>
      </c>
      <c r="O24" s="3">
        <v>8614</v>
      </c>
      <c r="P24" s="3">
        <v>0</v>
      </c>
      <c r="Q24" s="3">
        <v>0</v>
      </c>
      <c r="R24" s="16">
        <f>O24-N24</f>
        <v>0</v>
      </c>
      <c r="T24" s="31"/>
      <c r="U24" s="20"/>
      <c r="V24" s="9">
        <f>H24/0.15</f>
        <v>0</v>
      </c>
      <c r="W24" s="9">
        <f>D24-V24</f>
        <v>6259.5774320872997</v>
      </c>
      <c r="X24" s="9">
        <f>F24/W24</f>
        <v>0</v>
      </c>
      <c r="Y24">
        <v>2</v>
      </c>
      <c r="Z24" s="16">
        <f>V24*1.15+W24*(1+Y24)</f>
        <v>18778.7322962619</v>
      </c>
      <c r="AA24" s="16">
        <f>N24-Z24</f>
        <v>-10164.7322962619</v>
      </c>
      <c r="AB24" s="21">
        <f>AA24/N24</f>
        <v>-1.1800246454912817</v>
      </c>
      <c r="AD24" s="28">
        <f>C24-O24</f>
        <v>11386</v>
      </c>
      <c r="AE24" s="22">
        <f>R24+AD24</f>
        <v>11386</v>
      </c>
    </row>
    <row r="25" spans="1:31" x14ac:dyDescent="0.2">
      <c r="B25">
        <v>0</v>
      </c>
      <c r="C25" s="24"/>
      <c r="D25" s="24"/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41">
        <v>3700</v>
      </c>
      <c r="E26" s="17">
        <f t="shared" ref="E26" si="52">F26/1.25</f>
        <v>0</v>
      </c>
      <c r="F26" s="25"/>
      <c r="G26" s="17">
        <f t="shared" ref="G26" si="53">H26/0.15</f>
        <v>0</v>
      </c>
      <c r="I26" s="17">
        <f t="shared" ref="I26" si="54">D26+F26+H26</f>
        <v>3700</v>
      </c>
      <c r="J26" s="17">
        <f t="shared" ref="J26" si="55">SUM(E26:H26)</f>
        <v>0</v>
      </c>
      <c r="K26" s="3">
        <v>522</v>
      </c>
      <c r="L26" s="18">
        <f t="shared" ref="L26" si="56">C26/D26</f>
        <v>5.6756756756756754</v>
      </c>
      <c r="M26" s="26">
        <f t="shared" ref="M26" si="57">O26/K26</f>
        <v>5.6321839080459766</v>
      </c>
      <c r="N26" s="27">
        <f>C26*K26/D26</f>
        <v>2962.7027027027025</v>
      </c>
      <c r="O26" s="3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0</v>
      </c>
      <c r="C27" s="24"/>
      <c r="D27" s="24"/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 t="shared" ref="E28" si="58">F28/1.25</f>
        <v>0</v>
      </c>
      <c r="G28" s="17">
        <f t="shared" ref="G28" si="59">H28/0.15</f>
        <v>0</v>
      </c>
      <c r="I28" s="17">
        <f t="shared" ref="I28" si="60">D28+F28+H28</f>
        <v>1272</v>
      </c>
      <c r="J28" s="17">
        <f t="shared" ref="J28" si="61">SUM(E28:H28)</f>
        <v>0</v>
      </c>
      <c r="K28" s="3">
        <v>1272</v>
      </c>
      <c r="L28" s="18">
        <f t="shared" ref="L28" si="62">C28/D28</f>
        <v>5.5031446540880502</v>
      </c>
      <c r="M28" s="26">
        <f t="shared" ref="M28" si="63">O28/K28</f>
        <v>5.5031446540880502</v>
      </c>
      <c r="N28" s="27">
        <f>C28*K28/D28</f>
        <v>7000</v>
      </c>
      <c r="O28" s="3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x14ac:dyDescent="0.2">
      <c r="A30" s="23" t="s">
        <v>124</v>
      </c>
      <c r="B30" t="s">
        <v>125</v>
      </c>
      <c r="C30" s="24">
        <v>7496</v>
      </c>
      <c r="D30" s="41">
        <v>1880</v>
      </c>
      <c r="E30" s="17">
        <f t="shared" ref="E30" si="64">F30/1.25</f>
        <v>0</v>
      </c>
      <c r="F30" s="25"/>
      <c r="G30" s="17">
        <f t="shared" ref="G30" si="65">H30/0.15</f>
        <v>0</v>
      </c>
      <c r="I30" s="17">
        <f t="shared" ref="I30" si="66">D30+F30+H30</f>
        <v>1880</v>
      </c>
      <c r="J30" s="17">
        <f t="shared" ref="J30" si="67">SUM(E30:H30)</f>
        <v>0</v>
      </c>
      <c r="K30" s="3">
        <v>564</v>
      </c>
      <c r="L30" s="18">
        <f t="shared" ref="L30" si="68">C30/D30</f>
        <v>3.9872340425531916</v>
      </c>
      <c r="M30" s="26">
        <f t="shared" ref="M30" si="69">O30/K30</f>
        <v>3.9893617021276597</v>
      </c>
      <c r="N30" s="27">
        <f>C30*K30/D30</f>
        <v>2248.8000000000002</v>
      </c>
      <c r="O30" s="3">
        <v>2250</v>
      </c>
      <c r="P30" s="3">
        <v>0</v>
      </c>
      <c r="Q30" s="3">
        <v>0</v>
      </c>
      <c r="R30" s="16">
        <f>O30-N30</f>
        <v>1.1999999999998181</v>
      </c>
      <c r="V30" s="9">
        <f>H30/0.15</f>
        <v>0</v>
      </c>
      <c r="W30" s="9">
        <f>D30-V30</f>
        <v>1880</v>
      </c>
      <c r="X30" s="9">
        <f>F30/W30</f>
        <v>0</v>
      </c>
      <c r="Y30">
        <v>2</v>
      </c>
      <c r="Z30" s="16">
        <f>V30*1.15+W30*(1+Y30)</f>
        <v>5640</v>
      </c>
      <c r="AA30" s="16">
        <f>N30-Z30</f>
        <v>-3391.2</v>
      </c>
      <c r="AB30" s="21">
        <f>AA30/N30</f>
        <v>-1.5080042689434363</v>
      </c>
      <c r="AD30" s="28">
        <f>C30-O30</f>
        <v>5246</v>
      </c>
      <c r="AE30" s="22">
        <f>R30+AD30</f>
        <v>5247.2</v>
      </c>
    </row>
    <row r="31" spans="1:31" x14ac:dyDescent="0.2">
      <c r="B31">
        <v>0</v>
      </c>
      <c r="C31" s="24"/>
      <c r="D31" s="24"/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x14ac:dyDescent="0.2">
      <c r="A32" s="23" t="s">
        <v>126</v>
      </c>
      <c r="B32" t="s">
        <v>127</v>
      </c>
      <c r="C32" s="24">
        <v>20000</v>
      </c>
      <c r="D32" s="24">
        <v>5400</v>
      </c>
      <c r="E32" s="17">
        <f t="shared" ref="E32" si="70">F32/1.25</f>
        <v>0</v>
      </c>
      <c r="G32" s="17">
        <f t="shared" ref="G32" si="71">H32/0.15</f>
        <v>0</v>
      </c>
      <c r="I32" s="17">
        <f t="shared" ref="I32" si="72">D32+F32+H32</f>
        <v>5400</v>
      </c>
      <c r="J32" s="17">
        <f t="shared" ref="J32" si="73">SUM(E32:H32)</f>
        <v>0</v>
      </c>
      <c r="K32" s="3">
        <v>2169</v>
      </c>
      <c r="L32" s="18">
        <f t="shared" ref="L32" si="74">C32/D32</f>
        <v>3.7037037037037037</v>
      </c>
      <c r="M32" s="26">
        <f t="shared" ref="M32" si="75">O32/K32</f>
        <v>3.7136929460580914</v>
      </c>
      <c r="N32" s="27">
        <f>C32*K32/D32</f>
        <v>8033.333333333333</v>
      </c>
      <c r="O32" s="3">
        <v>8055</v>
      </c>
      <c r="P32" s="3">
        <v>0</v>
      </c>
      <c r="Q32" s="3">
        <v>0</v>
      </c>
      <c r="R32" s="16">
        <f>O32-N32</f>
        <v>21.66666666666697</v>
      </c>
      <c r="T32" s="31"/>
      <c r="U32" s="20"/>
      <c r="V32" s="9">
        <f>H32/0.15</f>
        <v>0</v>
      </c>
      <c r="W32" s="9">
        <f>D32-V32</f>
        <v>5400</v>
      </c>
      <c r="X32" s="9">
        <f>F32/W32</f>
        <v>0</v>
      </c>
      <c r="Y32">
        <v>2</v>
      </c>
      <c r="Z32" s="16">
        <f>V32*1.15+W32*(1+Y32)</f>
        <v>16200</v>
      </c>
      <c r="AA32" s="16">
        <f>N32-Z32</f>
        <v>-8166.666666666667</v>
      </c>
      <c r="AB32" s="21">
        <f>AA32/N32</f>
        <v>-1.0165975103734441</v>
      </c>
      <c r="AD32" s="28">
        <f>C32-O32</f>
        <v>11945</v>
      </c>
      <c r="AE32" s="22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 t="shared" ref="E34" si="76">F34/1.25</f>
        <v>0</v>
      </c>
      <c r="F34" s="25"/>
      <c r="G34" s="17">
        <f t="shared" ref="G34" si="77">H34/0.15</f>
        <v>0</v>
      </c>
      <c r="I34" s="17">
        <f t="shared" ref="I34" si="78">D34+F34+H34</f>
        <v>15800</v>
      </c>
      <c r="J34" s="17">
        <f t="shared" ref="J34" si="79">SUM(E34:H34)</f>
        <v>0</v>
      </c>
      <c r="K34" s="3">
        <v>15366</v>
      </c>
      <c r="L34" s="18">
        <f t="shared" ref="L34" si="80">C34/D34</f>
        <v>2.0253164556962027</v>
      </c>
      <c r="M34" s="26">
        <f t="shared" ref="M34" si="81">O34/K34</f>
        <v>2.046010672914226</v>
      </c>
      <c r="N34" s="27">
        <f>C34*K34/D34</f>
        <v>31121.01265822785</v>
      </c>
      <c r="O34" s="3">
        <v>31439</v>
      </c>
      <c r="P34" s="3">
        <v>0</v>
      </c>
      <c r="Q34" s="3">
        <v>300</v>
      </c>
      <c r="R34" s="16">
        <f>O34-N34</f>
        <v>317.9873417721501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-16278.98734177215</v>
      </c>
      <c r="AB34" s="21">
        <f>AA34/N34</f>
        <v>-0.52308668488871524</v>
      </c>
      <c r="AD34" s="28">
        <f>C34-O34</f>
        <v>561</v>
      </c>
      <c r="AE34" s="22">
        <f>R34+AD34</f>
        <v>878.9873417721501</v>
      </c>
    </row>
    <row r="35" spans="1:31" x14ac:dyDescent="0.2">
      <c r="B35">
        <v>20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x14ac:dyDescent="0.2">
      <c r="A36" s="23" t="s">
        <v>128</v>
      </c>
      <c r="B36" t="s">
        <v>129</v>
      </c>
      <c r="C36" s="24">
        <v>22500</v>
      </c>
      <c r="D36" s="24">
        <v>13500</v>
      </c>
      <c r="E36" s="17">
        <f t="shared" ref="E36" si="82">F36/1.25</f>
        <v>0</v>
      </c>
      <c r="F36" s="25"/>
      <c r="G36" s="17">
        <f t="shared" ref="G36" si="83">H36/0.15</f>
        <v>0</v>
      </c>
      <c r="H36" s="25"/>
      <c r="I36" s="17">
        <f t="shared" ref="I36" si="84">D36+F36+H36</f>
        <v>13500</v>
      </c>
      <c r="J36" s="17">
        <f t="shared" ref="J36" si="85">SUM(E36:H36)</f>
        <v>0</v>
      </c>
      <c r="K36" s="3">
        <v>13095</v>
      </c>
      <c r="L36" s="18">
        <f t="shared" ref="L36" si="86">C36/D36</f>
        <v>1.6666666666666667</v>
      </c>
      <c r="M36" s="26">
        <f t="shared" ref="M36" si="87">O36/K36</f>
        <v>1.6822451317296678</v>
      </c>
      <c r="N36" s="27">
        <f>C36*K36/D36</f>
        <v>21825</v>
      </c>
      <c r="O36" s="3">
        <v>22029</v>
      </c>
      <c r="P36" s="3">
        <v>0</v>
      </c>
      <c r="Q36" s="3">
        <v>200</v>
      </c>
      <c r="R36" s="16">
        <f>O36-N36</f>
        <v>204</v>
      </c>
      <c r="T36" s="31"/>
      <c r="U36" s="20"/>
      <c r="V36" s="9">
        <f>H36/0.15</f>
        <v>0</v>
      </c>
      <c r="W36" s="9">
        <f>D36-V36</f>
        <v>13500</v>
      </c>
      <c r="X36" s="9">
        <f>F36/W36</f>
        <v>0</v>
      </c>
      <c r="Y36">
        <v>2</v>
      </c>
      <c r="Z36" s="16">
        <f>V36*1.15+W36*(1+Y36)</f>
        <v>40500</v>
      </c>
      <c r="AA36" s="16">
        <f>N36-Z36</f>
        <v>-18675</v>
      </c>
      <c r="AB36" s="21">
        <f>AA36/N36</f>
        <v>-0.85567010309278346</v>
      </c>
      <c r="AD36" s="28">
        <f>C36-O36</f>
        <v>471</v>
      </c>
      <c r="AE36" s="22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x14ac:dyDescent="0.2">
      <c r="A38" s="23" t="s">
        <v>130</v>
      </c>
      <c r="B38" t="s">
        <v>131</v>
      </c>
      <c r="C38" s="24">
        <v>15337</v>
      </c>
      <c r="D38" s="41">
        <v>6300</v>
      </c>
      <c r="E38" s="17">
        <f t="shared" ref="E38" si="88">F38/1.25</f>
        <v>0</v>
      </c>
      <c r="F38" s="25"/>
      <c r="G38" s="17">
        <f t="shared" ref="G38" si="89">H38/0.15</f>
        <v>0</v>
      </c>
      <c r="H38" s="25"/>
      <c r="I38" s="17">
        <f t="shared" ref="I38" si="90">D38+F38+H38</f>
        <v>6300</v>
      </c>
      <c r="J38" s="17">
        <f t="shared" ref="J38" si="91">SUM(E38:H38)</f>
        <v>0</v>
      </c>
      <c r="K38" s="3">
        <v>4211</v>
      </c>
      <c r="L38" s="18">
        <f t="shared" ref="L38" si="92">C38/D38</f>
        <v>2.4344444444444444</v>
      </c>
      <c r="M38" s="26">
        <f t="shared" ref="M38" si="93">O38/K38</f>
        <v>2.4312514842080266</v>
      </c>
      <c r="N38" s="27">
        <f>C38*K38/D38</f>
        <v>10251.445555555556</v>
      </c>
      <c r="O38" s="3">
        <v>10238</v>
      </c>
      <c r="P38" s="3">
        <v>0</v>
      </c>
      <c r="Q38" s="3">
        <v>0</v>
      </c>
      <c r="R38" s="16">
        <f>O38-N38</f>
        <v>-13.445555555555984</v>
      </c>
      <c r="V38" s="9">
        <f>H38/0.15</f>
        <v>0</v>
      </c>
      <c r="W38" s="9">
        <f>D38-V38</f>
        <v>6300</v>
      </c>
      <c r="X38" s="9">
        <f>F38/W38</f>
        <v>0</v>
      </c>
      <c r="Y38">
        <v>2</v>
      </c>
      <c r="Z38" s="16">
        <f>V38*1.15+W38*(1+Y38)</f>
        <v>18900</v>
      </c>
      <c r="AA38" s="16">
        <f>N38-Z38</f>
        <v>-8648.554444444444</v>
      </c>
      <c r="AB38" s="21">
        <f>AA38/N38</f>
        <v>-0.8436424304821617</v>
      </c>
      <c r="AD38" s="28">
        <f>C38-O38</f>
        <v>5099</v>
      </c>
      <c r="AE38" s="22">
        <f>R38+AD38</f>
        <v>5085.554444444444</v>
      </c>
    </row>
    <row r="39" spans="1:31" x14ac:dyDescent="0.2">
      <c r="B39">
        <v>927</v>
      </c>
      <c r="C39" s="24"/>
      <c r="D39" s="24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x14ac:dyDescent="0.2">
      <c r="A40" s="23" t="s">
        <v>132</v>
      </c>
      <c r="B40" t="s">
        <v>133</v>
      </c>
      <c r="C40" s="24">
        <v>55000</v>
      </c>
      <c r="D40" s="24">
        <v>44500</v>
      </c>
      <c r="E40" s="17">
        <f t="shared" ref="E40" si="94">F40/1.25</f>
        <v>0</v>
      </c>
      <c r="F40" s="25"/>
      <c r="G40" s="17">
        <f t="shared" ref="G40" si="95">H40/0.15</f>
        <v>0</v>
      </c>
      <c r="I40" s="17">
        <f t="shared" ref="I40" si="96">D40+F40+H40</f>
        <v>44500</v>
      </c>
      <c r="J40" s="17">
        <f t="shared" ref="J40" si="97">SUM(E40:H40)</f>
        <v>0</v>
      </c>
      <c r="K40" s="3">
        <v>43749</v>
      </c>
      <c r="L40" s="18">
        <f t="shared" ref="L40" si="98">C40/D40</f>
        <v>1.2359550561797752</v>
      </c>
      <c r="M40" s="26">
        <f t="shared" ref="M40" si="99">O40/K40</f>
        <v>1.2265880362979724</v>
      </c>
      <c r="N40" s="27">
        <f>C40*K40/D40</f>
        <v>54071.79775280899</v>
      </c>
      <c r="O40" s="3">
        <v>53662</v>
      </c>
      <c r="P40" s="3">
        <v>400</v>
      </c>
      <c r="Q40" s="3">
        <v>0</v>
      </c>
      <c r="R40" s="16">
        <f>O40-N40</f>
        <v>-409.79775280899048</v>
      </c>
      <c r="T40" s="31"/>
      <c r="U40" s="20"/>
      <c r="V40" s="9">
        <f>H40/0.15</f>
        <v>0</v>
      </c>
      <c r="W40" s="9">
        <f>D40-V40</f>
        <v>44500</v>
      </c>
      <c r="X40" s="9">
        <f>F40/W40</f>
        <v>0</v>
      </c>
      <c r="Y40">
        <v>2</v>
      </c>
      <c r="Z40" s="16">
        <f>V40*1.15+W40*(1+Y40)</f>
        <v>133500</v>
      </c>
      <c r="AA40" s="16">
        <f>N40-Z40</f>
        <v>-79428.202247191017</v>
      </c>
      <c r="AB40" s="21">
        <f>AA40/N40</f>
        <v>-1.4689395497871121</v>
      </c>
      <c r="AD40" s="28">
        <f>C40-O40</f>
        <v>1338</v>
      </c>
      <c r="AE40" s="22">
        <f>R40+AD40</f>
        <v>928.20224719100952</v>
      </c>
    </row>
    <row r="41" spans="1:31" x14ac:dyDescent="0.2">
      <c r="B41">
        <v>489</v>
      </c>
      <c r="E41" s="17"/>
      <c r="G41" s="17"/>
      <c r="I41" s="17"/>
      <c r="J41" s="17"/>
      <c r="M41" s="19"/>
      <c r="N41" s="27"/>
      <c r="R41" s="16"/>
      <c r="Z41" s="16"/>
      <c r="AA41" s="16"/>
      <c r="AB41" s="21"/>
      <c r="AD41" s="28"/>
      <c r="AE41" s="22"/>
    </row>
    <row r="42" spans="1:31" x14ac:dyDescent="0.2">
      <c r="A42" s="23" t="s">
        <v>134</v>
      </c>
      <c r="B42" t="s">
        <v>135</v>
      </c>
      <c r="C42" s="24">
        <v>5000</v>
      </c>
      <c r="D42" s="24">
        <v>3000</v>
      </c>
      <c r="E42" s="17">
        <f t="shared" ref="E42" si="100">F42/1.25</f>
        <v>0</v>
      </c>
      <c r="F42" s="25"/>
      <c r="G42" s="17">
        <f t="shared" ref="G42" si="101">H42/0.15</f>
        <v>0</v>
      </c>
      <c r="H42" s="25"/>
      <c r="I42" s="17">
        <f t="shared" ref="I42" si="102">D42+F42+H42</f>
        <v>3000</v>
      </c>
      <c r="J42" s="17">
        <f t="shared" ref="J42" si="103">SUM(E42:H42)</f>
        <v>0</v>
      </c>
      <c r="K42" s="3">
        <v>1187</v>
      </c>
      <c r="L42" s="18">
        <f t="shared" ref="L42" si="104">C42/D42</f>
        <v>1.6666666666666667</v>
      </c>
      <c r="M42" s="26">
        <f t="shared" ref="M42" si="105">O42/K42</f>
        <v>1.6655433866891323</v>
      </c>
      <c r="N42" s="27">
        <f>C42*K42/D42</f>
        <v>1978.3333333333333</v>
      </c>
      <c r="O42" s="3">
        <v>1977</v>
      </c>
      <c r="P42" s="3">
        <v>0</v>
      </c>
      <c r="Q42" s="3">
        <v>0</v>
      </c>
      <c r="R42" s="16">
        <f>O42-N42</f>
        <v>-1.3333333333332575</v>
      </c>
      <c r="V42" s="9">
        <f>H42/0.15</f>
        <v>0</v>
      </c>
      <c r="W42" s="9">
        <f>D42-V42</f>
        <v>3000</v>
      </c>
      <c r="X42" s="9">
        <f>F42/W42</f>
        <v>0</v>
      </c>
      <c r="Y42">
        <v>2</v>
      </c>
      <c r="Z42" s="16">
        <f>V42*1.15+W42*(1+Y42)</f>
        <v>9000</v>
      </c>
      <c r="AA42" s="16">
        <f>N42-Z42</f>
        <v>-7021.666666666667</v>
      </c>
      <c r="AB42" s="21">
        <f>AA42/N42</f>
        <v>-3.549283909014322</v>
      </c>
      <c r="AD42" s="28">
        <f>C42-O42</f>
        <v>3023</v>
      </c>
      <c r="AE42" s="22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M43" s="19"/>
      <c r="N43" s="27"/>
      <c r="R43" s="16"/>
      <c r="Z43" s="16"/>
      <c r="AA43" s="16"/>
      <c r="AB43" s="21"/>
    </row>
    <row r="44" spans="1:31" x14ac:dyDescent="0.2">
      <c r="A44" s="23" t="s">
        <v>136</v>
      </c>
      <c r="B44" t="s">
        <v>137</v>
      </c>
      <c r="C44" s="24">
        <v>2391</v>
      </c>
      <c r="D44">
        <v>900</v>
      </c>
      <c r="E44" s="17">
        <f t="shared" ref="E44" si="106">F44/1.25</f>
        <v>0</v>
      </c>
      <c r="G44" s="17">
        <f t="shared" ref="G44" si="107">H44/0.15</f>
        <v>0</v>
      </c>
      <c r="I44" s="17">
        <f t="shared" ref="I44" si="108">D44+F44+H44</f>
        <v>900</v>
      </c>
      <c r="J44" s="17">
        <f t="shared" ref="J44" si="109">SUM(E44:H44)</f>
        <v>0</v>
      </c>
      <c r="K44" s="3">
        <v>961</v>
      </c>
      <c r="L44" s="18">
        <f t="shared" ref="L44" si="110">C44/D44</f>
        <v>2.6566666666666667</v>
      </c>
      <c r="M44" s="26">
        <f t="shared" ref="M44" si="111">O44/K44</f>
        <v>2.4880332986472427</v>
      </c>
      <c r="N44" s="27">
        <f>C44*K44/D44</f>
        <v>2553.0566666666668</v>
      </c>
      <c r="O44" s="3">
        <v>2391</v>
      </c>
      <c r="P44" s="3">
        <v>0</v>
      </c>
      <c r="Q44" s="3">
        <v>0</v>
      </c>
      <c r="R44" s="16">
        <f>O44-N44</f>
        <v>-162.05666666666684</v>
      </c>
      <c r="T44" s="31"/>
      <c r="U44" s="20"/>
      <c r="V44" s="9">
        <f>H44/0.15</f>
        <v>0</v>
      </c>
      <c r="W44" s="9">
        <f>D44-V44</f>
        <v>900</v>
      </c>
      <c r="X44" s="9">
        <f>F44/W44</f>
        <v>0</v>
      </c>
      <c r="Y44">
        <v>2</v>
      </c>
      <c r="Z44" s="16">
        <f>V44*1.15+W44*(1+Y44)</f>
        <v>2700</v>
      </c>
      <c r="AA44" s="16">
        <f>N44-Z44</f>
        <v>-146.94333333333316</v>
      </c>
      <c r="AB44" s="21">
        <f>AA44/N44</f>
        <v>-5.7555844823916881E-2</v>
      </c>
      <c r="AD44" s="28">
        <f>C44-O44</f>
        <v>0</v>
      </c>
      <c r="AE44" s="22">
        <f>R44+AD44</f>
        <v>-162.05666666666684</v>
      </c>
    </row>
    <row r="45" spans="1:31" x14ac:dyDescent="0.2">
      <c r="B45">
        <v>62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x14ac:dyDescent="0.2">
      <c r="A46" s="23" t="s">
        <v>50</v>
      </c>
      <c r="B46" t="s">
        <v>51</v>
      </c>
      <c r="C46" s="24">
        <v>12860</v>
      </c>
      <c r="D46" s="24">
        <v>5847</v>
      </c>
      <c r="E46" s="17">
        <f t="shared" ref="E46" si="112">F46/1.25</f>
        <v>0</v>
      </c>
      <c r="G46" s="17">
        <f t="shared" ref="G46" si="113">H46/0.15</f>
        <v>0</v>
      </c>
      <c r="I46" s="17">
        <f t="shared" ref="I46" si="114">D46+F46+H46</f>
        <v>5847</v>
      </c>
      <c r="J46" s="17">
        <f t="shared" ref="J46" si="115">SUM(E46:H46)</f>
        <v>0</v>
      </c>
      <c r="K46" s="3">
        <v>4870</v>
      </c>
      <c r="L46" s="18">
        <f t="shared" ref="L46" si="116">C46/D46</f>
        <v>2.1994185052163502</v>
      </c>
      <c r="M46" s="26">
        <f t="shared" ref="M46" si="117">O46/K46</f>
        <v>2.2445585215605748</v>
      </c>
      <c r="N46" s="27">
        <f>C46*K46/D46</f>
        <v>10711.168120403625</v>
      </c>
      <c r="O46" s="3">
        <v>10931</v>
      </c>
      <c r="P46" s="3">
        <v>0</v>
      </c>
      <c r="Q46" s="3">
        <v>200</v>
      </c>
      <c r="R46" s="16">
        <f>O46-N46</f>
        <v>219.83187959637507</v>
      </c>
      <c r="V46" s="9">
        <f>H46/0.15</f>
        <v>0</v>
      </c>
      <c r="W46" s="9">
        <f>D46-V46</f>
        <v>5847</v>
      </c>
      <c r="X46" s="9">
        <f>F46/W46</f>
        <v>0</v>
      </c>
      <c r="Y46">
        <v>2</v>
      </c>
      <c r="Z46" s="16">
        <f>V46*1.15+W46*(1+Y46)</f>
        <v>17541</v>
      </c>
      <c r="AA46" s="16">
        <f>N46-Z46</f>
        <v>-6829.8318795963751</v>
      </c>
      <c r="AB46" s="21">
        <f>AA46/N46</f>
        <v>-0.6376365119866132</v>
      </c>
      <c r="AD46" s="28">
        <f>C46-O46</f>
        <v>1929</v>
      </c>
      <c r="AE46" s="22">
        <f>R46+AD46</f>
        <v>2148.8318795963751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x14ac:dyDescent="0.2">
      <c r="A48" s="23" t="s">
        <v>138</v>
      </c>
      <c r="B48" t="s">
        <v>139</v>
      </c>
      <c r="C48" s="41">
        <v>8830</v>
      </c>
      <c r="D48" s="41">
        <v>4450</v>
      </c>
      <c r="E48" s="17">
        <f t="shared" ref="E48" si="118">F48/1.25</f>
        <v>0</v>
      </c>
      <c r="G48" s="17">
        <f t="shared" ref="G48" si="119">H48/0.15</f>
        <v>0</v>
      </c>
      <c r="I48" s="17">
        <f t="shared" ref="I48" si="120">D48+F48+H48</f>
        <v>4450</v>
      </c>
      <c r="J48" s="17">
        <f t="shared" ref="J48" si="121">SUM(E48:H48)</f>
        <v>0</v>
      </c>
      <c r="K48" s="3">
        <v>4455</v>
      </c>
      <c r="L48" s="18">
        <f t="shared" ref="L48" si="122">C48/D48</f>
        <v>1.9842696629213483</v>
      </c>
      <c r="M48" s="26">
        <f t="shared" ref="M48" si="123">O48/K48</f>
        <v>1.9820426487093155</v>
      </c>
      <c r="N48" s="27">
        <f>C48*K48/D48</f>
        <v>8839.9213483146068</v>
      </c>
      <c r="O48" s="3">
        <v>8830</v>
      </c>
      <c r="P48" s="3">
        <v>0</v>
      </c>
      <c r="Q48" s="3">
        <v>0</v>
      </c>
      <c r="R48" s="16">
        <f>O48-N48</f>
        <v>-9.9213483146068029</v>
      </c>
      <c r="V48" s="9">
        <f>H48/0.15</f>
        <v>0</v>
      </c>
      <c r="W48" s="9">
        <f>D48-V48</f>
        <v>4450</v>
      </c>
      <c r="X48" s="9">
        <f>F48/W48</f>
        <v>0</v>
      </c>
      <c r="Y48">
        <v>2</v>
      </c>
      <c r="Z48" s="16">
        <f>V48*1.15+W48*(1+Y48)</f>
        <v>13350</v>
      </c>
      <c r="AA48" s="16">
        <f>N48-Z48</f>
        <v>-4510.0786516853932</v>
      </c>
      <c r="AB48" s="21">
        <f>AA48/N48</f>
        <v>-0.51019443205173665</v>
      </c>
      <c r="AD48" s="28">
        <f>C48-O48</f>
        <v>0</v>
      </c>
      <c r="AE48" s="22">
        <f>R48+AD48</f>
        <v>-9.9213483146068029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x14ac:dyDescent="0.2">
      <c r="A50" s="23" t="s">
        <v>140</v>
      </c>
      <c r="B50" t="s">
        <v>141</v>
      </c>
      <c r="C50" s="24">
        <v>13885</v>
      </c>
      <c r="D50" s="41">
        <v>7550</v>
      </c>
      <c r="E50" s="17">
        <f>D50*C51/C50</f>
        <v>0</v>
      </c>
      <c r="G50" s="17">
        <f t="shared" ref="G50" si="124">H50/0.15</f>
        <v>0</v>
      </c>
      <c r="I50" s="17">
        <f t="shared" ref="I50" si="125">D50+F50+H50</f>
        <v>7550</v>
      </c>
      <c r="J50" s="17">
        <f t="shared" ref="J50" si="126">SUM(E50:H50)</f>
        <v>0</v>
      </c>
      <c r="K50" s="3">
        <v>6216</v>
      </c>
      <c r="L50" s="18">
        <f t="shared" ref="L50" si="127">C50/D50</f>
        <v>1.8390728476821192</v>
      </c>
      <c r="M50" s="26">
        <f t="shared" ref="M50" si="128">O50/K50</f>
        <v>1.8938223938223939</v>
      </c>
      <c r="N50" s="27">
        <f>C50*K50/D50</f>
        <v>11431.676821192053</v>
      </c>
      <c r="O50" s="3">
        <v>11772</v>
      </c>
      <c r="P50" s="3">
        <v>0</v>
      </c>
      <c r="Q50" s="3">
        <v>300</v>
      </c>
      <c r="R50" s="16">
        <f>O50-N50</f>
        <v>340.32317880794653</v>
      </c>
      <c r="T50" s="31"/>
      <c r="U50" s="20"/>
      <c r="V50" s="9">
        <f>H50/0.15</f>
        <v>0</v>
      </c>
      <c r="W50" s="9">
        <f>D50-V50</f>
        <v>7550</v>
      </c>
      <c r="X50" s="9">
        <f>F50/W50</f>
        <v>0</v>
      </c>
      <c r="Y50">
        <v>2</v>
      </c>
      <c r="Z50" s="16">
        <f>V50*1.15+W50*(1+Y50)</f>
        <v>22650</v>
      </c>
      <c r="AA50" s="16">
        <f>N50-Z50</f>
        <v>-11218.323178807947</v>
      </c>
      <c r="AB50" s="21">
        <f>AA50/N50</f>
        <v>-0.98133662753756368</v>
      </c>
      <c r="AD50" s="28">
        <f>C50-O50</f>
        <v>2113</v>
      </c>
      <c r="AE50" s="22">
        <f>R50+AD50</f>
        <v>2453.3231788079465</v>
      </c>
    </row>
    <row r="51" spans="1:31" x14ac:dyDescent="0.2">
      <c r="B51">
        <v>183</v>
      </c>
      <c r="C51" s="24"/>
      <c r="D51" s="24"/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x14ac:dyDescent="0.2">
      <c r="A52" s="23" t="s">
        <v>52</v>
      </c>
      <c r="B52" t="s">
        <v>53</v>
      </c>
      <c r="C52" s="24">
        <v>10000</v>
      </c>
      <c r="D52" s="24">
        <v>3450</v>
      </c>
      <c r="E52" s="17">
        <f t="shared" ref="E52" si="129">D52*C53/C52</f>
        <v>0</v>
      </c>
      <c r="G52" s="17">
        <f t="shared" ref="G52" si="130">H52/0.15</f>
        <v>0</v>
      </c>
      <c r="I52" s="17">
        <f t="shared" ref="I52" si="131">D52+F52+H52</f>
        <v>3450</v>
      </c>
      <c r="J52" s="17">
        <f t="shared" ref="J52" si="132">SUM(E52:H52)</f>
        <v>0</v>
      </c>
      <c r="K52" s="3">
        <v>1012</v>
      </c>
      <c r="L52" s="18">
        <f t="shared" ref="L52" si="133">C52/D52</f>
        <v>2.8985507246376812</v>
      </c>
      <c r="M52" s="26">
        <f t="shared" ref="M52" si="134">O52/K52</f>
        <v>2.8972332015810278</v>
      </c>
      <c r="N52" s="27">
        <f>C52*K52/D52</f>
        <v>2933.3333333333335</v>
      </c>
      <c r="O52" s="3">
        <v>2932</v>
      </c>
      <c r="P52" s="3">
        <v>0</v>
      </c>
      <c r="Q52" s="3">
        <v>0</v>
      </c>
      <c r="R52" s="16">
        <f>O52-N52</f>
        <v>-1.3333333333334849</v>
      </c>
      <c r="T52" s="31"/>
      <c r="U52" s="20"/>
      <c r="V52" s="9">
        <f>H52/0.15</f>
        <v>0</v>
      </c>
      <c r="W52" s="9">
        <f>D52-V52</f>
        <v>3450</v>
      </c>
      <c r="X52" s="9">
        <f>F52/W52</f>
        <v>0</v>
      </c>
      <c r="Y52">
        <v>2</v>
      </c>
      <c r="Z52" s="16">
        <f>V52*1.15+W52*(1+Y52)</f>
        <v>10350</v>
      </c>
      <c r="AA52" s="16">
        <f>N52-Z52</f>
        <v>-7416.6666666666661</v>
      </c>
      <c r="AB52" s="21">
        <f>AA52/N52</f>
        <v>-2.5284090909090904</v>
      </c>
      <c r="AD52" s="28">
        <f>C52-O52</f>
        <v>7068</v>
      </c>
      <c r="AE52" s="22">
        <f>R52+AD52</f>
        <v>7066.6666666666661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x14ac:dyDescent="0.2">
      <c r="A54" s="23" t="s">
        <v>142</v>
      </c>
      <c r="B54" t="s">
        <v>143</v>
      </c>
      <c r="C54" s="24">
        <v>10065</v>
      </c>
      <c r="D54" s="24">
        <v>6906</v>
      </c>
      <c r="E54" s="17">
        <f t="shared" ref="E54" si="135">D54*C55/C54</f>
        <v>0</v>
      </c>
      <c r="G54" s="17">
        <f t="shared" ref="G54" si="136">H54/0.15</f>
        <v>0</v>
      </c>
      <c r="I54" s="17">
        <f t="shared" ref="I54" si="137">D54+F54+H54</f>
        <v>6906</v>
      </c>
      <c r="J54" s="17">
        <f t="shared" ref="J54" si="138">SUM(E54:H54)</f>
        <v>0</v>
      </c>
      <c r="K54" s="3">
        <v>90</v>
      </c>
      <c r="L54" s="18">
        <f t="shared" ref="L54:L98" si="139">C54/D54</f>
        <v>1.4574283231972198</v>
      </c>
      <c r="M54" s="26">
        <f t="shared" ref="M54" si="140">O54/K54</f>
        <v>0</v>
      </c>
      <c r="N54" s="27">
        <f>C54*K54/D54</f>
        <v>131.1685490877498</v>
      </c>
      <c r="P54" s="3">
        <v>100</v>
      </c>
      <c r="Q54" s="3">
        <v>0</v>
      </c>
      <c r="R54" s="16">
        <f>O54-N54</f>
        <v>-131.1685490877498</v>
      </c>
      <c r="U54" s="31"/>
      <c r="V54" s="9">
        <f>H54/0.15</f>
        <v>0</v>
      </c>
      <c r="W54" s="9">
        <f>D54-V54</f>
        <v>6906</v>
      </c>
      <c r="X54" s="9">
        <f>F54/W54</f>
        <v>0</v>
      </c>
      <c r="Y54">
        <v>2</v>
      </c>
      <c r="Z54" s="16">
        <f>V54*1.15+W54*(1+Y54)</f>
        <v>20718</v>
      </c>
      <c r="AA54" s="16">
        <f>N54-Z54</f>
        <v>-20586.83145091225</v>
      </c>
      <c r="AB54" s="21">
        <f>AA54/N54</f>
        <v>-156.94944858420266</v>
      </c>
      <c r="AD54" s="28">
        <f>C54-O54</f>
        <v>10065</v>
      </c>
      <c r="AE54" s="22">
        <f>R54+AD54</f>
        <v>9933.8314509122501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x14ac:dyDescent="0.2">
      <c r="A56" s="23" t="s">
        <v>144</v>
      </c>
      <c r="B56" t="s">
        <v>145</v>
      </c>
      <c r="C56" s="41">
        <v>26000</v>
      </c>
      <c r="D56" s="41">
        <v>11600</v>
      </c>
      <c r="E56" s="17">
        <f t="shared" ref="E56" si="141">D56*C57/C56</f>
        <v>0</v>
      </c>
      <c r="G56" s="17">
        <f t="shared" ref="G56" si="142">H56/0.15</f>
        <v>0</v>
      </c>
      <c r="I56" s="17">
        <f t="shared" ref="I56" si="143">D56+F56+H56</f>
        <v>11600</v>
      </c>
      <c r="J56" s="17">
        <f t="shared" ref="J56" si="144">SUM(E56:H56)</f>
        <v>0</v>
      </c>
      <c r="K56" s="3">
        <v>11140</v>
      </c>
      <c r="L56" s="18">
        <f t="shared" ref="L56:L78" si="145">C56/D56</f>
        <v>2.2413793103448274</v>
      </c>
      <c r="M56" s="26">
        <f t="shared" ref="M56" si="146">O56/K56</f>
        <v>1.0449730700179534</v>
      </c>
      <c r="N56" s="27">
        <f>C56*K56/D56</f>
        <v>24968.96551724138</v>
      </c>
      <c r="O56" s="3">
        <v>11641</v>
      </c>
      <c r="P56" s="3">
        <v>13300</v>
      </c>
      <c r="Q56" s="3">
        <v>0</v>
      </c>
      <c r="R56" s="16">
        <f>O56-N56</f>
        <v>-13327.96551724138</v>
      </c>
      <c r="V56" s="9">
        <f>H56/0.15</f>
        <v>0</v>
      </c>
      <c r="W56" s="9">
        <f>D56-V56</f>
        <v>11600</v>
      </c>
      <c r="X56" s="9">
        <f>F56/W56</f>
        <v>0</v>
      </c>
      <c r="Y56">
        <v>2</v>
      </c>
      <c r="Z56" s="16">
        <f>V56*1.15+W56*(1+Y56)</f>
        <v>34800</v>
      </c>
      <c r="AA56" s="16">
        <f>N56-Z56</f>
        <v>-9831.0344827586196</v>
      </c>
      <c r="AB56" s="21">
        <f>AA56/N56</f>
        <v>-0.39373014776964499</v>
      </c>
      <c r="AD56" s="28">
        <f>C56-O56</f>
        <v>14359</v>
      </c>
      <c r="AE56" s="22">
        <f>R56+AD56</f>
        <v>1031.0344827586196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x14ac:dyDescent="0.2">
      <c r="A58" s="23" t="s">
        <v>146</v>
      </c>
      <c r="B58" t="s">
        <v>147</v>
      </c>
      <c r="C58" s="24">
        <v>2500</v>
      </c>
      <c r="D58">
        <v>815</v>
      </c>
      <c r="E58" s="17">
        <f t="shared" ref="E58" si="147">D58*C59/C58</f>
        <v>0</v>
      </c>
      <c r="G58" s="17">
        <f t="shared" ref="G58" si="148">H58/0.15</f>
        <v>0</v>
      </c>
      <c r="I58" s="17">
        <f t="shared" ref="I58" si="149">D58+F58+H58</f>
        <v>815</v>
      </c>
      <c r="J58" s="17">
        <f t="shared" ref="J58" si="150">SUM(E58:H58)</f>
        <v>0</v>
      </c>
      <c r="K58" s="3">
        <v>65</v>
      </c>
      <c r="L58" s="18">
        <f t="shared" si="139"/>
        <v>3.0674846625766872</v>
      </c>
      <c r="M58" s="26">
        <f t="shared" ref="M58" si="151">O58/K58</f>
        <v>0</v>
      </c>
      <c r="N58" s="27">
        <f>C58*K58/D58</f>
        <v>199.38650306748465</v>
      </c>
      <c r="P58" s="3">
        <v>200</v>
      </c>
      <c r="Q58" s="3">
        <v>0</v>
      </c>
      <c r="R58" s="16">
        <f>O58-N58</f>
        <v>-199.38650306748465</v>
      </c>
      <c r="V58" s="9">
        <f>H58/0.15</f>
        <v>0</v>
      </c>
      <c r="W58" s="9">
        <f>D58-V58</f>
        <v>815</v>
      </c>
      <c r="X58" s="9">
        <f>F58/W58</f>
        <v>0</v>
      </c>
      <c r="Y58">
        <v>2</v>
      </c>
      <c r="Z58" s="16">
        <f>V58*1.15+W58*(1+Y58)</f>
        <v>2445</v>
      </c>
      <c r="AA58" s="16">
        <f>N58-Z58</f>
        <v>-2245.6134969325153</v>
      </c>
      <c r="AB58" s="21">
        <f>AA58/N58</f>
        <v>-11.262615384615385</v>
      </c>
      <c r="AD58" s="28">
        <f>C58-O58</f>
        <v>2500</v>
      </c>
      <c r="AE58" s="22">
        <f>R58+AD58</f>
        <v>2300.6134969325153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148</v>
      </c>
      <c r="B60" t="s">
        <v>149</v>
      </c>
      <c r="C60" s="24">
        <v>2300</v>
      </c>
      <c r="D60">
        <v>750</v>
      </c>
      <c r="E60" s="17">
        <f t="shared" ref="E60" si="152">D60*C61/C60</f>
        <v>0</v>
      </c>
      <c r="G60" s="17">
        <f t="shared" ref="G60" si="153">H60/0.15</f>
        <v>0</v>
      </c>
      <c r="I60" s="17">
        <f t="shared" ref="I60" si="154">D60+F60+H60</f>
        <v>750</v>
      </c>
      <c r="J60" s="17">
        <f t="shared" ref="J60" si="155">SUM(E60:H60)</f>
        <v>0</v>
      </c>
      <c r="L60" s="18">
        <f t="shared" si="145"/>
        <v>3.0666666666666669</v>
      </c>
      <c r="M60" s="26" t="e">
        <f t="shared" ref="M60" si="156">O60/K60</f>
        <v>#DIV/0!</v>
      </c>
      <c r="N60" s="27">
        <f>C60*K60/D60</f>
        <v>0</v>
      </c>
      <c r="P60" s="3">
        <v>0</v>
      </c>
      <c r="Q60" s="3">
        <v>0</v>
      </c>
      <c r="R60" s="16">
        <f>O60-N60</f>
        <v>0</v>
      </c>
      <c r="V60" s="9">
        <f>H60/0.15</f>
        <v>0</v>
      </c>
      <c r="W60" s="9">
        <f>D60-V60</f>
        <v>750</v>
      </c>
      <c r="X60" s="9">
        <f>F60/W60</f>
        <v>0</v>
      </c>
      <c r="Y60">
        <v>2</v>
      </c>
      <c r="Z60" s="16">
        <f>V60*1.15+W60*(1+Y60)</f>
        <v>2250</v>
      </c>
      <c r="AA60" s="16">
        <f>N60-Z60</f>
        <v>-2250</v>
      </c>
      <c r="AB60" s="21" t="e">
        <f>AA60/N60</f>
        <v>#DIV/0!</v>
      </c>
      <c r="AD60" s="28">
        <f>C60-O60</f>
        <v>2300</v>
      </c>
      <c r="AE60" s="22">
        <f>R60+AD60</f>
        <v>2300</v>
      </c>
    </row>
    <row r="61" spans="1:31" x14ac:dyDescent="0.2">
      <c r="B61">
        <v>150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150</v>
      </c>
      <c r="B62" t="s">
        <v>151</v>
      </c>
      <c r="C62" s="24">
        <v>40620</v>
      </c>
      <c r="D62" s="24">
        <v>12273</v>
      </c>
      <c r="E62" s="17">
        <f t="shared" ref="E62" si="157">D62*C63/C62</f>
        <v>0</v>
      </c>
      <c r="G62" s="17">
        <f t="shared" ref="G62" si="158">H62/0.15</f>
        <v>0</v>
      </c>
      <c r="I62" s="17">
        <f t="shared" ref="I62" si="159">D62+F62+H62</f>
        <v>12273</v>
      </c>
      <c r="J62" s="17">
        <f t="shared" ref="J62" si="160">SUM(E62:H62)</f>
        <v>0</v>
      </c>
      <c r="K62" s="3">
        <v>380</v>
      </c>
      <c r="L62" s="18">
        <f t="shared" si="139"/>
        <v>3.3097042287949159</v>
      </c>
      <c r="M62" s="26">
        <f t="shared" ref="M62" si="161">O62/K62</f>
        <v>0</v>
      </c>
      <c r="N62" s="27">
        <f>C62*K62/D62</f>
        <v>1257.687606942068</v>
      </c>
      <c r="P62" s="3">
        <v>1300</v>
      </c>
      <c r="Q62" s="3">
        <v>0</v>
      </c>
      <c r="R62" s="16">
        <f>O62-N62</f>
        <v>-1257.687606942068</v>
      </c>
      <c r="V62" s="9">
        <f>H62/0.15</f>
        <v>0</v>
      </c>
      <c r="W62" s="9">
        <f>D62-V62</f>
        <v>12273</v>
      </c>
      <c r="X62" s="9">
        <f>F62/W62</f>
        <v>0</v>
      </c>
      <c r="Y62">
        <v>2</v>
      </c>
      <c r="Z62" s="16">
        <f>V62*1.15+W62*(1+Y62)</f>
        <v>36819</v>
      </c>
      <c r="AA62" s="16">
        <f>N62-Z62</f>
        <v>-35561.312393057931</v>
      </c>
      <c r="AB62" s="21">
        <f>AA62/N62</f>
        <v>-28.275155290367721</v>
      </c>
      <c r="AD62" s="28">
        <f>C62-O62</f>
        <v>40620</v>
      </c>
      <c r="AE62" s="22">
        <f>R62+AD62</f>
        <v>39362.312393057931</v>
      </c>
    </row>
    <row r="63" spans="1:31" x14ac:dyDescent="0.2">
      <c r="B63">
        <v>125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x14ac:dyDescent="0.2">
      <c r="A64" s="23" t="s">
        <v>152</v>
      </c>
      <c r="B64" t="s">
        <v>153</v>
      </c>
      <c r="C64" s="24">
        <v>8700</v>
      </c>
      <c r="D64" s="24">
        <v>2411</v>
      </c>
      <c r="E64" s="17">
        <f t="shared" ref="E64" si="162">D64*C65/C64</f>
        <v>0</v>
      </c>
      <c r="G64" s="17">
        <f t="shared" ref="G64" si="163">H64/0.15</f>
        <v>0</v>
      </c>
      <c r="I64" s="17">
        <f t="shared" ref="I64" si="164">D64+F64+H64</f>
        <v>2411</v>
      </c>
      <c r="J64" s="17">
        <f t="shared" ref="J64" si="165">SUM(E64:H64)</f>
        <v>0</v>
      </c>
      <c r="L64" s="18">
        <f t="shared" si="139"/>
        <v>3.6084612194110326</v>
      </c>
      <c r="M64" s="26" t="e">
        <f t="shared" ref="M64" si="166">O64/K64</f>
        <v>#DIV/0!</v>
      </c>
      <c r="N64" s="27">
        <f>C64*K64/D64</f>
        <v>0</v>
      </c>
      <c r="P64" s="3">
        <v>0</v>
      </c>
      <c r="Q64" s="3">
        <v>0</v>
      </c>
      <c r="R64" s="16">
        <f>O64-N64</f>
        <v>0</v>
      </c>
      <c r="V64" s="9">
        <f>H64/0.15</f>
        <v>0</v>
      </c>
      <c r="W64" s="9">
        <f>D64-V64</f>
        <v>2411</v>
      </c>
      <c r="X64" s="9">
        <f>F64/W64</f>
        <v>0</v>
      </c>
      <c r="Y64">
        <v>2</v>
      </c>
      <c r="Z64" s="16">
        <f>V64*1.15+W64*(1+Y64)</f>
        <v>7233</v>
      </c>
      <c r="AA64" s="16">
        <f>N64-Z64</f>
        <v>-7233</v>
      </c>
      <c r="AB64" s="21" t="e">
        <f>AA64/N64</f>
        <v>#DIV/0!</v>
      </c>
      <c r="AD64" s="28">
        <f>C64-O64</f>
        <v>8700</v>
      </c>
      <c r="AE64" s="22">
        <f>R64+AD64</f>
        <v>8700</v>
      </c>
    </row>
    <row r="65" spans="1:31" x14ac:dyDescent="0.2">
      <c r="B65">
        <v>50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x14ac:dyDescent="0.2">
      <c r="A66" s="23" t="s">
        <v>56</v>
      </c>
      <c r="B66" t="s">
        <v>57</v>
      </c>
      <c r="C66" s="24">
        <v>24231</v>
      </c>
      <c r="D66" s="24">
        <v>11500</v>
      </c>
      <c r="E66" s="17">
        <f t="shared" ref="E66" si="167">D66*C67/C66</f>
        <v>0</v>
      </c>
      <c r="G66" s="17">
        <f t="shared" ref="G66" si="168">H66/0.15</f>
        <v>0</v>
      </c>
      <c r="I66" s="17">
        <f t="shared" ref="I66" si="169">D66+F66+H66</f>
        <v>11500</v>
      </c>
      <c r="J66" s="17">
        <f t="shared" ref="J66" si="170">SUM(E66:H66)</f>
        <v>0</v>
      </c>
      <c r="L66" s="18">
        <f t="shared" si="145"/>
        <v>2.1070434782608696</v>
      </c>
      <c r="M66" s="26" t="e">
        <f t="shared" ref="M66:M78" si="171">O66/K66</f>
        <v>#DIV/0!</v>
      </c>
      <c r="N66" s="27">
        <f>C66*K66/D66</f>
        <v>0</v>
      </c>
      <c r="P66" s="3">
        <v>0</v>
      </c>
      <c r="Q66" s="3">
        <v>0</v>
      </c>
      <c r="R66" s="34">
        <f t="shared" ref="R66" si="172">O66-N66</f>
        <v>0</v>
      </c>
      <c r="T66" s="35">
        <f>R66+3317</f>
        <v>3317</v>
      </c>
      <c r="AD66" s="28">
        <f>C66-O66</f>
        <v>24231</v>
      </c>
      <c r="AE66" s="22">
        <f>R66+AD66</f>
        <v>24231</v>
      </c>
    </row>
    <row r="67" spans="1:31" x14ac:dyDescent="0.2">
      <c r="B67">
        <v>373</v>
      </c>
      <c r="E67" s="17"/>
      <c r="G67" s="17"/>
      <c r="I67" s="17"/>
      <c r="J67" s="17"/>
      <c r="M67" s="19"/>
      <c r="N67" s="27"/>
      <c r="R67" s="16"/>
      <c r="T67" s="8">
        <v>3012.5</v>
      </c>
      <c r="U67" s="35">
        <f>T67+T66</f>
        <v>6329.5</v>
      </c>
    </row>
    <row r="68" spans="1:31" x14ac:dyDescent="0.2">
      <c r="A68" s="23" t="s">
        <v>154</v>
      </c>
      <c r="B68" t="s">
        <v>155</v>
      </c>
      <c r="C68" s="24">
        <v>1200</v>
      </c>
      <c r="D68">
        <v>464</v>
      </c>
      <c r="E68" s="17">
        <f t="shared" ref="E68" si="173">D68*C69/C68</f>
        <v>0</v>
      </c>
      <c r="G68" s="17">
        <f t="shared" ref="G68" si="174">H68/0.15</f>
        <v>0</v>
      </c>
      <c r="I68" s="17">
        <f t="shared" ref="I68" si="175">D68+F68+H68</f>
        <v>464</v>
      </c>
      <c r="J68" s="17">
        <f t="shared" ref="J68" si="176">SUM(E68:H68)</f>
        <v>0</v>
      </c>
      <c r="L68" s="18">
        <f>C68/D68</f>
        <v>2.5862068965517242</v>
      </c>
      <c r="M68" s="26" t="e">
        <f t="shared" ref="M68:M98" si="177">O68/K68</f>
        <v>#DIV/0!</v>
      </c>
      <c r="N68" s="27">
        <f>C68*K68/D68</f>
        <v>0</v>
      </c>
      <c r="P68" s="3">
        <v>0</v>
      </c>
      <c r="Q68" s="3">
        <v>0</v>
      </c>
      <c r="R68" s="16">
        <f t="shared" ref="R68" si="178">O68-N68</f>
        <v>0</v>
      </c>
      <c r="AD68" s="28">
        <f>C68-O68</f>
        <v>1200</v>
      </c>
      <c r="AE68" s="22">
        <f>R68+AD68</f>
        <v>1200</v>
      </c>
    </row>
    <row r="69" spans="1:31" x14ac:dyDescent="0.2">
      <c r="B69">
        <v>180</v>
      </c>
      <c r="E69" s="17"/>
      <c r="G69" s="17"/>
      <c r="I69" s="17"/>
      <c r="J69" s="17"/>
      <c r="M69" s="19"/>
      <c r="N69" s="27"/>
      <c r="R69" s="16"/>
    </row>
    <row r="70" spans="1:31" x14ac:dyDescent="0.2">
      <c r="E70" s="17" t="e">
        <f t="shared" ref="E70" si="179">D70*C71/C70</f>
        <v>#DIV/0!</v>
      </c>
      <c r="G70" s="17">
        <f t="shared" ref="G70" si="180">H70/0.15</f>
        <v>0</v>
      </c>
      <c r="I70" s="17">
        <f t="shared" ref="I70" si="181">D70+F70+H70</f>
        <v>0</v>
      </c>
      <c r="J70" s="17" t="e">
        <f t="shared" ref="J70" si="182">SUM(E70:H70)</f>
        <v>#DIV/0!</v>
      </c>
      <c r="L70" s="18" t="e">
        <f t="shared" si="145"/>
        <v>#DIV/0!</v>
      </c>
      <c r="M70" s="26" t="e">
        <f t="shared" ref="M70:M76" si="183">O70/K70</f>
        <v>#DIV/0!</v>
      </c>
      <c r="N70" s="27" t="e">
        <f>C70*K70/D70</f>
        <v>#DIV/0!</v>
      </c>
      <c r="R70" s="34" t="e">
        <f t="shared" ref="R70" si="184">O70-N70</f>
        <v>#DIV/0!</v>
      </c>
      <c r="AD70" s="28">
        <f>C70-O70</f>
        <v>0</v>
      </c>
      <c r="AE70" s="22" t="e">
        <f>R70+AD70</f>
        <v>#DIV/0!</v>
      </c>
    </row>
    <row r="71" spans="1:31" x14ac:dyDescent="0.2">
      <c r="A71" s="23" t="s">
        <v>156</v>
      </c>
      <c r="B71" t="s">
        <v>157</v>
      </c>
      <c r="C71" s="24">
        <f>SUM(C4:C70)</f>
        <v>837890</v>
      </c>
      <c r="D71" s="24">
        <f>SUM(D4:D70)</f>
        <v>368357.57743208727</v>
      </c>
      <c r="E71" s="17"/>
      <c r="G71" s="17"/>
      <c r="I71" s="17"/>
      <c r="J71" s="17"/>
      <c r="K71" s="24">
        <f>SUM(K4:K70)</f>
        <v>262049</v>
      </c>
      <c r="M71" s="19"/>
      <c r="N71" s="27"/>
      <c r="O71" s="24">
        <f>SUM(O4:O70)</f>
        <v>532046</v>
      </c>
      <c r="P71" s="24">
        <f>SUM(P4:P70)</f>
        <v>19000</v>
      </c>
      <c r="Q71" s="24">
        <f>SUM(Q4:Q70)</f>
        <v>1200</v>
      </c>
      <c r="R71" s="16"/>
    </row>
    <row r="72" spans="1:31" x14ac:dyDescent="0.2">
      <c r="E72" s="17" t="e">
        <f t="shared" ref="E72" si="185">D72*C73/C72</f>
        <v>#DIV/0!</v>
      </c>
      <c r="G72" s="17">
        <f t="shared" ref="G72" si="186">H72/0.15</f>
        <v>0</v>
      </c>
      <c r="I72" s="17">
        <f t="shared" ref="I72" si="187">D72+F72+H72</f>
        <v>0</v>
      </c>
      <c r="J72" s="17" t="e">
        <f t="shared" ref="J72" si="188">SUM(E72:H72)</f>
        <v>#DIV/0!</v>
      </c>
      <c r="L72" s="18" t="e">
        <f t="shared" si="139"/>
        <v>#DIV/0!</v>
      </c>
      <c r="M72" s="26" t="e">
        <f t="shared" si="171"/>
        <v>#DIV/0!</v>
      </c>
      <c r="N72" s="27" t="e">
        <f>C72*K72/D72</f>
        <v>#DIV/0!</v>
      </c>
      <c r="R72" s="16" t="e">
        <f t="shared" ref="R72" si="189">O72-N72</f>
        <v>#DIV/0!</v>
      </c>
      <c r="Z72" s="16"/>
      <c r="AD72" s="28">
        <f>C72-O72</f>
        <v>0</v>
      </c>
      <c r="AE72" s="22" t="e">
        <f>R72+AD72</f>
        <v>#DIV/0!</v>
      </c>
    </row>
    <row r="73" spans="1:31" x14ac:dyDescent="0.2">
      <c r="E73" s="17"/>
      <c r="G73" s="17"/>
      <c r="I73" s="17"/>
      <c r="J73" s="17"/>
      <c r="M73" s="19"/>
      <c r="N73" s="27"/>
      <c r="R73" s="16"/>
    </row>
    <row r="74" spans="1:31" x14ac:dyDescent="0.2">
      <c r="E74" s="17" t="e">
        <f t="shared" ref="E74" si="190">D74*C75/C74</f>
        <v>#DIV/0!</v>
      </c>
      <c r="G74" s="17">
        <f t="shared" ref="G74" si="191">H74/0.15</f>
        <v>0</v>
      </c>
      <c r="I74" s="17">
        <f t="shared" ref="I74" si="192">D74+F74+H74</f>
        <v>0</v>
      </c>
      <c r="J74" s="17" t="e">
        <f t="shared" ref="J74" si="193">SUM(E74:H74)</f>
        <v>#DIV/0!</v>
      </c>
      <c r="L74" s="18" t="e">
        <f t="shared" si="145"/>
        <v>#DIV/0!</v>
      </c>
      <c r="M74" s="26" t="e">
        <f t="shared" si="177"/>
        <v>#DIV/0!</v>
      </c>
      <c r="N74" s="27" t="e">
        <f>C74*K74/D74</f>
        <v>#DIV/0!</v>
      </c>
      <c r="P74" s="42" t="s">
        <v>158</v>
      </c>
      <c r="Q74" s="3">
        <f>P71-Q71</f>
        <v>17800</v>
      </c>
      <c r="R74" s="34" t="e">
        <f t="shared" ref="R74" si="194">O74-N74</f>
        <v>#DIV/0!</v>
      </c>
      <c r="AD74" s="28">
        <f>C74-O74</f>
        <v>0</v>
      </c>
      <c r="AE74" s="22" t="e">
        <f>R74+AD74</f>
        <v>#DIV/0!</v>
      </c>
    </row>
    <row r="75" spans="1:31" x14ac:dyDescent="0.2">
      <c r="E75" s="17"/>
      <c r="G75" s="17"/>
      <c r="I75" s="17"/>
      <c r="J75" s="17"/>
      <c r="M75" s="19"/>
      <c r="N75" s="27"/>
      <c r="R75" s="16"/>
    </row>
    <row r="76" spans="1:31" x14ac:dyDescent="0.2">
      <c r="E76" s="17" t="e">
        <f t="shared" ref="E76" si="195">D76*C77/C76</f>
        <v>#DIV/0!</v>
      </c>
      <c r="G76" s="17">
        <f t="shared" ref="G76" si="196">H76/0.15</f>
        <v>0</v>
      </c>
      <c r="I76" s="17">
        <f t="shared" ref="I76" si="197">D76+F76+H76</f>
        <v>0</v>
      </c>
      <c r="J76" s="17" t="e">
        <f t="shared" ref="J76" si="198">SUM(E76:H76)</f>
        <v>#DIV/0!</v>
      </c>
      <c r="L76" s="18" t="e">
        <f t="shared" si="139"/>
        <v>#DIV/0!</v>
      </c>
      <c r="M76" s="26" t="e">
        <f t="shared" si="183"/>
        <v>#DIV/0!</v>
      </c>
      <c r="N76" s="27" t="e">
        <f>C76*K76/D76</f>
        <v>#DIV/0!</v>
      </c>
      <c r="R76" s="16" t="e">
        <f t="shared" ref="R76" si="199">O76-N76</f>
        <v>#DIV/0!</v>
      </c>
      <c r="AD76" s="28">
        <f>C76-O76</f>
        <v>0</v>
      </c>
      <c r="AE76" s="22" t="e">
        <f>R76+AD76</f>
        <v>#DIV/0!</v>
      </c>
    </row>
    <row r="77" spans="1:31" x14ac:dyDescent="0.2">
      <c r="E77" s="17"/>
      <c r="G77" s="17"/>
      <c r="I77" s="17"/>
      <c r="J77" s="17"/>
      <c r="M77" s="19"/>
      <c r="N77" s="27"/>
      <c r="R77" s="16"/>
    </row>
    <row r="78" spans="1:31" x14ac:dyDescent="0.2">
      <c r="E78" s="17" t="e">
        <f t="shared" ref="E78" si="200">D78*C79/C78</f>
        <v>#DIV/0!</v>
      </c>
      <c r="G78" s="17">
        <f t="shared" ref="G78" si="201">H78/0.15</f>
        <v>0</v>
      </c>
      <c r="I78" s="17">
        <f t="shared" ref="I78" si="202">D78+F78+H78</f>
        <v>0</v>
      </c>
      <c r="J78" s="17" t="e">
        <f t="shared" ref="J78" si="203">SUM(E78:H78)</f>
        <v>#DIV/0!</v>
      </c>
      <c r="L78" s="18" t="e">
        <f t="shared" si="145"/>
        <v>#DIV/0!</v>
      </c>
      <c r="M78" s="26" t="e">
        <f t="shared" si="171"/>
        <v>#DIV/0!</v>
      </c>
      <c r="N78" s="27" t="e">
        <f>C78*K78/D78</f>
        <v>#DIV/0!</v>
      </c>
      <c r="R78" s="34" t="e">
        <f t="shared" ref="R78" si="204">O78-N78</f>
        <v>#DIV/0!</v>
      </c>
      <c r="T78" s="39">
        <f>C78+13500</f>
        <v>13500</v>
      </c>
      <c r="AD78" s="28">
        <f>C78-O78</f>
        <v>0</v>
      </c>
      <c r="AE78" s="22" t="e">
        <f>R78+AD78</f>
        <v>#DIV/0!</v>
      </c>
    </row>
    <row r="79" spans="1:31" x14ac:dyDescent="0.2">
      <c r="E79" s="17"/>
      <c r="G79" s="17"/>
      <c r="I79" s="17"/>
      <c r="J79" s="17"/>
      <c r="M79" s="19"/>
      <c r="N79" s="27"/>
      <c r="R79" s="16"/>
    </row>
    <row r="80" spans="1:31" x14ac:dyDescent="0.2">
      <c r="I80" s="1">
        <f>SUM(D80:H80)</f>
        <v>0</v>
      </c>
      <c r="L80" s="18" t="e">
        <f t="shared" si="139"/>
        <v>#DIV/0!</v>
      </c>
      <c r="M80" s="26" t="e">
        <f t="shared" si="177"/>
        <v>#DIV/0!</v>
      </c>
      <c r="N80" s="27" t="e">
        <f>C80*K80/D80</f>
        <v>#DIV/0!</v>
      </c>
      <c r="R80" s="16" t="e">
        <f t="shared" ref="R80" si="205">O80-N80</f>
        <v>#DIV/0!</v>
      </c>
      <c r="AD80" s="28">
        <f>C80-O80</f>
        <v>0</v>
      </c>
      <c r="AE80" s="22" t="e">
        <f>R80+AD80</f>
        <v>#DIV/0!</v>
      </c>
    </row>
    <row r="81" spans="9:31" x14ac:dyDescent="0.2">
      <c r="M81" s="19"/>
      <c r="N81" s="27"/>
      <c r="R81" s="16"/>
    </row>
    <row r="82" spans="9:31" x14ac:dyDescent="0.2">
      <c r="I82" s="1">
        <f>SUM(D82:H82)</f>
        <v>0</v>
      </c>
      <c r="L82" s="18" t="e">
        <f t="shared" si="139"/>
        <v>#DIV/0!</v>
      </c>
      <c r="M82" s="26" t="e">
        <f t="shared" si="177"/>
        <v>#DIV/0!</v>
      </c>
      <c r="N82" s="27" t="e">
        <f>C82*K82/D82</f>
        <v>#DIV/0!</v>
      </c>
      <c r="R82" s="34" t="e">
        <f t="shared" ref="R82" si="206">O82-N82</f>
        <v>#DIV/0!</v>
      </c>
      <c r="AD82" s="28" t="e">
        <f>#REF!-#REF!</f>
        <v>#REF!</v>
      </c>
      <c r="AE82" s="22" t="e">
        <f>R82+AD82</f>
        <v>#DIV/0!</v>
      </c>
    </row>
    <row r="83" spans="9:31" x14ac:dyDescent="0.2">
      <c r="M83" s="19"/>
      <c r="N83" s="27"/>
      <c r="R83" s="16"/>
    </row>
    <row r="84" spans="9:31" x14ac:dyDescent="0.2">
      <c r="I84" s="1">
        <f>SUM(D84:H84)</f>
        <v>0</v>
      </c>
      <c r="L84" s="18" t="e">
        <f t="shared" si="139"/>
        <v>#DIV/0!</v>
      </c>
      <c r="M84" s="26" t="e">
        <f t="shared" si="177"/>
        <v>#DIV/0!</v>
      </c>
      <c r="N84" s="27" t="e">
        <f>C84*K84/D84</f>
        <v>#DIV/0!</v>
      </c>
      <c r="R84" s="16" t="e">
        <f t="shared" ref="R84" si="207">O84-N84</f>
        <v>#DIV/0!</v>
      </c>
      <c r="AD84" s="28">
        <f>C83-O83</f>
        <v>0</v>
      </c>
      <c r="AE84" s="22" t="e">
        <f>R84+AD84</f>
        <v>#DIV/0!</v>
      </c>
    </row>
    <row r="85" spans="9:31" x14ac:dyDescent="0.2">
      <c r="M85" s="19"/>
      <c r="N85" s="27"/>
      <c r="R85" s="16"/>
    </row>
    <row r="86" spans="9:31" x14ac:dyDescent="0.2">
      <c r="I86" s="1">
        <f>SUM(D86:H86)</f>
        <v>0</v>
      </c>
      <c r="L86" s="18" t="e">
        <f t="shared" si="139"/>
        <v>#DIV/0!</v>
      </c>
      <c r="M86" s="26" t="e">
        <f t="shared" si="177"/>
        <v>#DIV/0!</v>
      </c>
      <c r="N86" s="27" t="e">
        <f>C86*K86/D86</f>
        <v>#DIV/0!</v>
      </c>
      <c r="R86" s="34" t="e">
        <f t="shared" ref="R86" si="208">O86-N86</f>
        <v>#DIV/0!</v>
      </c>
      <c r="AD86" s="28">
        <f>C85-O85</f>
        <v>0</v>
      </c>
      <c r="AE86" s="22" t="e">
        <f>R86+AD86</f>
        <v>#DIV/0!</v>
      </c>
    </row>
    <row r="87" spans="9:31" x14ac:dyDescent="0.2">
      <c r="M87" s="19"/>
      <c r="N87" s="27"/>
      <c r="R87" s="16"/>
    </row>
    <row r="88" spans="9:31" x14ac:dyDescent="0.2">
      <c r="I88" s="1">
        <f>SUM(D88:H88)</f>
        <v>0</v>
      </c>
      <c r="L88" s="18" t="e">
        <f t="shared" si="139"/>
        <v>#DIV/0!</v>
      </c>
      <c r="M88" s="26" t="e">
        <f t="shared" si="177"/>
        <v>#DIV/0!</v>
      </c>
      <c r="N88" s="27" t="e">
        <f>C88*K88/D88</f>
        <v>#DIV/0!</v>
      </c>
      <c r="R88" s="16" t="e">
        <f t="shared" ref="R88" si="209">O88-N88</f>
        <v>#DIV/0!</v>
      </c>
      <c r="AD88" s="28">
        <f>C87-O87</f>
        <v>0</v>
      </c>
      <c r="AE88" s="22" t="e">
        <f>R88+AD88</f>
        <v>#DIV/0!</v>
      </c>
    </row>
    <row r="89" spans="9:31" x14ac:dyDescent="0.2">
      <c r="M89" s="19"/>
      <c r="N89" s="27"/>
      <c r="R89" s="16"/>
    </row>
    <row r="90" spans="9:31" x14ac:dyDescent="0.2">
      <c r="I90" s="1">
        <f>SUM(D90:H90)</f>
        <v>0</v>
      </c>
      <c r="L90" s="18" t="e">
        <f t="shared" si="139"/>
        <v>#DIV/0!</v>
      </c>
      <c r="M90" s="26" t="e">
        <f t="shared" si="177"/>
        <v>#DIV/0!</v>
      </c>
      <c r="N90" s="27" t="e">
        <f>C90*K90/D90</f>
        <v>#DIV/0!</v>
      </c>
      <c r="R90" s="34" t="e">
        <f t="shared" ref="R90" si="210">O90-N90</f>
        <v>#DIV/0!</v>
      </c>
      <c r="AD90" s="28">
        <f>C89-O89</f>
        <v>0</v>
      </c>
      <c r="AE90" s="22" t="e">
        <f>R90+AD90</f>
        <v>#DIV/0!</v>
      </c>
    </row>
    <row r="91" spans="9:31" x14ac:dyDescent="0.2">
      <c r="M91" s="19"/>
      <c r="N91" s="27"/>
      <c r="R91" s="16"/>
    </row>
    <row r="92" spans="9:31" x14ac:dyDescent="0.2">
      <c r="I92" s="1">
        <f>SUM(D92:H92)</f>
        <v>0</v>
      </c>
      <c r="L92" s="18" t="e">
        <f t="shared" si="139"/>
        <v>#DIV/0!</v>
      </c>
      <c r="M92" s="26" t="e">
        <f t="shared" si="177"/>
        <v>#DIV/0!</v>
      </c>
      <c r="N92" s="27" t="e">
        <f>C92*K92/D92</f>
        <v>#DIV/0!</v>
      </c>
      <c r="R92" s="16" t="e">
        <f t="shared" ref="R92" si="211">O92-N92</f>
        <v>#DIV/0!</v>
      </c>
      <c r="AD92" s="28">
        <f>C91-O91</f>
        <v>0</v>
      </c>
      <c r="AE92" s="22" t="e">
        <f>R92+AD92</f>
        <v>#DIV/0!</v>
      </c>
    </row>
    <row r="93" spans="9:31" x14ac:dyDescent="0.2">
      <c r="M93" s="19"/>
      <c r="N93" s="27"/>
      <c r="R93" s="16"/>
    </row>
    <row r="94" spans="9:31" x14ac:dyDescent="0.2">
      <c r="I94" s="1">
        <f>SUM(D94:H94)</f>
        <v>0</v>
      </c>
      <c r="L94" s="18" t="e">
        <f t="shared" si="139"/>
        <v>#DIV/0!</v>
      </c>
      <c r="M94" s="26" t="e">
        <f t="shared" si="177"/>
        <v>#DIV/0!</v>
      </c>
      <c r="N94" s="27" t="e">
        <f>C94*K94/D94</f>
        <v>#DIV/0!</v>
      </c>
      <c r="R94" s="34" t="e">
        <f t="shared" ref="R94" si="212">O94-N94</f>
        <v>#DIV/0!</v>
      </c>
      <c r="AD94" s="28">
        <f>C93-O93</f>
        <v>0</v>
      </c>
      <c r="AE94" s="22" t="e">
        <f>R94+AD94</f>
        <v>#DIV/0!</v>
      </c>
    </row>
    <row r="95" spans="9:31" x14ac:dyDescent="0.2">
      <c r="M95" s="19"/>
      <c r="N95" s="27"/>
      <c r="R95" s="16"/>
    </row>
    <row r="96" spans="9:31" x14ac:dyDescent="0.2">
      <c r="I96" s="1">
        <f>SUM(D96:H96)</f>
        <v>0</v>
      </c>
      <c r="L96" s="18" t="e">
        <f t="shared" si="139"/>
        <v>#DIV/0!</v>
      </c>
      <c r="M96" s="26" t="e">
        <f t="shared" si="177"/>
        <v>#DIV/0!</v>
      </c>
      <c r="N96" s="27" t="e">
        <f>C96*K96/D96</f>
        <v>#DIV/0!</v>
      </c>
      <c r="R96" s="16" t="e">
        <f>O96-N96</f>
        <v>#DIV/0!</v>
      </c>
      <c r="AD96" s="28">
        <f>C95-O95</f>
        <v>0</v>
      </c>
      <c r="AE96" s="22" t="e">
        <f>R96+AD96</f>
        <v>#DIV/0!</v>
      </c>
    </row>
    <row r="97" spans="9:31" x14ac:dyDescent="0.2">
      <c r="M97" s="19"/>
      <c r="N97" s="27"/>
      <c r="R97" s="16"/>
    </row>
    <row r="98" spans="9:31" x14ac:dyDescent="0.2">
      <c r="I98" s="1">
        <f>SUM(D98:H98)</f>
        <v>0</v>
      </c>
      <c r="L98" s="18" t="e">
        <f t="shared" si="139"/>
        <v>#DIV/0!</v>
      </c>
      <c r="M98" s="26" t="e">
        <f t="shared" si="177"/>
        <v>#DIV/0!</v>
      </c>
      <c r="N98" s="27" t="e">
        <f>C98*K98/D98</f>
        <v>#DIV/0!</v>
      </c>
      <c r="R98" s="16" t="e">
        <f>O98-N98</f>
        <v>#DIV/0!</v>
      </c>
      <c r="AD98" s="28">
        <f>C97-O97</f>
        <v>0</v>
      </c>
      <c r="AE98" s="22" t="e">
        <f>R98+AD98</f>
        <v>#DIV/0!</v>
      </c>
    </row>
    <row r="99" spans="9:31" x14ac:dyDescent="0.2">
      <c r="N99" s="27"/>
      <c r="R99" s="16"/>
    </row>
    <row r="100" spans="9:31" x14ac:dyDescent="0.2">
      <c r="I100" s="1">
        <f>SUM(D100:H100)</f>
        <v>0</v>
      </c>
      <c r="N100" s="27" t="e">
        <f>C100*K100/D100</f>
        <v>#DIV/0!</v>
      </c>
      <c r="R100" s="16" t="e">
        <f>O100-N100</f>
        <v>#DIV/0!</v>
      </c>
      <c r="AD100" s="28">
        <f>C99-O99</f>
        <v>0</v>
      </c>
      <c r="AE100" s="22" t="e">
        <f>R100+AD100</f>
        <v>#DIV/0!</v>
      </c>
    </row>
    <row r="101" spans="9:31" x14ac:dyDescent="0.2">
      <c r="N101" s="27"/>
      <c r="R101" s="16"/>
    </row>
    <row r="102" spans="9:31" x14ac:dyDescent="0.2">
      <c r="I102" s="1">
        <f>SUM(D102:H102)</f>
        <v>0</v>
      </c>
      <c r="N102" s="27" t="e">
        <f>C102*K102/D102</f>
        <v>#DIV/0!</v>
      </c>
      <c r="R102" s="16" t="e">
        <f>O102-N102</f>
        <v>#DIV/0!</v>
      </c>
      <c r="AD102" s="28">
        <f>C101-O101</f>
        <v>0</v>
      </c>
      <c r="AE102" s="22" t="e">
        <f>R102+AD102</f>
        <v>#DIV/0!</v>
      </c>
    </row>
    <row r="103" spans="9:31" x14ac:dyDescent="0.2">
      <c r="N103" s="27"/>
      <c r="R103" s="16"/>
    </row>
    <row r="104" spans="9:31" x14ac:dyDescent="0.2">
      <c r="I104" s="1">
        <f>SUM(D104:H104)</f>
        <v>0</v>
      </c>
      <c r="N104" s="27" t="e">
        <f>C104*K104/D104</f>
        <v>#DIV/0!</v>
      </c>
      <c r="R104" s="16" t="e">
        <f>O104-N104</f>
        <v>#DIV/0!</v>
      </c>
      <c r="AD104" s="28">
        <f>C103-O103</f>
        <v>0</v>
      </c>
      <c r="AE104" s="22" t="e">
        <f>R104+AD104</f>
        <v>#DIV/0!</v>
      </c>
    </row>
    <row r="105" spans="9:31" x14ac:dyDescent="0.2">
      <c r="N105" s="27"/>
      <c r="R105" s="16"/>
    </row>
    <row r="106" spans="9:31" x14ac:dyDescent="0.2">
      <c r="I106" s="1">
        <f>SUM(D106:H106)</f>
        <v>0</v>
      </c>
      <c r="N106" s="27" t="e">
        <f>C106*K106/D106</f>
        <v>#DIV/0!</v>
      </c>
      <c r="R106" s="16" t="e">
        <f>O106-N106</f>
        <v>#DIV/0!</v>
      </c>
    </row>
    <row r="107" spans="9:31" x14ac:dyDescent="0.2">
      <c r="N107" s="27"/>
      <c r="R107" s="16"/>
    </row>
    <row r="108" spans="9:31" x14ac:dyDescent="0.2">
      <c r="I108" s="1">
        <f>SUM(D108:H108)</f>
        <v>0</v>
      </c>
      <c r="N108" s="27" t="e">
        <f>C108*K108/D108</f>
        <v>#DIV/0!</v>
      </c>
      <c r="R108" s="16" t="e">
        <f>O108-N108</f>
        <v>#DIV/0!</v>
      </c>
    </row>
    <row r="109" spans="9:31" x14ac:dyDescent="0.2">
      <c r="R109" s="16"/>
    </row>
    <row r="110" spans="9:31" x14ac:dyDescent="0.2">
      <c r="I110" s="1">
        <f>SUM(D110:H110)</f>
        <v>0</v>
      </c>
      <c r="N110" s="1" t="e">
        <f>I110+#REF!*(F110)/100</f>
        <v>#REF!</v>
      </c>
      <c r="R110" s="16" t="e">
        <f>O110-N110</f>
        <v>#REF!</v>
      </c>
    </row>
    <row r="111" spans="9:31" x14ac:dyDescent="0.2">
      <c r="R111" s="16"/>
    </row>
    <row r="112" spans="9:31" x14ac:dyDescent="0.2">
      <c r="I112" s="1">
        <f>SUM(D112:H112)</f>
        <v>0</v>
      </c>
      <c r="N112" s="1" t="e">
        <f>I112+#REF!*(F112)/100</f>
        <v>#REF!</v>
      </c>
      <c r="R112" s="16" t="e">
        <f>O112-N112</f>
        <v>#REF!</v>
      </c>
    </row>
    <row r="113" spans="9:18" x14ac:dyDescent="0.2">
      <c r="R113" s="16"/>
    </row>
    <row r="114" spans="9:18" x14ac:dyDescent="0.2">
      <c r="I114" s="1">
        <f>SUM(D114:H114)</f>
        <v>0</v>
      </c>
      <c r="N114" s="1" t="e">
        <f>I114+#REF!*(F114)/100</f>
        <v>#REF!</v>
      </c>
      <c r="R114" s="16" t="e">
        <f>O114-N114</f>
        <v>#REF!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E341"/>
  <sheetViews>
    <sheetView workbookViewId="0">
      <selection activeCell="C3" sqref="C3"/>
    </sheetView>
  </sheetViews>
  <sheetFormatPr defaultRowHeight="15" x14ac:dyDescent="0.25"/>
  <cols>
    <col min="1" max="1" width="12.42578125" style="52" customWidth="1"/>
    <col min="2" max="2" width="30.42578125" style="52" customWidth="1"/>
    <col min="3" max="3" width="17.28515625" style="52" customWidth="1"/>
    <col min="4" max="4" width="29.140625" style="52" customWidth="1"/>
    <col min="5" max="5" width="16.140625" style="52" customWidth="1"/>
    <col min="6" max="6" width="25.140625" style="52" customWidth="1"/>
    <col min="7" max="8" width="16.42578125" style="52" customWidth="1"/>
    <col min="9" max="9" width="14" style="52" customWidth="1"/>
    <col min="10" max="10" width="31.28515625" style="52" customWidth="1"/>
    <col min="11" max="11" width="29.42578125" style="52" customWidth="1"/>
    <col min="12" max="12" width="17.7109375" style="52" customWidth="1"/>
    <col min="13" max="13" width="23.5703125" style="52" customWidth="1"/>
    <col min="14" max="14" width="22.42578125" style="52" customWidth="1"/>
    <col min="15" max="15" width="16.28515625" style="52" customWidth="1"/>
    <col min="16" max="16" width="12.42578125" style="52" customWidth="1"/>
    <col min="17" max="17" width="7.42578125" style="52" customWidth="1"/>
    <col min="18" max="18" width="43.5703125" style="52" customWidth="1"/>
    <col min="19" max="19" width="10" style="52" customWidth="1"/>
    <col min="20" max="20" width="11.140625" style="52" customWidth="1"/>
    <col min="21" max="24" width="14" style="52" customWidth="1"/>
    <col min="25" max="25" width="14.85546875" style="52" customWidth="1"/>
    <col min="26" max="26" width="11" style="52" customWidth="1"/>
    <col min="27" max="27" width="10.7109375" style="52" customWidth="1"/>
    <col min="28" max="28" width="18.28515625" style="52" customWidth="1"/>
    <col min="29" max="29" width="13.85546875" style="52" customWidth="1"/>
    <col min="30" max="30" width="9.42578125" style="52" customWidth="1"/>
    <col min="31" max="31" width="14" style="52" customWidth="1"/>
    <col min="32" max="16384" width="9.140625" style="52"/>
  </cols>
  <sheetData>
    <row r="2" spans="1:31" x14ac:dyDescent="0.25">
      <c r="A2" s="51" t="s">
        <v>240</v>
      </c>
      <c r="B2" s="51" t="s">
        <v>241</v>
      </c>
      <c r="C2" s="51" t="s">
        <v>242</v>
      </c>
      <c r="D2" s="51" t="s">
        <v>243</v>
      </c>
      <c r="E2" s="51" t="s">
        <v>244</v>
      </c>
      <c r="F2" s="51" t="s">
        <v>245</v>
      </c>
      <c r="G2" s="51" t="s">
        <v>246</v>
      </c>
      <c r="H2" s="51" t="s">
        <v>247</v>
      </c>
      <c r="I2" s="51" t="s">
        <v>248</v>
      </c>
      <c r="J2" s="51" t="s">
        <v>249</v>
      </c>
      <c r="K2" s="51" t="s">
        <v>250</v>
      </c>
      <c r="L2" s="51" t="s">
        <v>251</v>
      </c>
      <c r="M2" s="51" t="s">
        <v>252</v>
      </c>
      <c r="N2" s="51" t="s">
        <v>253</v>
      </c>
      <c r="O2" s="51" t="s">
        <v>254</v>
      </c>
      <c r="P2" s="51" t="s">
        <v>255</v>
      </c>
      <c r="Q2" s="51" t="s">
        <v>256</v>
      </c>
      <c r="R2" s="51" t="s">
        <v>257</v>
      </c>
      <c r="S2" s="51" t="s">
        <v>258</v>
      </c>
      <c r="T2" s="51" t="s">
        <v>259</v>
      </c>
      <c r="U2" s="51" t="s">
        <v>260</v>
      </c>
      <c r="V2" s="51" t="s">
        <v>261</v>
      </c>
      <c r="W2" s="51" t="s">
        <v>262</v>
      </c>
      <c r="X2" s="51" t="s">
        <v>263</v>
      </c>
      <c r="Y2" s="51" t="s">
        <v>264</v>
      </c>
      <c r="Z2" s="51" t="s">
        <v>265</v>
      </c>
      <c r="AA2" s="51" t="s">
        <v>266</v>
      </c>
      <c r="AB2" s="51" t="s">
        <v>267</v>
      </c>
      <c r="AC2" s="51" t="s">
        <v>268</v>
      </c>
      <c r="AD2" s="51" t="s">
        <v>269</v>
      </c>
      <c r="AE2" s="51" t="s">
        <v>270</v>
      </c>
    </row>
    <row r="3" spans="1:31" ht="75" x14ac:dyDescent="0.25">
      <c r="A3" s="53" t="s">
        <v>271</v>
      </c>
      <c r="B3" s="53" t="s">
        <v>272</v>
      </c>
      <c r="C3" s="53" t="s">
        <v>273</v>
      </c>
      <c r="D3" s="53" t="s">
        <v>274</v>
      </c>
      <c r="E3" s="53" t="s">
        <v>275</v>
      </c>
      <c r="F3" s="53" t="s">
        <v>276</v>
      </c>
      <c r="G3" s="53" t="s">
        <v>277</v>
      </c>
      <c r="H3" s="53" t="s">
        <v>277</v>
      </c>
      <c r="I3" s="53" t="s">
        <v>277</v>
      </c>
      <c r="J3" s="53" t="s">
        <v>278</v>
      </c>
      <c r="K3" s="53" t="s">
        <v>279</v>
      </c>
      <c r="L3" s="53" t="s">
        <v>280</v>
      </c>
      <c r="M3" s="53" t="s">
        <v>281</v>
      </c>
      <c r="N3" s="54">
        <v>42233.14</v>
      </c>
      <c r="O3" s="54">
        <v>64258</v>
      </c>
      <c r="P3" s="54">
        <v>0</v>
      </c>
      <c r="Q3" s="53" t="s">
        <v>282</v>
      </c>
      <c r="R3" s="53" t="s">
        <v>283</v>
      </c>
      <c r="S3" s="53" t="s">
        <v>284</v>
      </c>
      <c r="T3" s="53" t="s">
        <v>277</v>
      </c>
      <c r="U3" s="53" t="s">
        <v>277</v>
      </c>
      <c r="V3" s="53" t="s">
        <v>285</v>
      </c>
      <c r="W3" s="53" t="s">
        <v>286</v>
      </c>
      <c r="X3" s="53" t="s">
        <v>277</v>
      </c>
      <c r="Y3" s="53" t="s">
        <v>287</v>
      </c>
      <c r="Z3" s="53" t="s">
        <v>277</v>
      </c>
      <c r="AA3" s="53" t="s">
        <v>288</v>
      </c>
      <c r="AB3" s="53" t="s">
        <v>277</v>
      </c>
      <c r="AC3" s="55">
        <v>0</v>
      </c>
      <c r="AD3" s="53" t="s">
        <v>277</v>
      </c>
      <c r="AE3" s="53" t="s">
        <v>289</v>
      </c>
    </row>
    <row r="4" spans="1:31" ht="75" x14ac:dyDescent="0.25">
      <c r="A4" s="53" t="s">
        <v>290</v>
      </c>
      <c r="B4" s="53" t="s">
        <v>291</v>
      </c>
      <c r="C4" s="53" t="s">
        <v>277</v>
      </c>
      <c r="D4" s="53" t="s">
        <v>292</v>
      </c>
      <c r="E4" s="53" t="s">
        <v>293</v>
      </c>
      <c r="F4" s="53" t="s">
        <v>294</v>
      </c>
      <c r="G4" s="53" t="s">
        <v>295</v>
      </c>
      <c r="H4" s="53" t="s">
        <v>296</v>
      </c>
      <c r="I4" s="53" t="s">
        <v>277</v>
      </c>
      <c r="J4" s="53" t="s">
        <v>297</v>
      </c>
      <c r="K4" s="53" t="s">
        <v>298</v>
      </c>
      <c r="L4" s="53" t="s">
        <v>299</v>
      </c>
      <c r="M4" s="53" t="s">
        <v>300</v>
      </c>
      <c r="N4" s="54">
        <v>500</v>
      </c>
      <c r="O4" s="54">
        <v>0</v>
      </c>
      <c r="P4" s="54">
        <v>0</v>
      </c>
      <c r="Q4" s="53" t="s">
        <v>301</v>
      </c>
      <c r="R4" s="53" t="s">
        <v>302</v>
      </c>
      <c r="S4" s="53" t="s">
        <v>284</v>
      </c>
      <c r="T4" s="53" t="s">
        <v>277</v>
      </c>
      <c r="U4" s="53" t="s">
        <v>277</v>
      </c>
      <c r="V4" s="53" t="s">
        <v>303</v>
      </c>
      <c r="W4" s="53" t="s">
        <v>304</v>
      </c>
      <c r="X4" s="53" t="s">
        <v>277</v>
      </c>
      <c r="Y4" s="53" t="s">
        <v>305</v>
      </c>
      <c r="Z4" s="53" t="s">
        <v>288</v>
      </c>
      <c r="AA4" s="53" t="s">
        <v>277</v>
      </c>
      <c r="AB4" s="53" t="s">
        <v>277</v>
      </c>
      <c r="AC4" s="55">
        <v>0</v>
      </c>
      <c r="AD4" s="53" t="s">
        <v>277</v>
      </c>
      <c r="AE4" s="53" t="s">
        <v>306</v>
      </c>
    </row>
    <row r="5" spans="1:31" ht="150" x14ac:dyDescent="0.25">
      <c r="A5" s="53" t="s">
        <v>307</v>
      </c>
      <c r="B5" s="53" t="s">
        <v>308</v>
      </c>
      <c r="C5" s="53" t="s">
        <v>309</v>
      </c>
      <c r="D5" s="53" t="s">
        <v>310</v>
      </c>
      <c r="E5" s="53" t="s">
        <v>275</v>
      </c>
      <c r="F5" s="53" t="s">
        <v>311</v>
      </c>
      <c r="G5" s="53" t="s">
        <v>312</v>
      </c>
      <c r="H5" s="53" t="s">
        <v>277</v>
      </c>
      <c r="I5" s="53" t="s">
        <v>277</v>
      </c>
      <c r="J5" s="53" t="s">
        <v>313</v>
      </c>
      <c r="K5" s="53" t="s">
        <v>314</v>
      </c>
      <c r="L5" s="53" t="s">
        <v>315</v>
      </c>
      <c r="M5" s="53" t="s">
        <v>316</v>
      </c>
      <c r="N5" s="54">
        <v>60000</v>
      </c>
      <c r="O5" s="54">
        <v>0</v>
      </c>
      <c r="P5" s="54">
        <v>0</v>
      </c>
      <c r="Q5" s="53" t="s">
        <v>282</v>
      </c>
      <c r="R5" s="53" t="s">
        <v>317</v>
      </c>
      <c r="S5" s="53" t="s">
        <v>318</v>
      </c>
      <c r="T5" s="53" t="s">
        <v>319</v>
      </c>
      <c r="U5" s="53" t="s">
        <v>277</v>
      </c>
      <c r="V5" s="53" t="s">
        <v>320</v>
      </c>
      <c r="W5" s="53" t="s">
        <v>286</v>
      </c>
      <c r="X5" s="53" t="s">
        <v>277</v>
      </c>
      <c r="Y5" s="53" t="s">
        <v>321</v>
      </c>
      <c r="Z5" s="53" t="s">
        <v>277</v>
      </c>
      <c r="AA5" s="53" t="s">
        <v>288</v>
      </c>
      <c r="AB5" s="53" t="s">
        <v>277</v>
      </c>
      <c r="AC5" s="55">
        <v>0</v>
      </c>
      <c r="AD5" s="53" t="s">
        <v>277</v>
      </c>
      <c r="AE5" s="53" t="s">
        <v>322</v>
      </c>
    </row>
    <row r="6" spans="1:31" ht="45" x14ac:dyDescent="0.25">
      <c r="A6" s="53" t="s">
        <v>323</v>
      </c>
      <c r="B6" s="53" t="s">
        <v>324</v>
      </c>
      <c r="C6" s="53" t="s">
        <v>277</v>
      </c>
      <c r="D6" s="53" t="s">
        <v>325</v>
      </c>
      <c r="E6" s="53" t="s">
        <v>275</v>
      </c>
      <c r="F6" s="53" t="s">
        <v>326</v>
      </c>
      <c r="G6" s="53" t="s">
        <v>327</v>
      </c>
      <c r="H6" s="53" t="s">
        <v>277</v>
      </c>
      <c r="I6" s="53" t="s">
        <v>277</v>
      </c>
      <c r="J6" s="53" t="s">
        <v>328</v>
      </c>
      <c r="K6" s="53" t="s">
        <v>329</v>
      </c>
      <c r="L6" s="53" t="s">
        <v>330</v>
      </c>
      <c r="M6" s="53" t="s">
        <v>331</v>
      </c>
      <c r="N6" s="54">
        <v>20465</v>
      </c>
      <c r="O6" s="54">
        <v>0</v>
      </c>
      <c r="P6" s="54">
        <v>0</v>
      </c>
      <c r="Q6" s="53" t="s">
        <v>277</v>
      </c>
      <c r="R6" s="53" t="s">
        <v>332</v>
      </c>
      <c r="S6" s="53" t="s">
        <v>333</v>
      </c>
      <c r="T6" s="53" t="s">
        <v>277</v>
      </c>
      <c r="U6" s="53" t="s">
        <v>277</v>
      </c>
      <c r="V6" s="53" t="s">
        <v>277</v>
      </c>
      <c r="W6" s="53" t="s">
        <v>277</v>
      </c>
      <c r="X6" s="53" t="s">
        <v>277</v>
      </c>
      <c r="Y6" s="53" t="s">
        <v>334</v>
      </c>
      <c r="Z6" s="53" t="s">
        <v>288</v>
      </c>
      <c r="AA6" s="53" t="s">
        <v>277</v>
      </c>
      <c r="AB6" s="53" t="s">
        <v>277</v>
      </c>
      <c r="AC6" s="55">
        <v>0</v>
      </c>
      <c r="AD6" s="53" t="s">
        <v>277</v>
      </c>
      <c r="AE6" s="53" t="s">
        <v>306</v>
      </c>
    </row>
    <row r="7" spans="1:31" ht="210" x14ac:dyDescent="0.25">
      <c r="A7" s="53" t="s">
        <v>335</v>
      </c>
      <c r="B7" s="53" t="s">
        <v>336</v>
      </c>
      <c r="C7" s="53" t="s">
        <v>337</v>
      </c>
      <c r="D7" s="53" t="s">
        <v>338</v>
      </c>
      <c r="E7" s="53" t="s">
        <v>293</v>
      </c>
      <c r="F7" s="53" t="s">
        <v>339</v>
      </c>
      <c r="G7" s="53" t="s">
        <v>340</v>
      </c>
      <c r="H7" s="53" t="s">
        <v>341</v>
      </c>
      <c r="I7" s="53" t="s">
        <v>277</v>
      </c>
      <c r="J7" s="53" t="s">
        <v>342</v>
      </c>
      <c r="K7" s="53" t="s">
        <v>343</v>
      </c>
      <c r="L7" s="53" t="s">
        <v>344</v>
      </c>
      <c r="M7" s="53" t="s">
        <v>345</v>
      </c>
      <c r="N7" s="54">
        <v>20000</v>
      </c>
      <c r="O7" s="54">
        <v>0</v>
      </c>
      <c r="P7" s="54">
        <v>0</v>
      </c>
      <c r="Q7" s="53" t="s">
        <v>346</v>
      </c>
      <c r="R7" s="53" t="s">
        <v>347</v>
      </c>
      <c r="S7" s="53" t="s">
        <v>348</v>
      </c>
      <c r="T7" s="53" t="s">
        <v>284</v>
      </c>
      <c r="U7" s="53" t="s">
        <v>277</v>
      </c>
      <c r="V7" s="53" t="s">
        <v>303</v>
      </c>
      <c r="W7" s="53" t="s">
        <v>304</v>
      </c>
      <c r="X7" s="53" t="s">
        <v>277</v>
      </c>
      <c r="Y7" s="53" t="s">
        <v>349</v>
      </c>
      <c r="Z7" s="53" t="s">
        <v>288</v>
      </c>
      <c r="AA7" s="53" t="s">
        <v>277</v>
      </c>
      <c r="AB7" s="53" t="s">
        <v>277</v>
      </c>
      <c r="AC7" s="55">
        <v>0</v>
      </c>
      <c r="AD7" s="53" t="s">
        <v>277</v>
      </c>
      <c r="AE7" s="53" t="s">
        <v>306</v>
      </c>
    </row>
    <row r="8" spans="1:31" ht="45" x14ac:dyDescent="0.25">
      <c r="A8" s="53" t="s">
        <v>350</v>
      </c>
      <c r="B8" s="53" t="s">
        <v>351</v>
      </c>
      <c r="C8" s="53" t="s">
        <v>277</v>
      </c>
      <c r="D8" s="53" t="s">
        <v>352</v>
      </c>
      <c r="E8" s="53" t="s">
        <v>275</v>
      </c>
      <c r="F8" s="53" t="s">
        <v>353</v>
      </c>
      <c r="G8" s="53" t="s">
        <v>354</v>
      </c>
      <c r="H8" s="53" t="s">
        <v>277</v>
      </c>
      <c r="I8" s="53" t="s">
        <v>277</v>
      </c>
      <c r="J8" s="53" t="s">
        <v>355</v>
      </c>
      <c r="K8" s="53" t="s">
        <v>356</v>
      </c>
      <c r="L8" s="53" t="s">
        <v>357</v>
      </c>
      <c r="M8" s="53" t="s">
        <v>358</v>
      </c>
      <c r="N8" s="54">
        <v>25000</v>
      </c>
      <c r="O8" s="54">
        <v>0</v>
      </c>
      <c r="P8" s="54">
        <v>0</v>
      </c>
      <c r="Q8" s="53" t="s">
        <v>277</v>
      </c>
      <c r="R8" s="53" t="s">
        <v>359</v>
      </c>
      <c r="S8" s="53" t="s">
        <v>360</v>
      </c>
      <c r="T8" s="53" t="s">
        <v>277</v>
      </c>
      <c r="U8" s="53" t="s">
        <v>277</v>
      </c>
      <c r="V8" s="53" t="s">
        <v>277</v>
      </c>
      <c r="W8" s="53" t="s">
        <v>277</v>
      </c>
      <c r="X8" s="53" t="s">
        <v>277</v>
      </c>
      <c r="Y8" s="53" t="s">
        <v>361</v>
      </c>
      <c r="Z8" s="53" t="s">
        <v>277</v>
      </c>
      <c r="AA8" s="53" t="s">
        <v>277</v>
      </c>
      <c r="AB8" s="53" t="s">
        <v>288</v>
      </c>
      <c r="AC8" s="55">
        <v>0</v>
      </c>
      <c r="AD8" s="53" t="s">
        <v>277</v>
      </c>
      <c r="AE8" s="53" t="s">
        <v>306</v>
      </c>
    </row>
    <row r="9" spans="1:31" ht="90" x14ac:dyDescent="0.25">
      <c r="A9" s="53" t="s">
        <v>362</v>
      </c>
      <c r="B9" s="53" t="s">
        <v>363</v>
      </c>
      <c r="C9" s="53" t="s">
        <v>364</v>
      </c>
      <c r="D9" s="53" t="s">
        <v>365</v>
      </c>
      <c r="E9" s="53" t="s">
        <v>275</v>
      </c>
      <c r="F9" s="53" t="s">
        <v>366</v>
      </c>
      <c r="G9" s="53" t="s">
        <v>367</v>
      </c>
      <c r="H9" s="53" t="s">
        <v>368</v>
      </c>
      <c r="I9" s="53" t="s">
        <v>369</v>
      </c>
      <c r="J9" s="53" t="s">
        <v>370</v>
      </c>
      <c r="K9" s="53" t="s">
        <v>371</v>
      </c>
      <c r="L9" s="53" t="s">
        <v>372</v>
      </c>
      <c r="M9" s="53" t="s">
        <v>373</v>
      </c>
      <c r="N9" s="54">
        <v>6144</v>
      </c>
      <c r="O9" s="54">
        <v>0</v>
      </c>
      <c r="P9" s="54">
        <v>0</v>
      </c>
      <c r="Q9" s="53" t="s">
        <v>346</v>
      </c>
      <c r="R9" s="53" t="s">
        <v>374</v>
      </c>
      <c r="S9" s="53" t="s">
        <v>348</v>
      </c>
      <c r="T9" s="53" t="s">
        <v>277</v>
      </c>
      <c r="U9" s="53" t="s">
        <v>277</v>
      </c>
      <c r="V9" s="53" t="s">
        <v>277</v>
      </c>
      <c r="W9" s="53" t="s">
        <v>277</v>
      </c>
      <c r="X9" s="53" t="s">
        <v>277</v>
      </c>
      <c r="Y9" s="53" t="s">
        <v>375</v>
      </c>
      <c r="Z9" s="53" t="s">
        <v>277</v>
      </c>
      <c r="AA9" s="53" t="s">
        <v>288</v>
      </c>
      <c r="AB9" s="53" t="s">
        <v>277</v>
      </c>
      <c r="AC9" s="55">
        <v>0</v>
      </c>
      <c r="AD9" s="53" t="s">
        <v>277</v>
      </c>
      <c r="AE9" s="53" t="s">
        <v>376</v>
      </c>
    </row>
    <row r="10" spans="1:31" ht="45" x14ac:dyDescent="0.25">
      <c r="A10" s="53" t="s">
        <v>377</v>
      </c>
      <c r="B10" s="53" t="s">
        <v>378</v>
      </c>
      <c r="C10" s="53" t="s">
        <v>379</v>
      </c>
      <c r="D10" s="53" t="s">
        <v>380</v>
      </c>
      <c r="E10" s="53" t="s">
        <v>275</v>
      </c>
      <c r="F10" s="53" t="s">
        <v>381</v>
      </c>
      <c r="G10" s="53" t="s">
        <v>382</v>
      </c>
      <c r="H10" s="53" t="s">
        <v>277</v>
      </c>
      <c r="I10" s="53" t="s">
        <v>277</v>
      </c>
      <c r="J10" s="53" t="s">
        <v>383</v>
      </c>
      <c r="K10" s="53" t="s">
        <v>384</v>
      </c>
      <c r="L10" s="53" t="s">
        <v>385</v>
      </c>
      <c r="M10" s="53" t="s">
        <v>316</v>
      </c>
      <c r="N10" s="54">
        <v>6208</v>
      </c>
      <c r="O10" s="54">
        <v>0</v>
      </c>
      <c r="P10" s="54">
        <v>0</v>
      </c>
      <c r="Q10" s="53" t="s">
        <v>282</v>
      </c>
      <c r="R10" s="53" t="s">
        <v>386</v>
      </c>
      <c r="S10" s="53" t="s">
        <v>284</v>
      </c>
      <c r="T10" s="53" t="s">
        <v>277</v>
      </c>
      <c r="U10" s="53" t="s">
        <v>277</v>
      </c>
      <c r="V10" s="53" t="s">
        <v>387</v>
      </c>
      <c r="W10" s="53" t="s">
        <v>286</v>
      </c>
      <c r="X10" s="53" t="s">
        <v>277</v>
      </c>
      <c r="Y10" s="53" t="s">
        <v>388</v>
      </c>
      <c r="Z10" s="53" t="s">
        <v>288</v>
      </c>
      <c r="AA10" s="53" t="s">
        <v>277</v>
      </c>
      <c r="AB10" s="53" t="s">
        <v>277</v>
      </c>
      <c r="AC10" s="55">
        <v>0</v>
      </c>
      <c r="AD10" s="53" t="s">
        <v>277</v>
      </c>
      <c r="AE10" s="53" t="s">
        <v>306</v>
      </c>
    </row>
    <row r="11" spans="1:31" ht="105" x14ac:dyDescent="0.25">
      <c r="A11" s="53" t="s">
        <v>389</v>
      </c>
      <c r="B11" s="53" t="s">
        <v>390</v>
      </c>
      <c r="C11" s="53" t="s">
        <v>391</v>
      </c>
      <c r="D11" s="53" t="s">
        <v>392</v>
      </c>
      <c r="E11" s="53" t="s">
        <v>275</v>
      </c>
      <c r="F11" s="53" t="s">
        <v>393</v>
      </c>
      <c r="G11" s="53" t="s">
        <v>394</v>
      </c>
      <c r="H11" s="53" t="s">
        <v>395</v>
      </c>
      <c r="I11" s="53" t="s">
        <v>277</v>
      </c>
      <c r="J11" s="53" t="s">
        <v>396</v>
      </c>
      <c r="K11" s="53" t="s">
        <v>397</v>
      </c>
      <c r="L11" s="53" t="s">
        <v>398</v>
      </c>
      <c r="M11" s="53" t="s">
        <v>399</v>
      </c>
      <c r="N11" s="54">
        <v>3675</v>
      </c>
      <c r="O11" s="54">
        <v>0</v>
      </c>
      <c r="P11" s="54">
        <v>0</v>
      </c>
      <c r="Q11" s="53" t="s">
        <v>346</v>
      </c>
      <c r="R11" s="53" t="s">
        <v>400</v>
      </c>
      <c r="S11" s="53" t="s">
        <v>348</v>
      </c>
      <c r="T11" s="53" t="s">
        <v>277</v>
      </c>
      <c r="U11" s="53" t="s">
        <v>277</v>
      </c>
      <c r="V11" s="53" t="s">
        <v>303</v>
      </c>
      <c r="W11" s="53" t="s">
        <v>304</v>
      </c>
      <c r="X11" s="53" t="s">
        <v>277</v>
      </c>
      <c r="Y11" s="53" t="s">
        <v>401</v>
      </c>
      <c r="Z11" s="53" t="s">
        <v>277</v>
      </c>
      <c r="AA11" s="53" t="s">
        <v>288</v>
      </c>
      <c r="AB11" s="53" t="s">
        <v>277</v>
      </c>
      <c r="AC11" s="55">
        <v>0</v>
      </c>
      <c r="AD11" s="53" t="s">
        <v>277</v>
      </c>
      <c r="AE11" s="53" t="s">
        <v>306</v>
      </c>
    </row>
    <row r="12" spans="1:31" ht="75" x14ac:dyDescent="0.25">
      <c r="A12" s="53" t="s">
        <v>402</v>
      </c>
      <c r="B12" s="53" t="s">
        <v>351</v>
      </c>
      <c r="C12" s="53" t="s">
        <v>277</v>
      </c>
      <c r="D12" s="53" t="s">
        <v>403</v>
      </c>
      <c r="E12" s="53" t="s">
        <v>275</v>
      </c>
      <c r="F12" s="53" t="s">
        <v>404</v>
      </c>
      <c r="G12" s="53" t="s">
        <v>312</v>
      </c>
      <c r="H12" s="53" t="s">
        <v>277</v>
      </c>
      <c r="I12" s="53" t="s">
        <v>277</v>
      </c>
      <c r="J12" s="53" t="s">
        <v>405</v>
      </c>
      <c r="K12" s="53" t="s">
        <v>406</v>
      </c>
      <c r="L12" s="53" t="s">
        <v>407</v>
      </c>
      <c r="M12" s="53" t="s">
        <v>277</v>
      </c>
      <c r="N12" s="54">
        <v>6000</v>
      </c>
      <c r="O12" s="54">
        <v>0</v>
      </c>
      <c r="P12" s="54">
        <v>0</v>
      </c>
      <c r="Q12" s="53" t="s">
        <v>346</v>
      </c>
      <c r="R12" s="53" t="s">
        <v>408</v>
      </c>
      <c r="S12" s="53" t="s">
        <v>348</v>
      </c>
      <c r="T12" s="53" t="s">
        <v>277</v>
      </c>
      <c r="U12" s="53" t="s">
        <v>277</v>
      </c>
      <c r="V12" s="53" t="s">
        <v>277</v>
      </c>
      <c r="W12" s="53" t="s">
        <v>277</v>
      </c>
      <c r="X12" s="53" t="s">
        <v>277</v>
      </c>
      <c r="Y12" s="53" t="s">
        <v>409</v>
      </c>
      <c r="Z12" s="53" t="s">
        <v>277</v>
      </c>
      <c r="AA12" s="53" t="s">
        <v>277</v>
      </c>
      <c r="AB12" s="53" t="s">
        <v>288</v>
      </c>
      <c r="AC12" s="55">
        <v>0</v>
      </c>
      <c r="AD12" s="53" t="s">
        <v>277</v>
      </c>
      <c r="AE12" s="53" t="s">
        <v>410</v>
      </c>
    </row>
    <row r="13" spans="1:31" ht="75" x14ac:dyDescent="0.25">
      <c r="A13" s="53" t="s">
        <v>411</v>
      </c>
      <c r="B13" s="53" t="s">
        <v>412</v>
      </c>
      <c r="C13" s="53" t="s">
        <v>277</v>
      </c>
      <c r="D13" s="53" t="s">
        <v>413</v>
      </c>
      <c r="E13" s="53" t="s">
        <v>275</v>
      </c>
      <c r="F13" s="53" t="s">
        <v>404</v>
      </c>
      <c r="G13" s="53" t="s">
        <v>414</v>
      </c>
      <c r="H13" s="53" t="s">
        <v>277</v>
      </c>
      <c r="I13" s="53" t="s">
        <v>277</v>
      </c>
      <c r="J13" s="53" t="s">
        <v>405</v>
      </c>
      <c r="K13" s="53" t="s">
        <v>415</v>
      </c>
      <c r="L13" s="53" t="s">
        <v>407</v>
      </c>
      <c r="M13" s="53" t="s">
        <v>277</v>
      </c>
      <c r="N13" s="54">
        <v>6000</v>
      </c>
      <c r="O13" s="54">
        <v>0</v>
      </c>
      <c r="P13" s="54">
        <v>0</v>
      </c>
      <c r="Q13" s="53" t="s">
        <v>346</v>
      </c>
      <c r="R13" s="53" t="s">
        <v>416</v>
      </c>
      <c r="S13" s="53" t="s">
        <v>348</v>
      </c>
      <c r="T13" s="53" t="s">
        <v>277</v>
      </c>
      <c r="U13" s="53" t="s">
        <v>277</v>
      </c>
      <c r="V13" s="53" t="s">
        <v>277</v>
      </c>
      <c r="W13" s="53" t="s">
        <v>277</v>
      </c>
      <c r="X13" s="53" t="s">
        <v>277</v>
      </c>
      <c r="Y13" s="53" t="s">
        <v>417</v>
      </c>
      <c r="Z13" s="53" t="s">
        <v>277</v>
      </c>
      <c r="AA13" s="53" t="s">
        <v>277</v>
      </c>
      <c r="AB13" s="53" t="s">
        <v>288</v>
      </c>
      <c r="AC13" s="55">
        <v>0</v>
      </c>
      <c r="AD13" s="53" t="s">
        <v>277</v>
      </c>
      <c r="AE13" s="53" t="s">
        <v>410</v>
      </c>
    </row>
    <row r="14" spans="1:31" ht="45" x14ac:dyDescent="0.25">
      <c r="A14" s="53" t="s">
        <v>418</v>
      </c>
      <c r="B14" s="53" t="s">
        <v>419</v>
      </c>
      <c r="C14" s="53" t="s">
        <v>277</v>
      </c>
      <c r="D14" s="53" t="s">
        <v>420</v>
      </c>
      <c r="E14" s="53" t="s">
        <v>293</v>
      </c>
      <c r="F14" s="53" t="s">
        <v>294</v>
      </c>
      <c r="G14" s="53" t="s">
        <v>421</v>
      </c>
      <c r="H14" s="53" t="s">
        <v>296</v>
      </c>
      <c r="I14" s="53" t="s">
        <v>277</v>
      </c>
      <c r="J14" s="53" t="s">
        <v>422</v>
      </c>
      <c r="K14" s="53" t="s">
        <v>423</v>
      </c>
      <c r="L14" s="53" t="s">
        <v>424</v>
      </c>
      <c r="M14" s="53" t="s">
        <v>425</v>
      </c>
      <c r="N14" s="54">
        <v>40000</v>
      </c>
      <c r="O14" s="54">
        <v>0</v>
      </c>
      <c r="P14" s="54">
        <v>0</v>
      </c>
      <c r="Q14" s="53" t="s">
        <v>426</v>
      </c>
      <c r="R14" s="53" t="s">
        <v>332</v>
      </c>
      <c r="S14" s="53" t="s">
        <v>284</v>
      </c>
      <c r="T14" s="53" t="s">
        <v>277</v>
      </c>
      <c r="U14" s="53" t="s">
        <v>277</v>
      </c>
      <c r="V14" s="53" t="s">
        <v>303</v>
      </c>
      <c r="W14" s="53" t="s">
        <v>277</v>
      </c>
      <c r="X14" s="53" t="s">
        <v>427</v>
      </c>
      <c r="Y14" s="53" t="s">
        <v>428</v>
      </c>
      <c r="Z14" s="53" t="s">
        <v>277</v>
      </c>
      <c r="AA14" s="53" t="s">
        <v>288</v>
      </c>
      <c r="AB14" s="53" t="s">
        <v>277</v>
      </c>
      <c r="AC14" s="55">
        <v>0</v>
      </c>
      <c r="AD14" s="53" t="s">
        <v>277</v>
      </c>
      <c r="AE14" s="53" t="s">
        <v>306</v>
      </c>
    </row>
    <row r="15" spans="1:31" ht="45" x14ac:dyDescent="0.25">
      <c r="A15" s="53" t="s">
        <v>429</v>
      </c>
      <c r="B15" s="53" t="s">
        <v>430</v>
      </c>
      <c r="C15" s="53" t="s">
        <v>277</v>
      </c>
      <c r="D15" s="53" t="s">
        <v>431</v>
      </c>
      <c r="E15" s="53" t="s">
        <v>293</v>
      </c>
      <c r="F15" s="53" t="s">
        <v>432</v>
      </c>
      <c r="G15" s="53" t="s">
        <v>433</v>
      </c>
      <c r="H15" s="53" t="s">
        <v>277</v>
      </c>
      <c r="I15" s="53" t="s">
        <v>277</v>
      </c>
      <c r="J15" s="53" t="s">
        <v>434</v>
      </c>
      <c r="K15" s="53" t="s">
        <v>435</v>
      </c>
      <c r="L15" s="53" t="s">
        <v>436</v>
      </c>
      <c r="M15" s="53" t="s">
        <v>437</v>
      </c>
      <c r="N15" s="54">
        <v>3795</v>
      </c>
      <c r="O15" s="54">
        <v>0</v>
      </c>
      <c r="P15" s="54">
        <v>0</v>
      </c>
      <c r="Q15" s="53" t="s">
        <v>346</v>
      </c>
      <c r="R15" s="53" t="s">
        <v>438</v>
      </c>
      <c r="S15" s="53" t="s">
        <v>439</v>
      </c>
      <c r="T15" s="53" t="s">
        <v>440</v>
      </c>
      <c r="U15" s="53" t="s">
        <v>277</v>
      </c>
      <c r="V15" s="53" t="s">
        <v>277</v>
      </c>
      <c r="W15" s="53" t="s">
        <v>277</v>
      </c>
      <c r="X15" s="53" t="s">
        <v>277</v>
      </c>
      <c r="Y15" s="53" t="s">
        <v>441</v>
      </c>
      <c r="Z15" s="53" t="s">
        <v>288</v>
      </c>
      <c r="AA15" s="53" t="s">
        <v>277</v>
      </c>
      <c r="AB15" s="53" t="s">
        <v>277</v>
      </c>
      <c r="AC15" s="55">
        <v>0</v>
      </c>
      <c r="AD15" s="53" t="s">
        <v>277</v>
      </c>
      <c r="AE15" s="53" t="s">
        <v>306</v>
      </c>
    </row>
    <row r="16" spans="1:31" ht="120" x14ac:dyDescent="0.25">
      <c r="A16" s="53" t="s">
        <v>442</v>
      </c>
      <c r="B16" s="53" t="s">
        <v>443</v>
      </c>
      <c r="C16" s="53" t="s">
        <v>444</v>
      </c>
      <c r="D16" s="53" t="s">
        <v>445</v>
      </c>
      <c r="E16" s="53" t="s">
        <v>293</v>
      </c>
      <c r="F16" s="53" t="s">
        <v>446</v>
      </c>
      <c r="G16" s="53" t="s">
        <v>447</v>
      </c>
      <c r="H16" s="53" t="s">
        <v>448</v>
      </c>
      <c r="I16" s="53" t="s">
        <v>277</v>
      </c>
      <c r="J16" s="53" t="s">
        <v>449</v>
      </c>
      <c r="K16" s="53" t="s">
        <v>450</v>
      </c>
      <c r="L16" s="53" t="s">
        <v>451</v>
      </c>
      <c r="M16" s="53" t="s">
        <v>452</v>
      </c>
      <c r="N16" s="54">
        <v>6422</v>
      </c>
      <c r="O16" s="54">
        <v>0</v>
      </c>
      <c r="P16" s="54">
        <v>0</v>
      </c>
      <c r="Q16" s="53" t="s">
        <v>426</v>
      </c>
      <c r="R16" s="53" t="s">
        <v>453</v>
      </c>
      <c r="S16" s="53" t="s">
        <v>284</v>
      </c>
      <c r="T16" s="53" t="s">
        <v>277</v>
      </c>
      <c r="U16" s="53" t="s">
        <v>277</v>
      </c>
      <c r="V16" s="53" t="s">
        <v>303</v>
      </c>
      <c r="W16" s="53" t="s">
        <v>304</v>
      </c>
      <c r="X16" s="53" t="s">
        <v>277</v>
      </c>
      <c r="Y16" s="53" t="s">
        <v>454</v>
      </c>
      <c r="Z16" s="53" t="s">
        <v>288</v>
      </c>
      <c r="AA16" s="53" t="s">
        <v>277</v>
      </c>
      <c r="AB16" s="53" t="s">
        <v>277</v>
      </c>
      <c r="AC16" s="55">
        <v>0</v>
      </c>
      <c r="AD16" s="53" t="s">
        <v>277</v>
      </c>
      <c r="AE16" s="53" t="s">
        <v>306</v>
      </c>
    </row>
    <row r="17" spans="1:31" ht="90" x14ac:dyDescent="0.25">
      <c r="A17" s="53" t="s">
        <v>455</v>
      </c>
      <c r="B17" s="53" t="s">
        <v>456</v>
      </c>
      <c r="C17" s="53" t="s">
        <v>457</v>
      </c>
      <c r="D17" s="53" t="s">
        <v>458</v>
      </c>
      <c r="E17" s="53" t="s">
        <v>275</v>
      </c>
      <c r="F17" s="53" t="s">
        <v>459</v>
      </c>
      <c r="G17" s="53" t="s">
        <v>460</v>
      </c>
      <c r="H17" s="53" t="s">
        <v>277</v>
      </c>
      <c r="I17" s="53" t="s">
        <v>277</v>
      </c>
      <c r="J17" s="53" t="s">
        <v>461</v>
      </c>
      <c r="K17" s="53" t="s">
        <v>462</v>
      </c>
      <c r="L17" s="53" t="s">
        <v>463</v>
      </c>
      <c r="M17" s="53" t="s">
        <v>437</v>
      </c>
      <c r="N17" s="54">
        <v>795</v>
      </c>
      <c r="O17" s="54">
        <v>0</v>
      </c>
      <c r="P17" s="54">
        <v>0</v>
      </c>
      <c r="Q17" s="53" t="s">
        <v>464</v>
      </c>
      <c r="R17" s="53" t="s">
        <v>465</v>
      </c>
      <c r="S17" s="53" t="s">
        <v>284</v>
      </c>
      <c r="T17" s="53" t="s">
        <v>277</v>
      </c>
      <c r="U17" s="53" t="s">
        <v>277</v>
      </c>
      <c r="V17" s="53" t="s">
        <v>285</v>
      </c>
      <c r="W17" s="53" t="s">
        <v>277</v>
      </c>
      <c r="X17" s="53" t="s">
        <v>277</v>
      </c>
      <c r="Y17" s="53" t="s">
        <v>466</v>
      </c>
      <c r="Z17" s="53" t="s">
        <v>288</v>
      </c>
      <c r="AA17" s="53" t="s">
        <v>277</v>
      </c>
      <c r="AB17" s="53" t="s">
        <v>277</v>
      </c>
      <c r="AC17" s="55">
        <v>0</v>
      </c>
      <c r="AD17" s="53" t="s">
        <v>277</v>
      </c>
      <c r="AE17" s="53" t="s">
        <v>289</v>
      </c>
    </row>
    <row r="18" spans="1:31" ht="75" x14ac:dyDescent="0.25">
      <c r="A18" s="53" t="s">
        <v>467</v>
      </c>
      <c r="B18" s="53" t="s">
        <v>468</v>
      </c>
      <c r="C18" s="53" t="s">
        <v>277</v>
      </c>
      <c r="D18" s="53" t="s">
        <v>469</v>
      </c>
      <c r="E18" s="53" t="s">
        <v>293</v>
      </c>
      <c r="F18" s="53" t="s">
        <v>470</v>
      </c>
      <c r="G18" s="53" t="s">
        <v>471</v>
      </c>
      <c r="H18" s="53" t="s">
        <v>277</v>
      </c>
      <c r="I18" s="53" t="s">
        <v>277</v>
      </c>
      <c r="J18" s="53" t="s">
        <v>472</v>
      </c>
      <c r="K18" s="53" t="s">
        <v>473</v>
      </c>
      <c r="L18" s="53" t="s">
        <v>474</v>
      </c>
      <c r="M18" s="53" t="s">
        <v>399</v>
      </c>
      <c r="N18" s="54">
        <v>11238</v>
      </c>
      <c r="O18" s="54">
        <v>0</v>
      </c>
      <c r="P18" s="54">
        <v>0</v>
      </c>
      <c r="Q18" s="53" t="s">
        <v>346</v>
      </c>
      <c r="R18" s="53" t="s">
        <v>475</v>
      </c>
      <c r="S18" s="53" t="s">
        <v>439</v>
      </c>
      <c r="T18" s="53" t="s">
        <v>284</v>
      </c>
      <c r="U18" s="53" t="s">
        <v>277</v>
      </c>
      <c r="V18" s="53" t="s">
        <v>303</v>
      </c>
      <c r="W18" s="53" t="s">
        <v>304</v>
      </c>
      <c r="X18" s="53" t="s">
        <v>427</v>
      </c>
      <c r="Y18" s="53" t="s">
        <v>476</v>
      </c>
      <c r="Z18" s="53" t="s">
        <v>288</v>
      </c>
      <c r="AA18" s="53" t="s">
        <v>277</v>
      </c>
      <c r="AB18" s="53" t="s">
        <v>277</v>
      </c>
      <c r="AC18" s="55">
        <v>0</v>
      </c>
      <c r="AD18" s="53" t="s">
        <v>277</v>
      </c>
      <c r="AE18" s="53" t="s">
        <v>306</v>
      </c>
    </row>
    <row r="19" spans="1:31" ht="120" x14ac:dyDescent="0.25">
      <c r="A19" s="53" t="s">
        <v>477</v>
      </c>
      <c r="B19" s="53" t="s">
        <v>478</v>
      </c>
      <c r="C19" s="53" t="s">
        <v>277</v>
      </c>
      <c r="D19" s="53" t="s">
        <v>479</v>
      </c>
      <c r="E19" s="53" t="s">
        <v>480</v>
      </c>
      <c r="F19" s="53" t="s">
        <v>481</v>
      </c>
      <c r="G19" s="53" t="s">
        <v>421</v>
      </c>
      <c r="H19" s="53" t="s">
        <v>277</v>
      </c>
      <c r="I19" s="53" t="s">
        <v>277</v>
      </c>
      <c r="J19" s="53" t="s">
        <v>482</v>
      </c>
      <c r="K19" s="53" t="s">
        <v>483</v>
      </c>
      <c r="L19" s="53" t="s">
        <v>484</v>
      </c>
      <c r="M19" s="53" t="s">
        <v>485</v>
      </c>
      <c r="N19" s="54">
        <v>2750</v>
      </c>
      <c r="O19" s="54">
        <v>0</v>
      </c>
      <c r="P19" s="54">
        <v>0</v>
      </c>
      <c r="Q19" s="53" t="s">
        <v>277</v>
      </c>
      <c r="R19" s="53" t="s">
        <v>486</v>
      </c>
      <c r="S19" s="53" t="s">
        <v>348</v>
      </c>
      <c r="T19" s="53" t="s">
        <v>277</v>
      </c>
      <c r="U19" s="53" t="s">
        <v>277</v>
      </c>
      <c r="V19" s="53" t="s">
        <v>303</v>
      </c>
      <c r="W19" s="53" t="s">
        <v>304</v>
      </c>
      <c r="X19" s="53" t="s">
        <v>277</v>
      </c>
      <c r="Y19" s="53" t="s">
        <v>487</v>
      </c>
      <c r="Z19" s="53" t="s">
        <v>288</v>
      </c>
      <c r="AA19" s="53" t="s">
        <v>277</v>
      </c>
      <c r="AB19" s="53" t="s">
        <v>277</v>
      </c>
      <c r="AC19" s="55">
        <v>0</v>
      </c>
      <c r="AD19" s="53" t="s">
        <v>277</v>
      </c>
      <c r="AE19" s="53" t="s">
        <v>306</v>
      </c>
    </row>
    <row r="20" spans="1:31" ht="45" x14ac:dyDescent="0.25">
      <c r="A20" s="53" t="s">
        <v>488</v>
      </c>
      <c r="B20" s="53" t="s">
        <v>489</v>
      </c>
      <c r="C20" s="53" t="s">
        <v>490</v>
      </c>
      <c r="D20" s="53" t="s">
        <v>491</v>
      </c>
      <c r="E20" s="53" t="s">
        <v>293</v>
      </c>
      <c r="F20" s="53" t="s">
        <v>492</v>
      </c>
      <c r="G20" s="53" t="s">
        <v>493</v>
      </c>
      <c r="H20" s="53" t="s">
        <v>277</v>
      </c>
      <c r="I20" s="53" t="s">
        <v>277</v>
      </c>
      <c r="J20" s="53" t="s">
        <v>494</v>
      </c>
      <c r="K20" s="53" t="s">
        <v>495</v>
      </c>
      <c r="L20" s="53" t="s">
        <v>496</v>
      </c>
      <c r="M20" s="53" t="s">
        <v>497</v>
      </c>
      <c r="N20" s="54">
        <v>40000</v>
      </c>
      <c r="O20" s="54">
        <v>0</v>
      </c>
      <c r="P20" s="54">
        <v>0</v>
      </c>
      <c r="Q20" s="53" t="s">
        <v>346</v>
      </c>
      <c r="R20" s="53" t="s">
        <v>332</v>
      </c>
      <c r="S20" s="53" t="s">
        <v>439</v>
      </c>
      <c r="T20" s="53" t="s">
        <v>284</v>
      </c>
      <c r="U20" s="53" t="s">
        <v>277</v>
      </c>
      <c r="V20" s="53" t="s">
        <v>277</v>
      </c>
      <c r="W20" s="53" t="s">
        <v>304</v>
      </c>
      <c r="X20" s="53" t="s">
        <v>427</v>
      </c>
      <c r="Y20" s="53" t="s">
        <v>498</v>
      </c>
      <c r="Z20" s="53" t="s">
        <v>277</v>
      </c>
      <c r="AA20" s="53" t="s">
        <v>288</v>
      </c>
      <c r="AB20" s="53" t="s">
        <v>277</v>
      </c>
      <c r="AC20" s="55">
        <v>0</v>
      </c>
      <c r="AD20" s="53" t="s">
        <v>277</v>
      </c>
      <c r="AE20" s="53" t="s">
        <v>306</v>
      </c>
    </row>
    <row r="21" spans="1:31" ht="45" x14ac:dyDescent="0.25">
      <c r="A21" s="53" t="s">
        <v>499</v>
      </c>
      <c r="B21" s="53" t="s">
        <v>500</v>
      </c>
      <c r="C21" s="53" t="s">
        <v>277</v>
      </c>
      <c r="D21" s="53" t="s">
        <v>501</v>
      </c>
      <c r="E21" s="53" t="s">
        <v>293</v>
      </c>
      <c r="F21" s="53" t="s">
        <v>502</v>
      </c>
      <c r="G21" s="53" t="s">
        <v>503</v>
      </c>
      <c r="H21" s="53" t="s">
        <v>504</v>
      </c>
      <c r="I21" s="53" t="s">
        <v>277</v>
      </c>
      <c r="J21" s="53" t="s">
        <v>505</v>
      </c>
      <c r="K21" s="53" t="s">
        <v>506</v>
      </c>
      <c r="L21" s="53" t="s">
        <v>507</v>
      </c>
      <c r="M21" s="53" t="s">
        <v>399</v>
      </c>
      <c r="N21" s="54">
        <v>5000</v>
      </c>
      <c r="O21" s="54">
        <v>0</v>
      </c>
      <c r="P21" s="54">
        <v>0</v>
      </c>
      <c r="Q21" s="53" t="s">
        <v>346</v>
      </c>
      <c r="R21" s="53" t="s">
        <v>508</v>
      </c>
      <c r="S21" s="53" t="s">
        <v>284</v>
      </c>
      <c r="T21" s="53" t="s">
        <v>277</v>
      </c>
      <c r="U21" s="53" t="s">
        <v>277</v>
      </c>
      <c r="V21" s="53" t="s">
        <v>303</v>
      </c>
      <c r="W21" s="53" t="s">
        <v>427</v>
      </c>
      <c r="X21" s="53" t="s">
        <v>277</v>
      </c>
      <c r="Y21" s="53" t="s">
        <v>509</v>
      </c>
      <c r="Z21" s="53" t="s">
        <v>288</v>
      </c>
      <c r="AA21" s="53" t="s">
        <v>277</v>
      </c>
      <c r="AB21" s="53" t="s">
        <v>277</v>
      </c>
      <c r="AC21" s="55">
        <v>0</v>
      </c>
      <c r="AD21" s="53" t="s">
        <v>277</v>
      </c>
      <c r="AE21" s="53" t="s">
        <v>306</v>
      </c>
    </row>
    <row r="22" spans="1:31" ht="45" x14ac:dyDescent="0.25">
      <c r="A22" s="53" t="s">
        <v>510</v>
      </c>
      <c r="B22" s="53" t="s">
        <v>478</v>
      </c>
      <c r="C22" s="53" t="s">
        <v>277</v>
      </c>
      <c r="D22" s="53" t="s">
        <v>511</v>
      </c>
      <c r="E22" s="53" t="s">
        <v>293</v>
      </c>
      <c r="F22" s="53" t="s">
        <v>481</v>
      </c>
      <c r="G22" s="53" t="s">
        <v>512</v>
      </c>
      <c r="H22" s="53" t="s">
        <v>296</v>
      </c>
      <c r="I22" s="53" t="s">
        <v>277</v>
      </c>
      <c r="J22" s="53" t="s">
        <v>513</v>
      </c>
      <c r="K22" s="53" t="s">
        <v>514</v>
      </c>
      <c r="L22" s="53" t="s">
        <v>515</v>
      </c>
      <c r="M22" s="53" t="s">
        <v>316</v>
      </c>
      <c r="N22" s="54">
        <v>3650</v>
      </c>
      <c r="O22" s="54">
        <v>0</v>
      </c>
      <c r="P22" s="54">
        <v>0</v>
      </c>
      <c r="Q22" s="53" t="s">
        <v>346</v>
      </c>
      <c r="R22" s="53" t="s">
        <v>516</v>
      </c>
      <c r="S22" s="53" t="s">
        <v>284</v>
      </c>
      <c r="T22" s="53" t="s">
        <v>277</v>
      </c>
      <c r="U22" s="53" t="s">
        <v>277</v>
      </c>
      <c r="V22" s="53" t="s">
        <v>303</v>
      </c>
      <c r="W22" s="53" t="s">
        <v>304</v>
      </c>
      <c r="X22" s="53" t="s">
        <v>427</v>
      </c>
      <c r="Y22" s="53" t="s">
        <v>517</v>
      </c>
      <c r="Z22" s="53" t="s">
        <v>288</v>
      </c>
      <c r="AA22" s="53" t="s">
        <v>277</v>
      </c>
      <c r="AB22" s="53" t="s">
        <v>277</v>
      </c>
      <c r="AC22" s="55">
        <v>0</v>
      </c>
      <c r="AD22" s="53" t="s">
        <v>277</v>
      </c>
      <c r="AE22" s="53" t="s">
        <v>306</v>
      </c>
    </row>
    <row r="23" spans="1:31" ht="105" x14ac:dyDescent="0.25">
      <c r="A23" s="53" t="s">
        <v>518</v>
      </c>
      <c r="B23" s="53" t="s">
        <v>519</v>
      </c>
      <c r="C23" s="53" t="s">
        <v>520</v>
      </c>
      <c r="D23" s="53" t="s">
        <v>521</v>
      </c>
      <c r="E23" s="53" t="s">
        <v>275</v>
      </c>
      <c r="F23" s="53" t="s">
        <v>522</v>
      </c>
      <c r="G23" s="53" t="s">
        <v>523</v>
      </c>
      <c r="H23" s="53" t="s">
        <v>277</v>
      </c>
      <c r="I23" s="53" t="s">
        <v>277</v>
      </c>
      <c r="J23" s="53" t="s">
        <v>524</v>
      </c>
      <c r="K23" s="53" t="s">
        <v>525</v>
      </c>
      <c r="L23" s="53" t="s">
        <v>526</v>
      </c>
      <c r="M23" s="53" t="s">
        <v>527</v>
      </c>
      <c r="N23" s="54">
        <v>12400</v>
      </c>
      <c r="O23" s="54">
        <v>0</v>
      </c>
      <c r="P23" s="54">
        <v>0</v>
      </c>
      <c r="Q23" s="53" t="s">
        <v>346</v>
      </c>
      <c r="R23" s="53" t="s">
        <v>528</v>
      </c>
      <c r="S23" s="53" t="s">
        <v>284</v>
      </c>
      <c r="T23" s="53" t="s">
        <v>277</v>
      </c>
      <c r="U23" s="53" t="s">
        <v>277</v>
      </c>
      <c r="V23" s="53" t="s">
        <v>320</v>
      </c>
      <c r="W23" s="53" t="s">
        <v>286</v>
      </c>
      <c r="X23" s="53" t="s">
        <v>277</v>
      </c>
      <c r="Y23" s="53" t="s">
        <v>529</v>
      </c>
      <c r="Z23" s="53" t="s">
        <v>277</v>
      </c>
      <c r="AA23" s="53" t="s">
        <v>277</v>
      </c>
      <c r="AB23" s="53" t="s">
        <v>288</v>
      </c>
      <c r="AC23" s="55">
        <v>0</v>
      </c>
      <c r="AD23" s="53" t="s">
        <v>277</v>
      </c>
      <c r="AE23" s="53" t="s">
        <v>306</v>
      </c>
    </row>
    <row r="24" spans="1:31" ht="45" x14ac:dyDescent="0.25">
      <c r="A24" s="53" t="s">
        <v>530</v>
      </c>
      <c r="B24" s="53" t="s">
        <v>351</v>
      </c>
      <c r="C24" s="53" t="s">
        <v>277</v>
      </c>
      <c r="D24" s="53" t="s">
        <v>531</v>
      </c>
      <c r="E24" s="53" t="s">
        <v>275</v>
      </c>
      <c r="F24" s="53" t="s">
        <v>532</v>
      </c>
      <c r="G24" s="53" t="s">
        <v>312</v>
      </c>
      <c r="H24" s="53" t="s">
        <v>277</v>
      </c>
      <c r="I24" s="53" t="s">
        <v>277</v>
      </c>
      <c r="J24" s="53" t="s">
        <v>533</v>
      </c>
      <c r="K24" s="53" t="s">
        <v>534</v>
      </c>
      <c r="L24" s="53" t="s">
        <v>535</v>
      </c>
      <c r="M24" s="53" t="s">
        <v>399</v>
      </c>
      <c r="N24" s="54">
        <v>1000</v>
      </c>
      <c r="O24" s="54">
        <v>0</v>
      </c>
      <c r="P24" s="54">
        <v>0</v>
      </c>
      <c r="Q24" s="53" t="s">
        <v>426</v>
      </c>
      <c r="R24" s="53" t="s">
        <v>536</v>
      </c>
      <c r="S24" s="53" t="s">
        <v>284</v>
      </c>
      <c r="T24" s="53" t="s">
        <v>277</v>
      </c>
      <c r="U24" s="53" t="s">
        <v>277</v>
      </c>
      <c r="V24" s="53" t="s">
        <v>303</v>
      </c>
      <c r="W24" s="53" t="s">
        <v>304</v>
      </c>
      <c r="X24" s="53" t="s">
        <v>427</v>
      </c>
      <c r="Y24" s="53" t="s">
        <v>537</v>
      </c>
      <c r="Z24" s="53" t="s">
        <v>277</v>
      </c>
      <c r="AA24" s="53" t="s">
        <v>277</v>
      </c>
      <c r="AB24" s="53" t="s">
        <v>288</v>
      </c>
      <c r="AC24" s="55">
        <v>0</v>
      </c>
      <c r="AD24" s="53" t="s">
        <v>277</v>
      </c>
      <c r="AE24" s="53" t="s">
        <v>306</v>
      </c>
    </row>
    <row r="25" spans="1:31" ht="60" x14ac:dyDescent="0.25">
      <c r="A25" s="53" t="s">
        <v>538</v>
      </c>
      <c r="B25" s="53" t="s">
        <v>539</v>
      </c>
      <c r="C25" s="53" t="s">
        <v>277</v>
      </c>
      <c r="D25" s="53" t="s">
        <v>540</v>
      </c>
      <c r="E25" s="53" t="s">
        <v>480</v>
      </c>
      <c r="F25" s="53" t="s">
        <v>541</v>
      </c>
      <c r="G25" s="53" t="s">
        <v>542</v>
      </c>
      <c r="H25" s="53" t="s">
        <v>277</v>
      </c>
      <c r="I25" s="53" t="s">
        <v>277</v>
      </c>
      <c r="J25" s="53" t="s">
        <v>543</v>
      </c>
      <c r="K25" s="53" t="s">
        <v>544</v>
      </c>
      <c r="L25" s="53" t="s">
        <v>399</v>
      </c>
      <c r="M25" s="53" t="s">
        <v>545</v>
      </c>
      <c r="N25" s="54">
        <v>5282</v>
      </c>
      <c r="O25" s="54">
        <v>0</v>
      </c>
      <c r="P25" s="54">
        <v>0</v>
      </c>
      <c r="Q25" s="53" t="s">
        <v>346</v>
      </c>
      <c r="R25" s="53" t="s">
        <v>546</v>
      </c>
      <c r="S25" s="53" t="s">
        <v>284</v>
      </c>
      <c r="T25" s="53" t="s">
        <v>277</v>
      </c>
      <c r="U25" s="53" t="s">
        <v>277</v>
      </c>
      <c r="V25" s="53" t="s">
        <v>320</v>
      </c>
      <c r="W25" s="53" t="s">
        <v>286</v>
      </c>
      <c r="X25" s="53" t="s">
        <v>277</v>
      </c>
      <c r="Y25" s="53" t="s">
        <v>547</v>
      </c>
      <c r="Z25" s="53" t="s">
        <v>288</v>
      </c>
      <c r="AA25" s="53" t="s">
        <v>277</v>
      </c>
      <c r="AB25" s="53" t="s">
        <v>277</v>
      </c>
      <c r="AC25" s="55">
        <v>0</v>
      </c>
      <c r="AD25" s="53" t="s">
        <v>277</v>
      </c>
      <c r="AE25" s="53" t="s">
        <v>306</v>
      </c>
    </row>
    <row r="26" spans="1:31" ht="45" x14ac:dyDescent="0.25">
      <c r="A26" s="53" t="s">
        <v>548</v>
      </c>
      <c r="B26" s="53" t="s">
        <v>549</v>
      </c>
      <c r="C26" s="53" t="s">
        <v>277</v>
      </c>
      <c r="D26" s="53" t="s">
        <v>550</v>
      </c>
      <c r="E26" s="53" t="s">
        <v>293</v>
      </c>
      <c r="F26" s="53" t="s">
        <v>502</v>
      </c>
      <c r="G26" s="53" t="s">
        <v>503</v>
      </c>
      <c r="H26" s="53" t="s">
        <v>277</v>
      </c>
      <c r="I26" s="53" t="s">
        <v>277</v>
      </c>
      <c r="J26" s="53" t="s">
        <v>505</v>
      </c>
      <c r="K26" s="53" t="s">
        <v>544</v>
      </c>
      <c r="L26" s="53" t="s">
        <v>399</v>
      </c>
      <c r="M26" s="53" t="s">
        <v>316</v>
      </c>
      <c r="N26" s="54">
        <v>5000</v>
      </c>
      <c r="O26" s="54">
        <v>0</v>
      </c>
      <c r="P26" s="54">
        <v>0</v>
      </c>
      <c r="Q26" s="53" t="s">
        <v>346</v>
      </c>
      <c r="R26" s="53" t="s">
        <v>551</v>
      </c>
      <c r="S26" s="53" t="s">
        <v>284</v>
      </c>
      <c r="T26" s="53" t="s">
        <v>277</v>
      </c>
      <c r="U26" s="53" t="s">
        <v>277</v>
      </c>
      <c r="V26" s="53" t="s">
        <v>303</v>
      </c>
      <c r="W26" s="53" t="s">
        <v>427</v>
      </c>
      <c r="X26" s="53" t="s">
        <v>277</v>
      </c>
      <c r="Y26" s="53" t="s">
        <v>552</v>
      </c>
      <c r="Z26" s="53" t="s">
        <v>277</v>
      </c>
      <c r="AA26" s="53" t="s">
        <v>277</v>
      </c>
      <c r="AB26" s="53" t="s">
        <v>288</v>
      </c>
      <c r="AC26" s="55">
        <v>0</v>
      </c>
      <c r="AD26" s="53" t="s">
        <v>277</v>
      </c>
      <c r="AE26" s="53" t="s">
        <v>306</v>
      </c>
    </row>
    <row r="27" spans="1:31" ht="195" x14ac:dyDescent="0.25">
      <c r="A27" s="53" t="s">
        <v>553</v>
      </c>
      <c r="B27" s="53" t="s">
        <v>554</v>
      </c>
      <c r="C27" s="53" t="s">
        <v>277</v>
      </c>
      <c r="D27" s="53" t="s">
        <v>555</v>
      </c>
      <c r="E27" s="53" t="s">
        <v>293</v>
      </c>
      <c r="F27" s="53" t="s">
        <v>556</v>
      </c>
      <c r="G27" s="53" t="s">
        <v>557</v>
      </c>
      <c r="H27" s="53" t="s">
        <v>558</v>
      </c>
      <c r="I27" s="53" t="s">
        <v>277</v>
      </c>
      <c r="J27" s="53" t="s">
        <v>559</v>
      </c>
      <c r="K27" s="53" t="s">
        <v>560</v>
      </c>
      <c r="L27" s="53" t="s">
        <v>545</v>
      </c>
      <c r="M27" s="53" t="s">
        <v>316</v>
      </c>
      <c r="N27" s="54">
        <v>3942.1</v>
      </c>
      <c r="O27" s="54">
        <v>0</v>
      </c>
      <c r="P27" s="54">
        <v>0</v>
      </c>
      <c r="Q27" s="53" t="s">
        <v>346</v>
      </c>
      <c r="R27" s="53" t="s">
        <v>561</v>
      </c>
      <c r="S27" s="53" t="s">
        <v>284</v>
      </c>
      <c r="T27" s="53" t="s">
        <v>277</v>
      </c>
      <c r="U27" s="53" t="s">
        <v>277</v>
      </c>
      <c r="V27" s="53" t="s">
        <v>277</v>
      </c>
      <c r="W27" s="53" t="s">
        <v>277</v>
      </c>
      <c r="X27" s="53" t="s">
        <v>277</v>
      </c>
      <c r="Y27" s="53" t="s">
        <v>562</v>
      </c>
      <c r="Z27" s="53" t="s">
        <v>288</v>
      </c>
      <c r="AA27" s="53" t="s">
        <v>277</v>
      </c>
      <c r="AB27" s="53" t="s">
        <v>277</v>
      </c>
      <c r="AC27" s="55">
        <v>0</v>
      </c>
      <c r="AD27" s="53" t="s">
        <v>277</v>
      </c>
      <c r="AE27" s="53" t="s">
        <v>289</v>
      </c>
    </row>
    <row r="28" spans="1:31" ht="45" x14ac:dyDescent="0.25">
      <c r="A28" s="53" t="s">
        <v>563</v>
      </c>
      <c r="B28" s="53" t="s">
        <v>564</v>
      </c>
      <c r="C28" s="53" t="s">
        <v>277</v>
      </c>
      <c r="D28" s="53" t="s">
        <v>565</v>
      </c>
      <c r="E28" s="53" t="s">
        <v>293</v>
      </c>
      <c r="F28" s="53" t="s">
        <v>566</v>
      </c>
      <c r="G28" s="53" t="s">
        <v>567</v>
      </c>
      <c r="H28" s="53" t="s">
        <v>277</v>
      </c>
      <c r="I28" s="53" t="s">
        <v>568</v>
      </c>
      <c r="J28" s="53" t="s">
        <v>569</v>
      </c>
      <c r="K28" s="53" t="s">
        <v>570</v>
      </c>
      <c r="L28" s="53" t="s">
        <v>571</v>
      </c>
      <c r="M28" s="53" t="s">
        <v>572</v>
      </c>
      <c r="N28" s="54">
        <v>2952</v>
      </c>
      <c r="O28" s="54">
        <v>0</v>
      </c>
      <c r="P28" s="54">
        <v>0</v>
      </c>
      <c r="Q28" s="53" t="s">
        <v>346</v>
      </c>
      <c r="R28" s="53" t="s">
        <v>573</v>
      </c>
      <c r="S28" s="53" t="s">
        <v>284</v>
      </c>
      <c r="T28" s="53" t="s">
        <v>440</v>
      </c>
      <c r="U28" s="53" t="s">
        <v>277</v>
      </c>
      <c r="V28" s="53" t="s">
        <v>277</v>
      </c>
      <c r="W28" s="53" t="s">
        <v>277</v>
      </c>
      <c r="X28" s="53" t="s">
        <v>277</v>
      </c>
      <c r="Y28" s="53" t="s">
        <v>574</v>
      </c>
      <c r="Z28" s="53" t="s">
        <v>288</v>
      </c>
      <c r="AA28" s="53" t="s">
        <v>277</v>
      </c>
      <c r="AB28" s="53" t="s">
        <v>277</v>
      </c>
      <c r="AC28" s="55">
        <v>0</v>
      </c>
      <c r="AD28" s="53" t="s">
        <v>277</v>
      </c>
      <c r="AE28" s="53" t="s">
        <v>306</v>
      </c>
    </row>
    <row r="29" spans="1:31" ht="45" x14ac:dyDescent="0.25">
      <c r="A29" s="53" t="s">
        <v>575</v>
      </c>
      <c r="B29" s="53" t="s">
        <v>576</v>
      </c>
      <c r="C29" s="53" t="s">
        <v>577</v>
      </c>
      <c r="D29" s="53" t="s">
        <v>578</v>
      </c>
      <c r="E29" s="53" t="s">
        <v>275</v>
      </c>
      <c r="F29" s="53" t="s">
        <v>381</v>
      </c>
      <c r="G29" s="53" t="s">
        <v>382</v>
      </c>
      <c r="H29" s="53" t="s">
        <v>277</v>
      </c>
      <c r="I29" s="53" t="s">
        <v>579</v>
      </c>
      <c r="J29" s="53" t="s">
        <v>580</v>
      </c>
      <c r="K29" s="53" t="s">
        <v>581</v>
      </c>
      <c r="L29" s="53" t="s">
        <v>582</v>
      </c>
      <c r="M29" s="53" t="s">
        <v>583</v>
      </c>
      <c r="N29" s="54">
        <v>5559.99</v>
      </c>
      <c r="O29" s="54">
        <v>0</v>
      </c>
      <c r="P29" s="54">
        <v>0</v>
      </c>
      <c r="Q29" s="53" t="s">
        <v>346</v>
      </c>
      <c r="R29" s="53" t="s">
        <v>584</v>
      </c>
      <c r="S29" s="53" t="s">
        <v>284</v>
      </c>
      <c r="T29" s="53" t="s">
        <v>277</v>
      </c>
      <c r="U29" s="53" t="s">
        <v>277</v>
      </c>
      <c r="V29" s="53" t="s">
        <v>387</v>
      </c>
      <c r="W29" s="53" t="s">
        <v>286</v>
      </c>
      <c r="X29" s="53" t="s">
        <v>277</v>
      </c>
      <c r="Y29" s="53" t="s">
        <v>277</v>
      </c>
      <c r="Z29" s="53" t="s">
        <v>288</v>
      </c>
      <c r="AA29" s="53" t="s">
        <v>277</v>
      </c>
      <c r="AB29" s="53" t="s">
        <v>277</v>
      </c>
      <c r="AC29" s="55">
        <v>0</v>
      </c>
      <c r="AD29" s="53" t="s">
        <v>277</v>
      </c>
      <c r="AE29" s="53" t="s">
        <v>585</v>
      </c>
    </row>
    <row r="30" spans="1:31" ht="60" x14ac:dyDescent="0.25">
      <c r="A30" s="53" t="s">
        <v>586</v>
      </c>
      <c r="B30" s="53" t="s">
        <v>587</v>
      </c>
      <c r="C30" s="53" t="s">
        <v>277</v>
      </c>
      <c r="D30" s="53" t="s">
        <v>588</v>
      </c>
      <c r="E30" s="53" t="s">
        <v>275</v>
      </c>
      <c r="F30" s="53" t="s">
        <v>589</v>
      </c>
      <c r="G30" s="53" t="s">
        <v>590</v>
      </c>
      <c r="H30" s="53" t="s">
        <v>277</v>
      </c>
      <c r="I30" s="53" t="s">
        <v>277</v>
      </c>
      <c r="J30" s="53" t="s">
        <v>591</v>
      </c>
      <c r="K30" s="53" t="s">
        <v>592</v>
      </c>
      <c r="L30" s="53" t="s">
        <v>593</v>
      </c>
      <c r="M30" s="53" t="s">
        <v>594</v>
      </c>
      <c r="N30" s="54">
        <v>500</v>
      </c>
      <c r="O30" s="54">
        <v>0</v>
      </c>
      <c r="P30" s="54">
        <v>0</v>
      </c>
      <c r="Q30" s="53" t="s">
        <v>346</v>
      </c>
      <c r="R30" s="53" t="s">
        <v>486</v>
      </c>
      <c r="S30" s="53" t="s">
        <v>348</v>
      </c>
      <c r="T30" s="53" t="s">
        <v>277</v>
      </c>
      <c r="U30" s="53" t="s">
        <v>277</v>
      </c>
      <c r="V30" s="53" t="s">
        <v>277</v>
      </c>
      <c r="W30" s="53" t="s">
        <v>277</v>
      </c>
      <c r="X30" s="53" t="s">
        <v>277</v>
      </c>
      <c r="Y30" s="53" t="s">
        <v>595</v>
      </c>
      <c r="Z30" s="53" t="s">
        <v>288</v>
      </c>
      <c r="AA30" s="53" t="s">
        <v>277</v>
      </c>
      <c r="AB30" s="53" t="s">
        <v>277</v>
      </c>
      <c r="AC30" s="55">
        <v>0</v>
      </c>
      <c r="AD30" s="53" t="s">
        <v>277</v>
      </c>
      <c r="AE30" s="53" t="s">
        <v>306</v>
      </c>
    </row>
    <row r="31" spans="1:31" ht="30" x14ac:dyDescent="0.25">
      <c r="A31" s="53" t="s">
        <v>596</v>
      </c>
      <c r="B31" s="53" t="s">
        <v>597</v>
      </c>
      <c r="C31" s="53" t="s">
        <v>277</v>
      </c>
      <c r="D31" s="53" t="s">
        <v>598</v>
      </c>
      <c r="E31" s="53" t="s">
        <v>275</v>
      </c>
      <c r="F31" s="53" t="s">
        <v>599</v>
      </c>
      <c r="G31" s="53" t="s">
        <v>600</v>
      </c>
      <c r="H31" s="53" t="s">
        <v>601</v>
      </c>
      <c r="I31" s="53" t="s">
        <v>277</v>
      </c>
      <c r="J31" s="53" t="s">
        <v>602</v>
      </c>
      <c r="K31" s="53" t="s">
        <v>248</v>
      </c>
      <c r="L31" s="53" t="s">
        <v>603</v>
      </c>
      <c r="M31" s="53" t="s">
        <v>373</v>
      </c>
      <c r="N31" s="54">
        <v>2450</v>
      </c>
      <c r="O31" s="54">
        <v>0</v>
      </c>
      <c r="P31" s="54">
        <v>0</v>
      </c>
      <c r="Q31" s="53" t="s">
        <v>282</v>
      </c>
      <c r="R31" s="53" t="s">
        <v>604</v>
      </c>
      <c r="S31" s="53" t="s">
        <v>348</v>
      </c>
      <c r="T31" s="53" t="s">
        <v>277</v>
      </c>
      <c r="U31" s="53" t="s">
        <v>277</v>
      </c>
      <c r="V31" s="53" t="s">
        <v>387</v>
      </c>
      <c r="W31" s="53" t="s">
        <v>286</v>
      </c>
      <c r="X31" s="53" t="s">
        <v>277</v>
      </c>
      <c r="Y31" s="53" t="s">
        <v>277</v>
      </c>
      <c r="Z31" s="53" t="s">
        <v>288</v>
      </c>
      <c r="AA31" s="53" t="s">
        <v>277</v>
      </c>
      <c r="AB31" s="53" t="s">
        <v>277</v>
      </c>
      <c r="AC31" s="55">
        <v>0</v>
      </c>
      <c r="AD31" s="53" t="s">
        <v>277</v>
      </c>
      <c r="AE31" s="53" t="s">
        <v>277</v>
      </c>
    </row>
    <row r="32" spans="1:31" ht="45" x14ac:dyDescent="0.25">
      <c r="A32" s="53" t="s">
        <v>605</v>
      </c>
      <c r="B32" s="53" t="s">
        <v>606</v>
      </c>
      <c r="C32" s="53" t="s">
        <v>277</v>
      </c>
      <c r="D32" s="53" t="s">
        <v>607</v>
      </c>
      <c r="E32" s="53" t="s">
        <v>275</v>
      </c>
      <c r="F32" s="53" t="s">
        <v>608</v>
      </c>
      <c r="G32" s="53" t="s">
        <v>609</v>
      </c>
      <c r="H32" s="53" t="s">
        <v>610</v>
      </c>
      <c r="I32" s="53" t="s">
        <v>277</v>
      </c>
      <c r="J32" s="53" t="s">
        <v>611</v>
      </c>
      <c r="K32" s="53" t="s">
        <v>612</v>
      </c>
      <c r="L32" s="53" t="s">
        <v>613</v>
      </c>
      <c r="M32" s="53" t="s">
        <v>614</v>
      </c>
      <c r="N32" s="54">
        <v>6800</v>
      </c>
      <c r="O32" s="54">
        <v>0</v>
      </c>
      <c r="P32" s="54">
        <v>0</v>
      </c>
      <c r="Q32" s="53" t="s">
        <v>301</v>
      </c>
      <c r="R32" s="53" t="s">
        <v>615</v>
      </c>
      <c r="S32" s="53" t="s">
        <v>284</v>
      </c>
      <c r="T32" s="53" t="s">
        <v>277</v>
      </c>
      <c r="U32" s="53" t="s">
        <v>277</v>
      </c>
      <c r="V32" s="53" t="s">
        <v>320</v>
      </c>
      <c r="W32" s="53" t="s">
        <v>286</v>
      </c>
      <c r="X32" s="53" t="s">
        <v>277</v>
      </c>
      <c r="Y32" s="53" t="s">
        <v>277</v>
      </c>
      <c r="Z32" s="53" t="s">
        <v>288</v>
      </c>
      <c r="AA32" s="53" t="s">
        <v>277</v>
      </c>
      <c r="AB32" s="53" t="s">
        <v>277</v>
      </c>
      <c r="AC32" s="55">
        <v>0</v>
      </c>
      <c r="AD32" s="53" t="s">
        <v>277</v>
      </c>
      <c r="AE32" s="53" t="s">
        <v>616</v>
      </c>
    </row>
    <row r="33" spans="1:31" ht="45" x14ac:dyDescent="0.25">
      <c r="A33" s="53" t="s">
        <v>617</v>
      </c>
      <c r="B33" s="53" t="s">
        <v>618</v>
      </c>
      <c r="C33" s="53" t="s">
        <v>277</v>
      </c>
      <c r="D33" s="53" t="s">
        <v>619</v>
      </c>
      <c r="E33" s="53" t="s">
        <v>293</v>
      </c>
      <c r="F33" s="53" t="s">
        <v>620</v>
      </c>
      <c r="G33" s="53" t="s">
        <v>621</v>
      </c>
      <c r="H33" s="53" t="s">
        <v>277</v>
      </c>
      <c r="I33" s="53" t="s">
        <v>277</v>
      </c>
      <c r="J33" s="53" t="s">
        <v>622</v>
      </c>
      <c r="K33" s="53" t="s">
        <v>483</v>
      </c>
      <c r="L33" s="53" t="s">
        <v>623</v>
      </c>
      <c r="M33" s="53" t="s">
        <v>624</v>
      </c>
      <c r="N33" s="54">
        <v>3933.9</v>
      </c>
      <c r="O33" s="54">
        <v>0</v>
      </c>
      <c r="P33" s="54">
        <v>0</v>
      </c>
      <c r="Q33" s="53" t="s">
        <v>282</v>
      </c>
      <c r="R33" s="53" t="s">
        <v>625</v>
      </c>
      <c r="S33" s="53" t="s">
        <v>284</v>
      </c>
      <c r="T33" s="53" t="s">
        <v>284</v>
      </c>
      <c r="U33" s="53" t="s">
        <v>277</v>
      </c>
      <c r="V33" s="53" t="s">
        <v>285</v>
      </c>
      <c r="W33" s="53" t="s">
        <v>286</v>
      </c>
      <c r="X33" s="53" t="s">
        <v>277</v>
      </c>
      <c r="Y33" s="53" t="s">
        <v>277</v>
      </c>
      <c r="Z33" s="53" t="s">
        <v>288</v>
      </c>
      <c r="AA33" s="53" t="s">
        <v>277</v>
      </c>
      <c r="AB33" s="53" t="s">
        <v>277</v>
      </c>
      <c r="AC33" s="55">
        <v>0</v>
      </c>
      <c r="AD33" s="53" t="s">
        <v>277</v>
      </c>
      <c r="AE33" s="53" t="s">
        <v>306</v>
      </c>
    </row>
    <row r="34" spans="1:31" ht="45" x14ac:dyDescent="0.25">
      <c r="A34" s="53" t="s">
        <v>626</v>
      </c>
      <c r="B34" s="53" t="s">
        <v>627</v>
      </c>
      <c r="C34" s="53" t="s">
        <v>277</v>
      </c>
      <c r="D34" s="53" t="s">
        <v>628</v>
      </c>
      <c r="E34" s="53" t="s">
        <v>275</v>
      </c>
      <c r="F34" s="53" t="s">
        <v>629</v>
      </c>
      <c r="G34" s="53" t="s">
        <v>277</v>
      </c>
      <c r="H34" s="53" t="s">
        <v>277</v>
      </c>
      <c r="I34" s="53" t="s">
        <v>277</v>
      </c>
      <c r="J34" s="53" t="s">
        <v>630</v>
      </c>
      <c r="K34" s="53" t="s">
        <v>631</v>
      </c>
      <c r="L34" s="53" t="s">
        <v>583</v>
      </c>
      <c r="M34" s="53" t="s">
        <v>632</v>
      </c>
      <c r="N34" s="54">
        <v>5000</v>
      </c>
      <c r="O34" s="54">
        <v>0</v>
      </c>
      <c r="P34" s="54">
        <v>0</v>
      </c>
      <c r="Q34" s="53" t="s">
        <v>282</v>
      </c>
      <c r="R34" s="53" t="s">
        <v>633</v>
      </c>
      <c r="S34" s="53" t="s">
        <v>284</v>
      </c>
      <c r="T34" s="53" t="s">
        <v>284</v>
      </c>
      <c r="U34" s="53" t="s">
        <v>277</v>
      </c>
      <c r="V34" s="53" t="s">
        <v>320</v>
      </c>
      <c r="W34" s="53" t="s">
        <v>286</v>
      </c>
      <c r="X34" s="53" t="s">
        <v>277</v>
      </c>
      <c r="Y34" s="53" t="s">
        <v>277</v>
      </c>
      <c r="Z34" s="53" t="s">
        <v>277</v>
      </c>
      <c r="AA34" s="53" t="s">
        <v>277</v>
      </c>
      <c r="AB34" s="53" t="s">
        <v>288</v>
      </c>
      <c r="AC34" s="55">
        <v>0</v>
      </c>
      <c r="AD34" s="53" t="s">
        <v>277</v>
      </c>
      <c r="AE34" s="53" t="s">
        <v>306</v>
      </c>
    </row>
    <row r="35" spans="1:31" ht="90" x14ac:dyDescent="0.25">
      <c r="A35" s="53" t="s">
        <v>634</v>
      </c>
      <c r="B35" s="53" t="s">
        <v>635</v>
      </c>
      <c r="C35" s="53" t="s">
        <v>277</v>
      </c>
      <c r="D35" s="53" t="s">
        <v>636</v>
      </c>
      <c r="E35" s="53" t="s">
        <v>275</v>
      </c>
      <c r="F35" s="53" t="s">
        <v>532</v>
      </c>
      <c r="G35" s="53" t="s">
        <v>277</v>
      </c>
      <c r="H35" s="53" t="s">
        <v>277</v>
      </c>
      <c r="I35" s="53" t="s">
        <v>277</v>
      </c>
      <c r="J35" s="53" t="s">
        <v>637</v>
      </c>
      <c r="K35" s="53" t="s">
        <v>638</v>
      </c>
      <c r="L35" s="53" t="s">
        <v>639</v>
      </c>
      <c r="M35" s="53" t="s">
        <v>640</v>
      </c>
      <c r="N35" s="54">
        <v>15000</v>
      </c>
      <c r="O35" s="54">
        <v>0</v>
      </c>
      <c r="P35" s="54">
        <v>0</v>
      </c>
      <c r="Q35" s="53" t="s">
        <v>346</v>
      </c>
      <c r="R35" s="53" t="s">
        <v>416</v>
      </c>
      <c r="S35" s="53" t="s">
        <v>333</v>
      </c>
      <c r="T35" s="53" t="s">
        <v>277</v>
      </c>
      <c r="U35" s="53" t="s">
        <v>277</v>
      </c>
      <c r="V35" s="53" t="s">
        <v>320</v>
      </c>
      <c r="W35" s="53" t="s">
        <v>277</v>
      </c>
      <c r="X35" s="53" t="s">
        <v>277</v>
      </c>
      <c r="Y35" s="53" t="s">
        <v>641</v>
      </c>
      <c r="Z35" s="53" t="s">
        <v>277</v>
      </c>
      <c r="AA35" s="53" t="s">
        <v>277</v>
      </c>
      <c r="AB35" s="53" t="s">
        <v>288</v>
      </c>
      <c r="AC35" s="55">
        <v>0</v>
      </c>
      <c r="AD35" s="53" t="s">
        <v>277</v>
      </c>
      <c r="AE35" s="53" t="s">
        <v>410</v>
      </c>
    </row>
    <row r="36" spans="1:31" ht="60" x14ac:dyDescent="0.25">
      <c r="A36" s="53" t="s">
        <v>642</v>
      </c>
      <c r="B36" s="53" t="s">
        <v>643</v>
      </c>
      <c r="C36" s="53" t="s">
        <v>277</v>
      </c>
      <c r="D36" s="53" t="s">
        <v>644</v>
      </c>
      <c r="E36" s="53" t="s">
        <v>293</v>
      </c>
      <c r="F36" s="53" t="s">
        <v>393</v>
      </c>
      <c r="G36" s="53" t="s">
        <v>394</v>
      </c>
      <c r="H36" s="53" t="s">
        <v>395</v>
      </c>
      <c r="I36" s="53" t="s">
        <v>277</v>
      </c>
      <c r="J36" s="53" t="s">
        <v>645</v>
      </c>
      <c r="K36" s="53" t="s">
        <v>483</v>
      </c>
      <c r="L36" s="53" t="s">
        <v>639</v>
      </c>
      <c r="M36" s="53" t="s">
        <v>646</v>
      </c>
      <c r="N36" s="54">
        <v>3849</v>
      </c>
      <c r="O36" s="54">
        <v>0</v>
      </c>
      <c r="P36" s="54">
        <v>0</v>
      </c>
      <c r="Q36" s="53" t="s">
        <v>282</v>
      </c>
      <c r="R36" s="53" t="s">
        <v>647</v>
      </c>
      <c r="S36" s="53" t="s">
        <v>284</v>
      </c>
      <c r="T36" s="53" t="s">
        <v>284</v>
      </c>
      <c r="U36" s="53" t="s">
        <v>277</v>
      </c>
      <c r="V36" s="53" t="s">
        <v>303</v>
      </c>
      <c r="W36" s="53" t="s">
        <v>304</v>
      </c>
      <c r="X36" s="53" t="s">
        <v>277</v>
      </c>
      <c r="Y36" s="53" t="s">
        <v>648</v>
      </c>
      <c r="Z36" s="53" t="s">
        <v>288</v>
      </c>
      <c r="AA36" s="53" t="s">
        <v>277</v>
      </c>
      <c r="AB36" s="53" t="s">
        <v>277</v>
      </c>
      <c r="AC36" s="55">
        <v>0</v>
      </c>
      <c r="AD36" s="53" t="s">
        <v>277</v>
      </c>
      <c r="AE36" s="53" t="s">
        <v>306</v>
      </c>
    </row>
    <row r="37" spans="1:31" ht="60" x14ac:dyDescent="0.25">
      <c r="A37" s="53" t="s">
        <v>649</v>
      </c>
      <c r="B37" s="53" t="s">
        <v>650</v>
      </c>
      <c r="C37" s="53" t="s">
        <v>277</v>
      </c>
      <c r="D37" s="53" t="s">
        <v>651</v>
      </c>
      <c r="E37" s="53" t="s">
        <v>293</v>
      </c>
      <c r="F37" s="53" t="s">
        <v>381</v>
      </c>
      <c r="G37" s="53" t="s">
        <v>382</v>
      </c>
      <c r="H37" s="53" t="s">
        <v>277</v>
      </c>
      <c r="I37" s="53" t="s">
        <v>277</v>
      </c>
      <c r="J37" s="53" t="s">
        <v>580</v>
      </c>
      <c r="K37" s="53" t="s">
        <v>483</v>
      </c>
      <c r="L37" s="53" t="s">
        <v>652</v>
      </c>
      <c r="M37" s="53" t="s">
        <v>527</v>
      </c>
      <c r="N37" s="54">
        <v>3188</v>
      </c>
      <c r="O37" s="54">
        <v>0</v>
      </c>
      <c r="P37" s="54">
        <v>0</v>
      </c>
      <c r="Q37" s="53" t="s">
        <v>282</v>
      </c>
      <c r="R37" s="53" t="s">
        <v>653</v>
      </c>
      <c r="S37" s="53" t="s">
        <v>284</v>
      </c>
      <c r="T37" s="53" t="s">
        <v>284</v>
      </c>
      <c r="U37" s="53" t="s">
        <v>277</v>
      </c>
      <c r="V37" s="53" t="s">
        <v>303</v>
      </c>
      <c r="W37" s="53" t="s">
        <v>304</v>
      </c>
      <c r="X37" s="53" t="s">
        <v>277</v>
      </c>
      <c r="Y37" s="53" t="s">
        <v>654</v>
      </c>
      <c r="Z37" s="53" t="s">
        <v>288</v>
      </c>
      <c r="AA37" s="53" t="s">
        <v>277</v>
      </c>
      <c r="AB37" s="53" t="s">
        <v>277</v>
      </c>
      <c r="AC37" s="55">
        <v>0</v>
      </c>
      <c r="AD37" s="53" t="s">
        <v>277</v>
      </c>
      <c r="AE37" s="53" t="s">
        <v>306</v>
      </c>
    </row>
    <row r="38" spans="1:31" ht="45" x14ac:dyDescent="0.25">
      <c r="A38" s="53" t="s">
        <v>655</v>
      </c>
      <c r="B38" s="53" t="s">
        <v>478</v>
      </c>
      <c r="C38" s="53" t="s">
        <v>277</v>
      </c>
      <c r="D38" s="53" t="s">
        <v>656</v>
      </c>
      <c r="E38" s="53" t="s">
        <v>293</v>
      </c>
      <c r="F38" s="53" t="s">
        <v>657</v>
      </c>
      <c r="G38" s="53" t="s">
        <v>658</v>
      </c>
      <c r="H38" s="53" t="s">
        <v>659</v>
      </c>
      <c r="I38" s="53" t="s">
        <v>277</v>
      </c>
      <c r="J38" s="53" t="s">
        <v>660</v>
      </c>
      <c r="K38" s="53" t="s">
        <v>661</v>
      </c>
      <c r="L38" s="53" t="s">
        <v>662</v>
      </c>
      <c r="M38" s="53" t="s">
        <v>663</v>
      </c>
      <c r="N38" s="54">
        <v>998</v>
      </c>
      <c r="O38" s="54">
        <v>0</v>
      </c>
      <c r="P38" s="54">
        <v>0</v>
      </c>
      <c r="Q38" s="53" t="s">
        <v>301</v>
      </c>
      <c r="R38" s="53" t="s">
        <v>664</v>
      </c>
      <c r="S38" s="53" t="s">
        <v>284</v>
      </c>
      <c r="T38" s="53" t="s">
        <v>284</v>
      </c>
      <c r="U38" s="53" t="s">
        <v>277</v>
      </c>
      <c r="V38" s="53" t="s">
        <v>285</v>
      </c>
      <c r="W38" s="53" t="s">
        <v>286</v>
      </c>
      <c r="X38" s="53" t="s">
        <v>277</v>
      </c>
      <c r="Y38" s="53" t="s">
        <v>665</v>
      </c>
      <c r="Z38" s="53" t="s">
        <v>288</v>
      </c>
      <c r="AA38" s="53" t="s">
        <v>277</v>
      </c>
      <c r="AB38" s="53" t="s">
        <v>277</v>
      </c>
      <c r="AC38" s="55">
        <v>0</v>
      </c>
      <c r="AD38" s="53" t="s">
        <v>277</v>
      </c>
      <c r="AE38" s="53" t="s">
        <v>306</v>
      </c>
    </row>
    <row r="39" spans="1:31" ht="60" x14ac:dyDescent="0.25">
      <c r="A39" s="53" t="s">
        <v>666</v>
      </c>
      <c r="B39" s="53" t="s">
        <v>667</v>
      </c>
      <c r="C39" s="53" t="s">
        <v>277</v>
      </c>
      <c r="D39" s="53" t="s">
        <v>668</v>
      </c>
      <c r="E39" s="53" t="s">
        <v>293</v>
      </c>
      <c r="F39" s="53" t="s">
        <v>669</v>
      </c>
      <c r="G39" s="53" t="s">
        <v>670</v>
      </c>
      <c r="H39" s="53" t="s">
        <v>671</v>
      </c>
      <c r="I39" s="53" t="s">
        <v>277</v>
      </c>
      <c r="J39" s="53" t="s">
        <v>672</v>
      </c>
      <c r="K39" s="53" t="s">
        <v>483</v>
      </c>
      <c r="L39" s="53" t="s">
        <v>662</v>
      </c>
      <c r="M39" s="53" t="s">
        <v>673</v>
      </c>
      <c r="N39" s="54">
        <v>6000</v>
      </c>
      <c r="O39" s="54">
        <v>0</v>
      </c>
      <c r="P39" s="54">
        <v>0</v>
      </c>
      <c r="Q39" s="53" t="s">
        <v>282</v>
      </c>
      <c r="R39" s="53" t="s">
        <v>674</v>
      </c>
      <c r="S39" s="53" t="s">
        <v>284</v>
      </c>
      <c r="T39" s="53" t="s">
        <v>284</v>
      </c>
      <c r="U39" s="53" t="s">
        <v>277</v>
      </c>
      <c r="V39" s="53" t="s">
        <v>675</v>
      </c>
      <c r="W39" s="53" t="s">
        <v>277</v>
      </c>
      <c r="X39" s="53" t="s">
        <v>277</v>
      </c>
      <c r="Y39" s="53" t="s">
        <v>676</v>
      </c>
      <c r="Z39" s="53" t="s">
        <v>277</v>
      </c>
      <c r="AA39" s="53" t="s">
        <v>277</v>
      </c>
      <c r="AB39" s="53" t="s">
        <v>288</v>
      </c>
      <c r="AC39" s="55">
        <v>0</v>
      </c>
      <c r="AD39" s="53" t="s">
        <v>277</v>
      </c>
      <c r="AE39" s="53" t="s">
        <v>306</v>
      </c>
    </row>
    <row r="40" spans="1:31" ht="90" x14ac:dyDescent="0.25">
      <c r="A40" s="53" t="s">
        <v>677</v>
      </c>
      <c r="B40" s="53" t="s">
        <v>678</v>
      </c>
      <c r="C40" s="53" t="s">
        <v>277</v>
      </c>
      <c r="D40" s="53" t="s">
        <v>679</v>
      </c>
      <c r="E40" s="53" t="s">
        <v>275</v>
      </c>
      <c r="F40" s="53" t="s">
        <v>680</v>
      </c>
      <c r="G40" s="53" t="s">
        <v>681</v>
      </c>
      <c r="H40" s="53" t="s">
        <v>682</v>
      </c>
      <c r="I40" s="53" t="s">
        <v>683</v>
      </c>
      <c r="J40" s="53" t="s">
        <v>684</v>
      </c>
      <c r="K40" s="53" t="s">
        <v>685</v>
      </c>
      <c r="L40" s="53" t="s">
        <v>277</v>
      </c>
      <c r="M40" s="53" t="s">
        <v>673</v>
      </c>
      <c r="N40" s="54">
        <v>5000</v>
      </c>
      <c r="O40" s="54">
        <v>0</v>
      </c>
      <c r="P40" s="54">
        <v>0</v>
      </c>
      <c r="Q40" s="53" t="s">
        <v>346</v>
      </c>
      <c r="R40" s="53" t="s">
        <v>686</v>
      </c>
      <c r="S40" s="53" t="s">
        <v>284</v>
      </c>
      <c r="T40" s="53" t="s">
        <v>277</v>
      </c>
      <c r="U40" s="53" t="s">
        <v>277</v>
      </c>
      <c r="V40" s="53" t="s">
        <v>320</v>
      </c>
      <c r="W40" s="53" t="s">
        <v>286</v>
      </c>
      <c r="X40" s="53" t="s">
        <v>277</v>
      </c>
      <c r="Y40" s="53" t="s">
        <v>687</v>
      </c>
      <c r="Z40" s="53" t="s">
        <v>277</v>
      </c>
      <c r="AA40" s="53" t="s">
        <v>277</v>
      </c>
      <c r="AB40" s="53" t="s">
        <v>288</v>
      </c>
      <c r="AC40" s="55">
        <v>0</v>
      </c>
      <c r="AD40" s="53" t="s">
        <v>277</v>
      </c>
      <c r="AE40" s="53" t="s">
        <v>306</v>
      </c>
    </row>
    <row r="41" spans="1:31" ht="90" x14ac:dyDescent="0.25">
      <c r="A41" s="53" t="s">
        <v>688</v>
      </c>
      <c r="B41" s="53" t="s">
        <v>689</v>
      </c>
      <c r="C41" s="53" t="s">
        <v>690</v>
      </c>
      <c r="D41" s="53" t="s">
        <v>691</v>
      </c>
      <c r="E41" s="53" t="s">
        <v>275</v>
      </c>
      <c r="F41" s="53" t="s">
        <v>692</v>
      </c>
      <c r="G41" s="53" t="s">
        <v>693</v>
      </c>
      <c r="H41" s="53" t="s">
        <v>277</v>
      </c>
      <c r="I41" s="53" t="s">
        <v>277</v>
      </c>
      <c r="J41" s="53" t="s">
        <v>694</v>
      </c>
      <c r="K41" s="53" t="s">
        <v>695</v>
      </c>
      <c r="L41" s="53" t="s">
        <v>696</v>
      </c>
      <c r="M41" s="53" t="s">
        <v>697</v>
      </c>
      <c r="N41" s="54">
        <v>17766.75</v>
      </c>
      <c r="O41" s="54">
        <v>0</v>
      </c>
      <c r="P41" s="54">
        <v>0</v>
      </c>
      <c r="Q41" s="53" t="s">
        <v>698</v>
      </c>
      <c r="R41" s="53" t="s">
        <v>699</v>
      </c>
      <c r="S41" s="53" t="s">
        <v>439</v>
      </c>
      <c r="T41" s="53" t="s">
        <v>439</v>
      </c>
      <c r="U41" s="53" t="s">
        <v>277</v>
      </c>
      <c r="V41" s="53" t="s">
        <v>285</v>
      </c>
      <c r="W41" s="53" t="s">
        <v>277</v>
      </c>
      <c r="X41" s="53" t="s">
        <v>277</v>
      </c>
      <c r="Y41" s="53" t="s">
        <v>700</v>
      </c>
      <c r="Z41" s="53" t="s">
        <v>277</v>
      </c>
      <c r="AA41" s="53" t="s">
        <v>277</v>
      </c>
      <c r="AB41" s="53" t="s">
        <v>288</v>
      </c>
      <c r="AC41" s="55">
        <v>0</v>
      </c>
      <c r="AD41" s="53" t="s">
        <v>277</v>
      </c>
      <c r="AE41" s="53" t="s">
        <v>616</v>
      </c>
    </row>
    <row r="42" spans="1:31" ht="60" x14ac:dyDescent="0.25">
      <c r="A42" s="53" t="s">
        <v>701</v>
      </c>
      <c r="B42" s="53" t="s">
        <v>702</v>
      </c>
      <c r="C42" s="53" t="s">
        <v>277</v>
      </c>
      <c r="D42" s="53" t="s">
        <v>703</v>
      </c>
      <c r="E42" s="53" t="s">
        <v>275</v>
      </c>
      <c r="F42" s="53" t="s">
        <v>704</v>
      </c>
      <c r="G42" s="53" t="s">
        <v>705</v>
      </c>
      <c r="H42" s="53" t="s">
        <v>277</v>
      </c>
      <c r="I42" s="53" t="s">
        <v>277</v>
      </c>
      <c r="J42" s="53" t="s">
        <v>706</v>
      </c>
      <c r="K42" s="53" t="s">
        <v>707</v>
      </c>
      <c r="L42" s="53" t="s">
        <v>662</v>
      </c>
      <c r="M42" s="53" t="s">
        <v>673</v>
      </c>
      <c r="N42" s="54">
        <v>4000</v>
      </c>
      <c r="O42" s="54">
        <v>0</v>
      </c>
      <c r="P42" s="54">
        <v>0</v>
      </c>
      <c r="Q42" s="53" t="s">
        <v>282</v>
      </c>
      <c r="R42" s="53" t="s">
        <v>708</v>
      </c>
      <c r="S42" s="53" t="s">
        <v>284</v>
      </c>
      <c r="T42" s="53" t="s">
        <v>277</v>
      </c>
      <c r="U42" s="53" t="s">
        <v>277</v>
      </c>
      <c r="V42" s="53" t="s">
        <v>285</v>
      </c>
      <c r="W42" s="53" t="s">
        <v>286</v>
      </c>
      <c r="X42" s="53" t="s">
        <v>277</v>
      </c>
      <c r="Y42" s="53" t="s">
        <v>709</v>
      </c>
      <c r="Z42" s="53" t="s">
        <v>277</v>
      </c>
      <c r="AA42" s="53" t="s">
        <v>277</v>
      </c>
      <c r="AB42" s="53" t="s">
        <v>277</v>
      </c>
      <c r="AC42" s="55">
        <v>0</v>
      </c>
      <c r="AD42" s="53" t="s">
        <v>277</v>
      </c>
      <c r="AE42" s="53" t="s">
        <v>306</v>
      </c>
    </row>
    <row r="43" spans="1:31" ht="90" x14ac:dyDescent="0.25">
      <c r="A43" s="53" t="s">
        <v>710</v>
      </c>
      <c r="B43" s="53" t="s">
        <v>711</v>
      </c>
      <c r="C43" s="53" t="s">
        <v>277</v>
      </c>
      <c r="D43" s="53" t="s">
        <v>712</v>
      </c>
      <c r="E43" s="53" t="s">
        <v>293</v>
      </c>
      <c r="F43" s="53" t="s">
        <v>713</v>
      </c>
      <c r="G43" s="53" t="s">
        <v>714</v>
      </c>
      <c r="H43" s="53" t="s">
        <v>715</v>
      </c>
      <c r="I43" s="53" t="s">
        <v>277</v>
      </c>
      <c r="J43" s="53" t="s">
        <v>716</v>
      </c>
      <c r="K43" s="53" t="s">
        <v>462</v>
      </c>
      <c r="L43" s="53" t="s">
        <v>717</v>
      </c>
      <c r="M43" s="53" t="s">
        <v>718</v>
      </c>
      <c r="N43" s="54">
        <v>6394</v>
      </c>
      <c r="O43" s="54">
        <v>0</v>
      </c>
      <c r="P43" s="54">
        <v>0</v>
      </c>
      <c r="Q43" s="53" t="s">
        <v>282</v>
      </c>
      <c r="R43" s="53" t="s">
        <v>719</v>
      </c>
      <c r="S43" s="53" t="s">
        <v>284</v>
      </c>
      <c r="T43" s="53" t="s">
        <v>284</v>
      </c>
      <c r="U43" s="53" t="s">
        <v>277</v>
      </c>
      <c r="V43" s="53" t="s">
        <v>303</v>
      </c>
      <c r="W43" s="53" t="s">
        <v>304</v>
      </c>
      <c r="X43" s="53" t="s">
        <v>427</v>
      </c>
      <c r="Y43" s="53" t="s">
        <v>720</v>
      </c>
      <c r="Z43" s="53" t="s">
        <v>288</v>
      </c>
      <c r="AA43" s="53" t="s">
        <v>277</v>
      </c>
      <c r="AB43" s="53" t="s">
        <v>277</v>
      </c>
      <c r="AC43" s="55">
        <v>0</v>
      </c>
      <c r="AD43" s="53" t="s">
        <v>277</v>
      </c>
      <c r="AE43" s="53" t="s">
        <v>306</v>
      </c>
    </row>
    <row r="44" spans="1:31" ht="45" x14ac:dyDescent="0.25">
      <c r="A44" s="53" t="s">
        <v>721</v>
      </c>
      <c r="B44" s="53" t="s">
        <v>722</v>
      </c>
      <c r="C44" s="53" t="s">
        <v>723</v>
      </c>
      <c r="D44" s="53" t="s">
        <v>724</v>
      </c>
      <c r="E44" s="53" t="s">
        <v>293</v>
      </c>
      <c r="F44" s="53" t="s">
        <v>532</v>
      </c>
      <c r="G44" s="53" t="s">
        <v>312</v>
      </c>
      <c r="H44" s="53" t="s">
        <v>725</v>
      </c>
      <c r="I44" s="53" t="s">
        <v>277</v>
      </c>
      <c r="J44" s="53" t="s">
        <v>533</v>
      </c>
      <c r="K44" s="53" t="s">
        <v>462</v>
      </c>
      <c r="L44" s="53" t="s">
        <v>726</v>
      </c>
      <c r="M44" s="53" t="s">
        <v>727</v>
      </c>
      <c r="N44" s="54">
        <v>2774</v>
      </c>
      <c r="O44" s="54">
        <v>0</v>
      </c>
      <c r="P44" s="54">
        <v>0</v>
      </c>
      <c r="Q44" s="53" t="s">
        <v>426</v>
      </c>
      <c r="R44" s="53" t="s">
        <v>728</v>
      </c>
      <c r="S44" s="53" t="s">
        <v>284</v>
      </c>
      <c r="T44" s="53" t="s">
        <v>284</v>
      </c>
      <c r="U44" s="53" t="s">
        <v>277</v>
      </c>
      <c r="V44" s="53" t="s">
        <v>675</v>
      </c>
      <c r="W44" s="53" t="s">
        <v>729</v>
      </c>
      <c r="X44" s="53" t="s">
        <v>277</v>
      </c>
      <c r="Y44" s="53" t="s">
        <v>730</v>
      </c>
      <c r="Z44" s="53" t="s">
        <v>277</v>
      </c>
      <c r="AA44" s="53" t="s">
        <v>277</v>
      </c>
      <c r="AB44" s="53" t="s">
        <v>288</v>
      </c>
      <c r="AC44" s="55">
        <v>0</v>
      </c>
      <c r="AD44" s="53" t="s">
        <v>277</v>
      </c>
      <c r="AE44" s="53" t="s">
        <v>306</v>
      </c>
    </row>
    <row r="45" spans="1:31" ht="75" x14ac:dyDescent="0.25">
      <c r="A45" s="53" t="s">
        <v>731</v>
      </c>
      <c r="B45" s="53" t="s">
        <v>732</v>
      </c>
      <c r="C45" s="53" t="s">
        <v>277</v>
      </c>
      <c r="D45" s="53" t="s">
        <v>733</v>
      </c>
      <c r="E45" s="53" t="s">
        <v>480</v>
      </c>
      <c r="F45" s="53" t="s">
        <v>381</v>
      </c>
      <c r="G45" s="53" t="s">
        <v>382</v>
      </c>
      <c r="H45" s="53" t="s">
        <v>734</v>
      </c>
      <c r="I45" s="53" t="s">
        <v>277</v>
      </c>
      <c r="J45" s="53" t="s">
        <v>580</v>
      </c>
      <c r="K45" s="53" t="s">
        <v>735</v>
      </c>
      <c r="L45" s="53" t="s">
        <v>624</v>
      </c>
      <c r="M45" s="53" t="s">
        <v>632</v>
      </c>
      <c r="N45" s="54">
        <v>5000</v>
      </c>
      <c r="O45" s="54">
        <v>0</v>
      </c>
      <c r="P45" s="54">
        <v>0</v>
      </c>
      <c r="Q45" s="53" t="s">
        <v>346</v>
      </c>
      <c r="R45" s="53" t="s">
        <v>736</v>
      </c>
      <c r="S45" s="53" t="s">
        <v>348</v>
      </c>
      <c r="T45" s="53" t="s">
        <v>277</v>
      </c>
      <c r="U45" s="53" t="s">
        <v>277</v>
      </c>
      <c r="V45" s="53" t="s">
        <v>320</v>
      </c>
      <c r="W45" s="53" t="s">
        <v>286</v>
      </c>
      <c r="X45" s="53" t="s">
        <v>277</v>
      </c>
      <c r="Y45" s="53" t="s">
        <v>737</v>
      </c>
      <c r="Z45" s="53" t="s">
        <v>277</v>
      </c>
      <c r="AA45" s="53" t="s">
        <v>277</v>
      </c>
      <c r="AB45" s="53" t="s">
        <v>288</v>
      </c>
      <c r="AC45" s="55">
        <v>0</v>
      </c>
      <c r="AD45" s="53" t="s">
        <v>277</v>
      </c>
      <c r="AE45" s="53" t="s">
        <v>306</v>
      </c>
    </row>
    <row r="46" spans="1:31" ht="90" x14ac:dyDescent="0.25">
      <c r="A46" s="53" t="s">
        <v>738</v>
      </c>
      <c r="B46" s="53" t="s">
        <v>739</v>
      </c>
      <c r="C46" s="53" t="s">
        <v>277</v>
      </c>
      <c r="D46" s="53" t="s">
        <v>740</v>
      </c>
      <c r="E46" s="53" t="s">
        <v>275</v>
      </c>
      <c r="F46" s="53" t="s">
        <v>741</v>
      </c>
      <c r="G46" s="53" t="s">
        <v>742</v>
      </c>
      <c r="H46" s="53" t="s">
        <v>743</v>
      </c>
      <c r="I46" s="53" t="s">
        <v>277</v>
      </c>
      <c r="J46" s="53" t="s">
        <v>744</v>
      </c>
      <c r="K46" s="53" t="s">
        <v>462</v>
      </c>
      <c r="L46" s="53" t="s">
        <v>745</v>
      </c>
      <c r="M46" s="53" t="s">
        <v>640</v>
      </c>
      <c r="N46" s="54">
        <v>6000</v>
      </c>
      <c r="O46" s="54">
        <v>0</v>
      </c>
      <c r="P46" s="54">
        <v>0</v>
      </c>
      <c r="Q46" s="53" t="s">
        <v>746</v>
      </c>
      <c r="R46" s="53" t="s">
        <v>747</v>
      </c>
      <c r="S46" s="53" t="s">
        <v>284</v>
      </c>
      <c r="T46" s="53" t="s">
        <v>333</v>
      </c>
      <c r="U46" s="53" t="s">
        <v>277</v>
      </c>
      <c r="V46" s="53" t="s">
        <v>320</v>
      </c>
      <c r="W46" s="53" t="s">
        <v>286</v>
      </c>
      <c r="X46" s="53" t="s">
        <v>277</v>
      </c>
      <c r="Y46" s="53" t="s">
        <v>748</v>
      </c>
      <c r="Z46" s="53" t="s">
        <v>277</v>
      </c>
      <c r="AA46" s="53" t="s">
        <v>277</v>
      </c>
      <c r="AB46" s="53" t="s">
        <v>288</v>
      </c>
      <c r="AC46" s="55">
        <v>0</v>
      </c>
      <c r="AD46" s="53" t="s">
        <v>277</v>
      </c>
      <c r="AE46" s="53" t="s">
        <v>749</v>
      </c>
    </row>
    <row r="47" spans="1:31" ht="75" x14ac:dyDescent="0.25">
      <c r="A47" s="53" t="s">
        <v>750</v>
      </c>
      <c r="B47" s="53" t="s">
        <v>751</v>
      </c>
      <c r="C47" s="53" t="s">
        <v>752</v>
      </c>
      <c r="D47" s="53" t="s">
        <v>753</v>
      </c>
      <c r="E47" s="53" t="s">
        <v>293</v>
      </c>
      <c r="F47" s="53" t="s">
        <v>754</v>
      </c>
      <c r="G47" s="53" t="s">
        <v>755</v>
      </c>
      <c r="H47" s="53" t="s">
        <v>756</v>
      </c>
      <c r="I47" s="53" t="s">
        <v>277</v>
      </c>
      <c r="J47" s="53" t="s">
        <v>757</v>
      </c>
      <c r="K47" s="53" t="s">
        <v>758</v>
      </c>
      <c r="L47" s="53" t="s">
        <v>759</v>
      </c>
      <c r="M47" s="53" t="s">
        <v>760</v>
      </c>
      <c r="N47" s="54">
        <v>1500</v>
      </c>
      <c r="O47" s="54">
        <v>0</v>
      </c>
      <c r="P47" s="54">
        <v>0</v>
      </c>
      <c r="Q47" s="53" t="s">
        <v>426</v>
      </c>
      <c r="R47" s="53" t="s">
        <v>761</v>
      </c>
      <c r="S47" s="53" t="s">
        <v>284</v>
      </c>
      <c r="T47" s="53" t="s">
        <v>284</v>
      </c>
      <c r="U47" s="53" t="s">
        <v>277</v>
      </c>
      <c r="V47" s="53" t="s">
        <v>675</v>
      </c>
      <c r="W47" s="53" t="s">
        <v>277</v>
      </c>
      <c r="X47" s="53" t="s">
        <v>277</v>
      </c>
      <c r="Y47" s="53" t="s">
        <v>762</v>
      </c>
      <c r="Z47" s="53" t="s">
        <v>288</v>
      </c>
      <c r="AA47" s="53" t="s">
        <v>277</v>
      </c>
      <c r="AB47" s="53" t="s">
        <v>277</v>
      </c>
      <c r="AC47" s="55">
        <v>0</v>
      </c>
      <c r="AD47" s="53" t="s">
        <v>277</v>
      </c>
      <c r="AE47" s="53" t="s">
        <v>306</v>
      </c>
    </row>
    <row r="48" spans="1:31" ht="120" x14ac:dyDescent="0.25">
      <c r="A48" s="53" t="s">
        <v>763</v>
      </c>
      <c r="B48" s="53" t="s">
        <v>576</v>
      </c>
      <c r="C48" s="53" t="s">
        <v>764</v>
      </c>
      <c r="D48" s="53" t="s">
        <v>765</v>
      </c>
      <c r="E48" s="53" t="s">
        <v>275</v>
      </c>
      <c r="F48" s="53" t="s">
        <v>766</v>
      </c>
      <c r="G48" s="53" t="s">
        <v>382</v>
      </c>
      <c r="H48" s="53" t="s">
        <v>734</v>
      </c>
      <c r="I48" s="53" t="s">
        <v>277</v>
      </c>
      <c r="J48" s="53" t="s">
        <v>383</v>
      </c>
      <c r="K48" s="53" t="s">
        <v>767</v>
      </c>
      <c r="L48" s="53" t="s">
        <v>768</v>
      </c>
      <c r="M48" s="53" t="s">
        <v>640</v>
      </c>
      <c r="N48" s="54">
        <v>8349.5</v>
      </c>
      <c r="O48" s="54">
        <v>0</v>
      </c>
      <c r="P48" s="54">
        <v>0</v>
      </c>
      <c r="Q48" s="53" t="s">
        <v>746</v>
      </c>
      <c r="R48" s="53" t="s">
        <v>769</v>
      </c>
      <c r="S48" s="53" t="s">
        <v>284</v>
      </c>
      <c r="T48" s="53" t="s">
        <v>277</v>
      </c>
      <c r="U48" s="53" t="s">
        <v>277</v>
      </c>
      <c r="V48" s="53" t="s">
        <v>387</v>
      </c>
      <c r="W48" s="53" t="s">
        <v>286</v>
      </c>
      <c r="X48" s="53" t="s">
        <v>277</v>
      </c>
      <c r="Y48" s="53" t="s">
        <v>770</v>
      </c>
      <c r="Z48" s="53" t="s">
        <v>277</v>
      </c>
      <c r="AA48" s="53" t="s">
        <v>288</v>
      </c>
      <c r="AB48" s="53" t="s">
        <v>277</v>
      </c>
      <c r="AC48" s="55">
        <v>0</v>
      </c>
      <c r="AD48" s="53" t="s">
        <v>277</v>
      </c>
      <c r="AE48" s="53" t="s">
        <v>306</v>
      </c>
    </row>
    <row r="49" spans="1:31" ht="60" x14ac:dyDescent="0.25">
      <c r="A49" s="53" t="s">
        <v>771</v>
      </c>
      <c r="B49" s="53" t="s">
        <v>772</v>
      </c>
      <c r="C49" s="53" t="s">
        <v>277</v>
      </c>
      <c r="D49" s="53" t="s">
        <v>773</v>
      </c>
      <c r="E49" s="53" t="s">
        <v>293</v>
      </c>
      <c r="F49" s="53" t="s">
        <v>502</v>
      </c>
      <c r="G49" s="53" t="s">
        <v>503</v>
      </c>
      <c r="H49" s="53" t="s">
        <v>774</v>
      </c>
      <c r="I49" s="53" t="s">
        <v>277</v>
      </c>
      <c r="J49" s="53" t="s">
        <v>505</v>
      </c>
      <c r="K49" s="53" t="s">
        <v>483</v>
      </c>
      <c r="L49" s="53" t="s">
        <v>759</v>
      </c>
      <c r="M49" s="53" t="s">
        <v>775</v>
      </c>
      <c r="N49" s="54">
        <v>8000</v>
      </c>
      <c r="O49" s="54">
        <v>0</v>
      </c>
      <c r="P49" s="54">
        <v>0</v>
      </c>
      <c r="Q49" s="53" t="s">
        <v>746</v>
      </c>
      <c r="R49" s="53" t="s">
        <v>776</v>
      </c>
      <c r="S49" s="53" t="s">
        <v>284</v>
      </c>
      <c r="T49" s="53" t="s">
        <v>284</v>
      </c>
      <c r="U49" s="53" t="s">
        <v>277</v>
      </c>
      <c r="V49" s="53" t="s">
        <v>303</v>
      </c>
      <c r="W49" s="53" t="s">
        <v>427</v>
      </c>
      <c r="X49" s="53" t="s">
        <v>277</v>
      </c>
      <c r="Y49" s="53" t="s">
        <v>777</v>
      </c>
      <c r="Z49" s="53" t="s">
        <v>277</v>
      </c>
      <c r="AA49" s="53" t="s">
        <v>277</v>
      </c>
      <c r="AB49" s="53" t="s">
        <v>288</v>
      </c>
      <c r="AC49" s="55">
        <v>0</v>
      </c>
      <c r="AD49" s="53" t="s">
        <v>277</v>
      </c>
      <c r="AE49" s="53" t="s">
        <v>306</v>
      </c>
    </row>
    <row r="50" spans="1:31" ht="90" x14ac:dyDescent="0.25">
      <c r="A50" s="53" t="s">
        <v>778</v>
      </c>
      <c r="B50" s="53" t="s">
        <v>779</v>
      </c>
      <c r="C50" s="53" t="s">
        <v>780</v>
      </c>
      <c r="D50" s="53" t="s">
        <v>781</v>
      </c>
      <c r="E50" s="53" t="s">
        <v>275</v>
      </c>
      <c r="F50" s="53" t="s">
        <v>532</v>
      </c>
      <c r="G50" s="53" t="s">
        <v>312</v>
      </c>
      <c r="H50" s="53" t="s">
        <v>725</v>
      </c>
      <c r="I50" s="53" t="s">
        <v>277</v>
      </c>
      <c r="J50" s="53" t="s">
        <v>533</v>
      </c>
      <c r="K50" s="53" t="s">
        <v>782</v>
      </c>
      <c r="L50" s="53" t="s">
        <v>759</v>
      </c>
      <c r="M50" s="53" t="s">
        <v>640</v>
      </c>
      <c r="N50" s="54">
        <v>5000</v>
      </c>
      <c r="O50" s="54">
        <v>0</v>
      </c>
      <c r="P50" s="54">
        <v>0</v>
      </c>
      <c r="Q50" s="53" t="s">
        <v>746</v>
      </c>
      <c r="R50" s="53" t="s">
        <v>332</v>
      </c>
      <c r="S50" s="53" t="s">
        <v>333</v>
      </c>
      <c r="T50" s="53" t="s">
        <v>277</v>
      </c>
      <c r="U50" s="53" t="s">
        <v>277</v>
      </c>
      <c r="V50" s="53" t="s">
        <v>277</v>
      </c>
      <c r="W50" s="53" t="s">
        <v>277</v>
      </c>
      <c r="X50" s="53" t="s">
        <v>277</v>
      </c>
      <c r="Y50" s="53" t="s">
        <v>783</v>
      </c>
      <c r="Z50" s="53" t="s">
        <v>277</v>
      </c>
      <c r="AA50" s="53" t="s">
        <v>277</v>
      </c>
      <c r="AB50" s="53" t="s">
        <v>288</v>
      </c>
      <c r="AC50" s="55">
        <v>0</v>
      </c>
      <c r="AD50" s="53" t="s">
        <v>277</v>
      </c>
      <c r="AE50" s="53" t="s">
        <v>749</v>
      </c>
    </row>
    <row r="51" spans="1:31" ht="45" x14ac:dyDescent="0.25">
      <c r="A51" s="53" t="s">
        <v>784</v>
      </c>
      <c r="B51" s="53" t="s">
        <v>785</v>
      </c>
      <c r="C51" s="53" t="s">
        <v>277</v>
      </c>
      <c r="D51" s="53" t="s">
        <v>786</v>
      </c>
      <c r="E51" s="53" t="s">
        <v>293</v>
      </c>
      <c r="F51" s="53" t="s">
        <v>532</v>
      </c>
      <c r="G51" s="53" t="s">
        <v>312</v>
      </c>
      <c r="H51" s="53" t="s">
        <v>787</v>
      </c>
      <c r="I51" s="53" t="s">
        <v>277</v>
      </c>
      <c r="J51" s="53" t="s">
        <v>533</v>
      </c>
      <c r="K51" s="53" t="s">
        <v>462</v>
      </c>
      <c r="L51" s="53" t="s">
        <v>718</v>
      </c>
      <c r="M51" s="53" t="s">
        <v>788</v>
      </c>
      <c r="N51" s="54">
        <v>4000</v>
      </c>
      <c r="O51" s="54">
        <v>0</v>
      </c>
      <c r="P51" s="54">
        <v>0</v>
      </c>
      <c r="Q51" s="53" t="s">
        <v>346</v>
      </c>
      <c r="R51" s="53" t="s">
        <v>386</v>
      </c>
      <c r="S51" s="53" t="s">
        <v>284</v>
      </c>
      <c r="T51" s="53" t="s">
        <v>284</v>
      </c>
      <c r="U51" s="53" t="s">
        <v>277</v>
      </c>
      <c r="V51" s="53" t="s">
        <v>303</v>
      </c>
      <c r="W51" s="53" t="s">
        <v>304</v>
      </c>
      <c r="X51" s="53" t="s">
        <v>427</v>
      </c>
      <c r="Y51" s="53" t="s">
        <v>789</v>
      </c>
      <c r="Z51" s="53" t="s">
        <v>277</v>
      </c>
      <c r="AA51" s="53" t="s">
        <v>277</v>
      </c>
      <c r="AB51" s="53" t="s">
        <v>288</v>
      </c>
      <c r="AC51" s="55">
        <v>0</v>
      </c>
      <c r="AD51" s="53" t="s">
        <v>277</v>
      </c>
      <c r="AE51" s="53" t="s">
        <v>306</v>
      </c>
    </row>
    <row r="52" spans="1:31" ht="60" x14ac:dyDescent="0.25">
      <c r="A52" s="53" t="s">
        <v>790</v>
      </c>
      <c r="B52" s="53" t="s">
        <v>779</v>
      </c>
      <c r="C52" s="53" t="s">
        <v>277</v>
      </c>
      <c r="D52" s="53" t="s">
        <v>791</v>
      </c>
      <c r="E52" s="53" t="s">
        <v>293</v>
      </c>
      <c r="F52" s="53" t="s">
        <v>532</v>
      </c>
      <c r="G52" s="53" t="s">
        <v>312</v>
      </c>
      <c r="H52" s="53" t="s">
        <v>725</v>
      </c>
      <c r="I52" s="53" t="s">
        <v>277</v>
      </c>
      <c r="J52" s="53" t="s">
        <v>313</v>
      </c>
      <c r="K52" s="53" t="s">
        <v>792</v>
      </c>
      <c r="L52" s="53" t="s">
        <v>793</v>
      </c>
      <c r="M52" s="53" t="s">
        <v>277</v>
      </c>
      <c r="N52" s="54">
        <v>22000</v>
      </c>
      <c r="O52" s="54">
        <v>0</v>
      </c>
      <c r="P52" s="54">
        <v>0</v>
      </c>
      <c r="Q52" s="53" t="s">
        <v>346</v>
      </c>
      <c r="R52" s="53" t="s">
        <v>794</v>
      </c>
      <c r="S52" s="53" t="s">
        <v>284</v>
      </c>
      <c r="T52" s="53" t="s">
        <v>284</v>
      </c>
      <c r="U52" s="53" t="s">
        <v>277</v>
      </c>
      <c r="V52" s="53" t="s">
        <v>303</v>
      </c>
      <c r="W52" s="53" t="s">
        <v>304</v>
      </c>
      <c r="X52" s="53" t="s">
        <v>286</v>
      </c>
      <c r="Y52" s="53" t="s">
        <v>795</v>
      </c>
      <c r="Z52" s="53" t="s">
        <v>277</v>
      </c>
      <c r="AA52" s="53" t="s">
        <v>277</v>
      </c>
      <c r="AB52" s="53" t="s">
        <v>288</v>
      </c>
      <c r="AC52" s="55">
        <v>0</v>
      </c>
      <c r="AD52" s="53" t="s">
        <v>277</v>
      </c>
      <c r="AE52" s="53" t="s">
        <v>306</v>
      </c>
    </row>
    <row r="53" spans="1:31" ht="45" x14ac:dyDescent="0.25">
      <c r="A53" s="53" t="s">
        <v>796</v>
      </c>
      <c r="B53" s="53" t="s">
        <v>576</v>
      </c>
      <c r="C53" s="53" t="s">
        <v>277</v>
      </c>
      <c r="D53" s="53" t="s">
        <v>797</v>
      </c>
      <c r="E53" s="53" t="s">
        <v>480</v>
      </c>
      <c r="F53" s="53" t="s">
        <v>381</v>
      </c>
      <c r="G53" s="53" t="s">
        <v>382</v>
      </c>
      <c r="H53" s="53" t="s">
        <v>734</v>
      </c>
      <c r="I53" s="53" t="s">
        <v>277</v>
      </c>
      <c r="J53" s="53" t="s">
        <v>383</v>
      </c>
      <c r="K53" s="53" t="s">
        <v>798</v>
      </c>
      <c r="L53" s="53" t="s">
        <v>799</v>
      </c>
      <c r="M53" s="53" t="s">
        <v>800</v>
      </c>
      <c r="N53" s="54">
        <v>3000</v>
      </c>
      <c r="O53" s="54">
        <v>0</v>
      </c>
      <c r="P53" s="54">
        <v>0</v>
      </c>
      <c r="Q53" s="53" t="s">
        <v>346</v>
      </c>
      <c r="R53" s="53" t="s">
        <v>801</v>
      </c>
      <c r="S53" s="53" t="s">
        <v>284</v>
      </c>
      <c r="T53" s="53" t="s">
        <v>277</v>
      </c>
      <c r="U53" s="53" t="s">
        <v>277</v>
      </c>
      <c r="V53" s="53" t="s">
        <v>387</v>
      </c>
      <c r="W53" s="53" t="s">
        <v>286</v>
      </c>
      <c r="X53" s="53" t="s">
        <v>277</v>
      </c>
      <c r="Y53" s="53" t="s">
        <v>802</v>
      </c>
      <c r="Z53" s="53" t="s">
        <v>277</v>
      </c>
      <c r="AA53" s="53" t="s">
        <v>277</v>
      </c>
      <c r="AB53" s="53" t="s">
        <v>288</v>
      </c>
      <c r="AC53" s="55">
        <v>0</v>
      </c>
      <c r="AD53" s="53" t="s">
        <v>277</v>
      </c>
      <c r="AE53" s="53" t="s">
        <v>306</v>
      </c>
    </row>
    <row r="54" spans="1:31" ht="60" x14ac:dyDescent="0.25">
      <c r="A54" s="53" t="s">
        <v>803</v>
      </c>
      <c r="B54" s="53" t="s">
        <v>804</v>
      </c>
      <c r="C54" s="53" t="s">
        <v>277</v>
      </c>
      <c r="D54" s="53" t="s">
        <v>805</v>
      </c>
      <c r="E54" s="53" t="s">
        <v>480</v>
      </c>
      <c r="F54" s="53" t="s">
        <v>806</v>
      </c>
      <c r="G54" s="53" t="s">
        <v>807</v>
      </c>
      <c r="H54" s="53" t="s">
        <v>277</v>
      </c>
      <c r="I54" s="53" t="s">
        <v>277</v>
      </c>
      <c r="J54" s="53" t="s">
        <v>808</v>
      </c>
      <c r="K54" s="53" t="s">
        <v>809</v>
      </c>
      <c r="L54" s="53" t="s">
        <v>810</v>
      </c>
      <c r="M54" s="53" t="s">
        <v>811</v>
      </c>
      <c r="N54" s="54">
        <v>6000</v>
      </c>
      <c r="O54" s="54">
        <v>0</v>
      </c>
      <c r="P54" s="54">
        <v>0</v>
      </c>
      <c r="Q54" s="53" t="s">
        <v>346</v>
      </c>
      <c r="R54" s="53" t="s">
        <v>812</v>
      </c>
      <c r="S54" s="53" t="s">
        <v>348</v>
      </c>
      <c r="T54" s="53" t="s">
        <v>277</v>
      </c>
      <c r="U54" s="53" t="s">
        <v>277</v>
      </c>
      <c r="V54" s="53" t="s">
        <v>277</v>
      </c>
      <c r="W54" s="53" t="s">
        <v>277</v>
      </c>
      <c r="X54" s="53" t="s">
        <v>277</v>
      </c>
      <c r="Y54" s="53" t="s">
        <v>813</v>
      </c>
      <c r="Z54" s="53" t="s">
        <v>277</v>
      </c>
      <c r="AA54" s="53" t="s">
        <v>277</v>
      </c>
      <c r="AB54" s="53" t="s">
        <v>288</v>
      </c>
      <c r="AC54" s="55">
        <v>0</v>
      </c>
      <c r="AD54" s="53" t="s">
        <v>277</v>
      </c>
      <c r="AE54" s="53" t="s">
        <v>376</v>
      </c>
    </row>
    <row r="55" spans="1:31" ht="45" x14ac:dyDescent="0.25">
      <c r="A55" s="53" t="s">
        <v>814</v>
      </c>
      <c r="B55" s="53" t="s">
        <v>351</v>
      </c>
      <c r="C55" s="53" t="s">
        <v>815</v>
      </c>
      <c r="D55" s="53" t="s">
        <v>816</v>
      </c>
      <c r="E55" s="53" t="s">
        <v>293</v>
      </c>
      <c r="F55" s="53" t="s">
        <v>532</v>
      </c>
      <c r="G55" s="53" t="s">
        <v>312</v>
      </c>
      <c r="H55" s="53" t="s">
        <v>725</v>
      </c>
      <c r="I55" s="53" t="s">
        <v>277</v>
      </c>
      <c r="J55" s="53" t="s">
        <v>533</v>
      </c>
      <c r="K55" s="53" t="s">
        <v>483</v>
      </c>
      <c r="L55" s="53" t="s">
        <v>817</v>
      </c>
      <c r="M55" s="53" t="s">
        <v>818</v>
      </c>
      <c r="N55" s="54">
        <v>6500</v>
      </c>
      <c r="O55" s="54">
        <v>0</v>
      </c>
      <c r="P55" s="54">
        <v>0</v>
      </c>
      <c r="Q55" s="53" t="s">
        <v>746</v>
      </c>
      <c r="R55" s="53" t="s">
        <v>819</v>
      </c>
      <c r="S55" s="53" t="s">
        <v>284</v>
      </c>
      <c r="T55" s="53" t="s">
        <v>284</v>
      </c>
      <c r="U55" s="53" t="s">
        <v>277</v>
      </c>
      <c r="V55" s="53" t="s">
        <v>303</v>
      </c>
      <c r="W55" s="53" t="s">
        <v>304</v>
      </c>
      <c r="X55" s="53" t="s">
        <v>427</v>
      </c>
      <c r="Y55" s="53" t="s">
        <v>789</v>
      </c>
      <c r="Z55" s="53" t="s">
        <v>277</v>
      </c>
      <c r="AA55" s="53" t="s">
        <v>277</v>
      </c>
      <c r="AB55" s="53" t="s">
        <v>288</v>
      </c>
      <c r="AC55" s="55">
        <v>0</v>
      </c>
      <c r="AD55" s="53" t="s">
        <v>277</v>
      </c>
      <c r="AE55" s="53" t="s">
        <v>306</v>
      </c>
    </row>
    <row r="56" spans="1:31" ht="75" x14ac:dyDescent="0.25">
      <c r="A56" s="53" t="s">
        <v>820</v>
      </c>
      <c r="B56" s="53" t="s">
        <v>732</v>
      </c>
      <c r="C56" s="53" t="s">
        <v>821</v>
      </c>
      <c r="D56" s="53" t="s">
        <v>822</v>
      </c>
      <c r="E56" s="53" t="s">
        <v>275</v>
      </c>
      <c r="F56" s="53" t="s">
        <v>381</v>
      </c>
      <c r="G56" s="53" t="s">
        <v>382</v>
      </c>
      <c r="H56" s="53" t="s">
        <v>734</v>
      </c>
      <c r="I56" s="53" t="s">
        <v>277</v>
      </c>
      <c r="J56" s="53" t="s">
        <v>383</v>
      </c>
      <c r="K56" s="53" t="s">
        <v>823</v>
      </c>
      <c r="L56" s="53" t="s">
        <v>817</v>
      </c>
      <c r="M56" s="53" t="s">
        <v>824</v>
      </c>
      <c r="N56" s="54">
        <v>10000</v>
      </c>
      <c r="O56" s="54">
        <v>0</v>
      </c>
      <c r="P56" s="54">
        <v>0</v>
      </c>
      <c r="Q56" s="53" t="s">
        <v>346</v>
      </c>
      <c r="R56" s="53" t="s">
        <v>386</v>
      </c>
      <c r="S56" s="53" t="s">
        <v>284</v>
      </c>
      <c r="T56" s="53" t="s">
        <v>277</v>
      </c>
      <c r="U56" s="53" t="s">
        <v>277</v>
      </c>
      <c r="V56" s="53" t="s">
        <v>277</v>
      </c>
      <c r="W56" s="53" t="s">
        <v>277</v>
      </c>
      <c r="X56" s="53" t="s">
        <v>277</v>
      </c>
      <c r="Y56" s="53" t="s">
        <v>825</v>
      </c>
      <c r="Z56" s="53" t="s">
        <v>277</v>
      </c>
      <c r="AA56" s="53" t="s">
        <v>277</v>
      </c>
      <c r="AB56" s="53" t="s">
        <v>288</v>
      </c>
      <c r="AC56" s="55">
        <v>0</v>
      </c>
      <c r="AD56" s="53" t="s">
        <v>277</v>
      </c>
      <c r="AE56" s="53" t="s">
        <v>306</v>
      </c>
    </row>
    <row r="57" spans="1:31" ht="60" x14ac:dyDescent="0.25">
      <c r="A57" s="53" t="s">
        <v>826</v>
      </c>
      <c r="B57" s="53" t="s">
        <v>827</v>
      </c>
      <c r="C57" s="53" t="s">
        <v>277</v>
      </c>
      <c r="D57" s="53" t="s">
        <v>828</v>
      </c>
      <c r="E57" s="53" t="s">
        <v>275</v>
      </c>
      <c r="F57" s="53" t="s">
        <v>829</v>
      </c>
      <c r="G57" s="53" t="s">
        <v>312</v>
      </c>
      <c r="H57" s="53" t="s">
        <v>725</v>
      </c>
      <c r="I57" s="53" t="s">
        <v>277</v>
      </c>
      <c r="J57" s="53" t="s">
        <v>313</v>
      </c>
      <c r="K57" s="53" t="s">
        <v>830</v>
      </c>
      <c r="L57" s="53" t="s">
        <v>831</v>
      </c>
      <c r="M57" s="53" t="s">
        <v>832</v>
      </c>
      <c r="N57" s="54">
        <v>10000</v>
      </c>
      <c r="O57" s="54">
        <v>0</v>
      </c>
      <c r="P57" s="54">
        <v>0</v>
      </c>
      <c r="Q57" s="53" t="s">
        <v>346</v>
      </c>
      <c r="R57" s="53" t="s">
        <v>833</v>
      </c>
      <c r="S57" s="53" t="s">
        <v>318</v>
      </c>
      <c r="T57" s="53" t="s">
        <v>277</v>
      </c>
      <c r="U57" s="53" t="s">
        <v>277</v>
      </c>
      <c r="V57" s="53" t="s">
        <v>320</v>
      </c>
      <c r="W57" s="53" t="s">
        <v>286</v>
      </c>
      <c r="X57" s="53" t="s">
        <v>277</v>
      </c>
      <c r="Y57" s="53" t="s">
        <v>834</v>
      </c>
      <c r="Z57" s="53" t="s">
        <v>277</v>
      </c>
      <c r="AA57" s="53" t="s">
        <v>277</v>
      </c>
      <c r="AB57" s="53" t="s">
        <v>288</v>
      </c>
      <c r="AC57" s="55">
        <v>0</v>
      </c>
      <c r="AD57" s="53" t="s">
        <v>277</v>
      </c>
      <c r="AE57" s="53" t="s">
        <v>306</v>
      </c>
    </row>
    <row r="58" spans="1:31" ht="45" x14ac:dyDescent="0.25">
      <c r="A58" s="53" t="s">
        <v>835</v>
      </c>
      <c r="B58" s="53" t="s">
        <v>827</v>
      </c>
      <c r="C58" s="53" t="s">
        <v>277</v>
      </c>
      <c r="D58" s="53" t="s">
        <v>182</v>
      </c>
      <c r="E58" s="53" t="s">
        <v>480</v>
      </c>
      <c r="F58" s="53" t="s">
        <v>836</v>
      </c>
      <c r="G58" s="53" t="s">
        <v>312</v>
      </c>
      <c r="H58" s="53" t="s">
        <v>725</v>
      </c>
      <c r="I58" s="53" t="s">
        <v>277</v>
      </c>
      <c r="J58" s="53" t="s">
        <v>313</v>
      </c>
      <c r="K58" s="53" t="s">
        <v>837</v>
      </c>
      <c r="L58" s="53" t="s">
        <v>838</v>
      </c>
      <c r="M58" s="53" t="s">
        <v>839</v>
      </c>
      <c r="N58" s="54">
        <v>10000</v>
      </c>
      <c r="O58" s="54">
        <v>0</v>
      </c>
      <c r="P58" s="54">
        <v>0</v>
      </c>
      <c r="Q58" s="53" t="s">
        <v>346</v>
      </c>
      <c r="R58" s="53" t="s">
        <v>277</v>
      </c>
      <c r="S58" s="53" t="s">
        <v>333</v>
      </c>
      <c r="T58" s="53" t="s">
        <v>277</v>
      </c>
      <c r="U58" s="53" t="s">
        <v>277</v>
      </c>
      <c r="V58" s="53" t="s">
        <v>840</v>
      </c>
      <c r="W58" s="53" t="s">
        <v>277</v>
      </c>
      <c r="X58" s="53" t="s">
        <v>277</v>
      </c>
      <c r="Y58" s="53" t="s">
        <v>841</v>
      </c>
      <c r="Z58" s="53" t="s">
        <v>277</v>
      </c>
      <c r="AA58" s="53" t="s">
        <v>277</v>
      </c>
      <c r="AB58" s="53" t="s">
        <v>288</v>
      </c>
      <c r="AC58" s="55">
        <v>0</v>
      </c>
      <c r="AD58" s="53" t="s">
        <v>277</v>
      </c>
      <c r="AE58" s="53" t="s">
        <v>410</v>
      </c>
    </row>
    <row r="59" spans="1:31" ht="60" x14ac:dyDescent="0.25">
      <c r="A59" s="53" t="s">
        <v>842</v>
      </c>
      <c r="B59" s="53" t="s">
        <v>843</v>
      </c>
      <c r="C59" s="53" t="s">
        <v>277</v>
      </c>
      <c r="D59" s="53" t="s">
        <v>844</v>
      </c>
      <c r="E59" s="53" t="s">
        <v>293</v>
      </c>
      <c r="F59" s="53" t="s">
        <v>845</v>
      </c>
      <c r="G59" s="53" t="s">
        <v>846</v>
      </c>
      <c r="H59" s="53" t="s">
        <v>847</v>
      </c>
      <c r="I59" s="53" t="s">
        <v>277</v>
      </c>
      <c r="J59" s="53" t="s">
        <v>622</v>
      </c>
      <c r="K59" s="53" t="s">
        <v>483</v>
      </c>
      <c r="L59" s="53" t="s">
        <v>848</v>
      </c>
      <c r="M59" s="53" t="s">
        <v>849</v>
      </c>
      <c r="N59" s="54">
        <v>6811</v>
      </c>
      <c r="O59" s="54">
        <v>0</v>
      </c>
      <c r="P59" s="54">
        <v>0</v>
      </c>
      <c r="Q59" s="53" t="s">
        <v>346</v>
      </c>
      <c r="R59" s="53" t="s">
        <v>850</v>
      </c>
      <c r="S59" s="53" t="s">
        <v>318</v>
      </c>
      <c r="T59" s="53" t="s">
        <v>348</v>
      </c>
      <c r="U59" s="53" t="s">
        <v>277</v>
      </c>
      <c r="V59" s="53" t="s">
        <v>277</v>
      </c>
      <c r="W59" s="53" t="s">
        <v>277</v>
      </c>
      <c r="X59" s="53" t="s">
        <v>277</v>
      </c>
      <c r="Y59" s="53" t="s">
        <v>851</v>
      </c>
      <c r="Z59" s="53" t="s">
        <v>288</v>
      </c>
      <c r="AA59" s="53" t="s">
        <v>277</v>
      </c>
      <c r="AB59" s="53" t="s">
        <v>277</v>
      </c>
      <c r="AC59" s="55">
        <v>0</v>
      </c>
      <c r="AD59" s="53" t="s">
        <v>277</v>
      </c>
      <c r="AE59" s="53" t="s">
        <v>306</v>
      </c>
    </row>
    <row r="60" spans="1:31" ht="90" x14ac:dyDescent="0.25">
      <c r="A60" s="53" t="s">
        <v>852</v>
      </c>
      <c r="B60" s="53" t="s">
        <v>853</v>
      </c>
      <c r="C60" s="53" t="s">
        <v>277</v>
      </c>
      <c r="D60" s="53" t="s">
        <v>854</v>
      </c>
      <c r="E60" s="53" t="s">
        <v>293</v>
      </c>
      <c r="F60" s="53" t="s">
        <v>855</v>
      </c>
      <c r="G60" s="53" t="s">
        <v>856</v>
      </c>
      <c r="H60" s="53" t="s">
        <v>277</v>
      </c>
      <c r="I60" s="53" t="s">
        <v>857</v>
      </c>
      <c r="J60" s="53" t="s">
        <v>858</v>
      </c>
      <c r="K60" s="53" t="s">
        <v>859</v>
      </c>
      <c r="L60" s="53" t="s">
        <v>848</v>
      </c>
      <c r="M60" s="53" t="s">
        <v>800</v>
      </c>
      <c r="N60" s="54">
        <v>2500</v>
      </c>
      <c r="O60" s="54">
        <v>0</v>
      </c>
      <c r="P60" s="54">
        <v>0</v>
      </c>
      <c r="Q60" s="53" t="s">
        <v>426</v>
      </c>
      <c r="R60" s="53" t="s">
        <v>860</v>
      </c>
      <c r="S60" s="53" t="s">
        <v>284</v>
      </c>
      <c r="T60" s="53" t="s">
        <v>284</v>
      </c>
      <c r="U60" s="53" t="s">
        <v>277</v>
      </c>
      <c r="V60" s="53" t="s">
        <v>303</v>
      </c>
      <c r="W60" s="53" t="s">
        <v>304</v>
      </c>
      <c r="X60" s="53" t="s">
        <v>277</v>
      </c>
      <c r="Y60" s="53" t="s">
        <v>861</v>
      </c>
      <c r="Z60" s="53" t="s">
        <v>288</v>
      </c>
      <c r="AA60" s="53" t="s">
        <v>277</v>
      </c>
      <c r="AB60" s="53" t="s">
        <v>277</v>
      </c>
      <c r="AC60" s="55">
        <v>0</v>
      </c>
      <c r="AD60" s="53" t="s">
        <v>277</v>
      </c>
      <c r="AE60" s="53" t="s">
        <v>306</v>
      </c>
    </row>
    <row r="61" spans="1:31" ht="75" x14ac:dyDescent="0.25">
      <c r="A61" s="53" t="s">
        <v>862</v>
      </c>
      <c r="B61" s="53" t="s">
        <v>291</v>
      </c>
      <c r="C61" s="53" t="s">
        <v>277</v>
      </c>
      <c r="D61" s="53" t="s">
        <v>863</v>
      </c>
      <c r="E61" s="53" t="s">
        <v>275</v>
      </c>
      <c r="F61" s="53" t="s">
        <v>864</v>
      </c>
      <c r="G61" s="53" t="s">
        <v>865</v>
      </c>
      <c r="H61" s="53" t="s">
        <v>659</v>
      </c>
      <c r="I61" s="53" t="s">
        <v>277</v>
      </c>
      <c r="J61" s="53" t="s">
        <v>866</v>
      </c>
      <c r="K61" s="53" t="s">
        <v>867</v>
      </c>
      <c r="L61" s="53" t="s">
        <v>868</v>
      </c>
      <c r="M61" s="53" t="s">
        <v>824</v>
      </c>
      <c r="N61" s="54">
        <v>500</v>
      </c>
      <c r="O61" s="54">
        <v>0</v>
      </c>
      <c r="P61" s="54">
        <v>0</v>
      </c>
      <c r="Q61" s="53" t="s">
        <v>346</v>
      </c>
      <c r="R61" s="53" t="s">
        <v>332</v>
      </c>
      <c r="S61" s="53" t="s">
        <v>284</v>
      </c>
      <c r="T61" s="53" t="s">
        <v>277</v>
      </c>
      <c r="U61" s="53" t="s">
        <v>277</v>
      </c>
      <c r="V61" s="53" t="s">
        <v>277</v>
      </c>
      <c r="W61" s="53" t="s">
        <v>277</v>
      </c>
      <c r="X61" s="53" t="s">
        <v>277</v>
      </c>
      <c r="Y61" s="53" t="s">
        <v>869</v>
      </c>
      <c r="Z61" s="53" t="s">
        <v>277</v>
      </c>
      <c r="AA61" s="53" t="s">
        <v>277</v>
      </c>
      <c r="AB61" s="53" t="s">
        <v>288</v>
      </c>
      <c r="AC61" s="55">
        <v>0</v>
      </c>
      <c r="AD61" s="53" t="s">
        <v>277</v>
      </c>
      <c r="AE61" s="53" t="s">
        <v>277</v>
      </c>
    </row>
    <row r="62" spans="1:31" ht="90" x14ac:dyDescent="0.25">
      <c r="A62" s="53" t="s">
        <v>870</v>
      </c>
      <c r="B62" s="53" t="s">
        <v>871</v>
      </c>
      <c r="C62" s="53" t="s">
        <v>277</v>
      </c>
      <c r="D62" s="53" t="s">
        <v>872</v>
      </c>
      <c r="E62" s="53" t="s">
        <v>275</v>
      </c>
      <c r="F62" s="53" t="s">
        <v>873</v>
      </c>
      <c r="G62" s="53" t="s">
        <v>874</v>
      </c>
      <c r="H62" s="53" t="s">
        <v>875</v>
      </c>
      <c r="I62" s="53" t="s">
        <v>277</v>
      </c>
      <c r="J62" s="53" t="s">
        <v>876</v>
      </c>
      <c r="K62" s="53" t="s">
        <v>877</v>
      </c>
      <c r="L62" s="53" t="s">
        <v>878</v>
      </c>
      <c r="M62" s="53" t="s">
        <v>277</v>
      </c>
      <c r="N62" s="54">
        <v>3000</v>
      </c>
      <c r="O62" s="54">
        <v>0</v>
      </c>
      <c r="P62" s="54">
        <v>0</v>
      </c>
      <c r="Q62" s="53" t="s">
        <v>346</v>
      </c>
      <c r="R62" s="53" t="s">
        <v>332</v>
      </c>
      <c r="S62" s="53" t="s">
        <v>348</v>
      </c>
      <c r="T62" s="53" t="s">
        <v>277</v>
      </c>
      <c r="U62" s="53" t="s">
        <v>277</v>
      </c>
      <c r="V62" s="53" t="s">
        <v>277</v>
      </c>
      <c r="W62" s="53" t="s">
        <v>277</v>
      </c>
      <c r="X62" s="53" t="s">
        <v>277</v>
      </c>
      <c r="Y62" s="53" t="s">
        <v>879</v>
      </c>
      <c r="Z62" s="53" t="s">
        <v>277</v>
      </c>
      <c r="AA62" s="53" t="s">
        <v>277</v>
      </c>
      <c r="AB62" s="53" t="s">
        <v>288</v>
      </c>
      <c r="AC62" s="55">
        <v>0</v>
      </c>
      <c r="AD62" s="53" t="s">
        <v>277</v>
      </c>
      <c r="AE62" s="53" t="s">
        <v>306</v>
      </c>
    </row>
    <row r="63" spans="1:31" ht="90" x14ac:dyDescent="0.25">
      <c r="A63" s="53" t="s">
        <v>880</v>
      </c>
      <c r="B63" s="53" t="s">
        <v>881</v>
      </c>
      <c r="C63" s="53" t="s">
        <v>277</v>
      </c>
      <c r="D63" s="53" t="s">
        <v>882</v>
      </c>
      <c r="E63" s="53" t="s">
        <v>293</v>
      </c>
      <c r="F63" s="53" t="s">
        <v>883</v>
      </c>
      <c r="G63" s="53" t="s">
        <v>884</v>
      </c>
      <c r="H63" s="53" t="s">
        <v>277</v>
      </c>
      <c r="I63" s="53" t="s">
        <v>277</v>
      </c>
      <c r="J63" s="53" t="s">
        <v>885</v>
      </c>
      <c r="K63" s="53" t="s">
        <v>483</v>
      </c>
      <c r="L63" s="53" t="s">
        <v>886</v>
      </c>
      <c r="M63" s="53" t="s">
        <v>887</v>
      </c>
      <c r="N63" s="54">
        <v>1800</v>
      </c>
      <c r="O63" s="54">
        <v>0</v>
      </c>
      <c r="P63" s="54">
        <v>0</v>
      </c>
      <c r="Q63" s="53" t="s">
        <v>426</v>
      </c>
      <c r="R63" s="53" t="s">
        <v>888</v>
      </c>
      <c r="S63" s="53" t="s">
        <v>284</v>
      </c>
      <c r="T63" s="53" t="s">
        <v>284</v>
      </c>
      <c r="U63" s="53" t="s">
        <v>277</v>
      </c>
      <c r="V63" s="53" t="s">
        <v>303</v>
      </c>
      <c r="W63" s="53" t="s">
        <v>304</v>
      </c>
      <c r="X63" s="53" t="s">
        <v>277</v>
      </c>
      <c r="Y63" s="53" t="s">
        <v>889</v>
      </c>
      <c r="Z63" s="53" t="s">
        <v>277</v>
      </c>
      <c r="AA63" s="53" t="s">
        <v>277</v>
      </c>
      <c r="AB63" s="53" t="s">
        <v>288</v>
      </c>
      <c r="AC63" s="55">
        <v>0</v>
      </c>
      <c r="AD63" s="53" t="s">
        <v>277</v>
      </c>
      <c r="AE63" s="53" t="s">
        <v>306</v>
      </c>
    </row>
    <row r="64" spans="1:31" ht="90" x14ac:dyDescent="0.25">
      <c r="A64" s="53" t="s">
        <v>890</v>
      </c>
      <c r="B64" s="53" t="s">
        <v>576</v>
      </c>
      <c r="C64" s="53" t="s">
        <v>277</v>
      </c>
      <c r="D64" s="53" t="s">
        <v>891</v>
      </c>
      <c r="E64" s="53" t="s">
        <v>293</v>
      </c>
      <c r="F64" s="53" t="s">
        <v>381</v>
      </c>
      <c r="G64" s="53" t="s">
        <v>382</v>
      </c>
      <c r="H64" s="53" t="s">
        <v>892</v>
      </c>
      <c r="I64" s="53" t="s">
        <v>277</v>
      </c>
      <c r="J64" s="53" t="s">
        <v>580</v>
      </c>
      <c r="K64" s="53" t="s">
        <v>483</v>
      </c>
      <c r="L64" s="53" t="s">
        <v>893</v>
      </c>
      <c r="M64" s="53" t="s">
        <v>894</v>
      </c>
      <c r="N64" s="54">
        <v>3539</v>
      </c>
      <c r="O64" s="54">
        <v>0</v>
      </c>
      <c r="P64" s="54">
        <v>0</v>
      </c>
      <c r="Q64" s="53" t="s">
        <v>346</v>
      </c>
      <c r="R64" s="53" t="s">
        <v>895</v>
      </c>
      <c r="S64" s="53" t="s">
        <v>284</v>
      </c>
      <c r="T64" s="53" t="s">
        <v>284</v>
      </c>
      <c r="U64" s="53" t="s">
        <v>277</v>
      </c>
      <c r="V64" s="53" t="s">
        <v>303</v>
      </c>
      <c r="W64" s="53" t="s">
        <v>427</v>
      </c>
      <c r="X64" s="53" t="s">
        <v>304</v>
      </c>
      <c r="Y64" s="53" t="s">
        <v>896</v>
      </c>
      <c r="Z64" s="53" t="s">
        <v>288</v>
      </c>
      <c r="AA64" s="53" t="s">
        <v>277</v>
      </c>
      <c r="AB64" s="53" t="s">
        <v>277</v>
      </c>
      <c r="AC64" s="55">
        <v>0</v>
      </c>
      <c r="AD64" s="53" t="s">
        <v>277</v>
      </c>
      <c r="AE64" s="53" t="s">
        <v>306</v>
      </c>
    </row>
    <row r="65" spans="1:31" ht="75" x14ac:dyDescent="0.25">
      <c r="A65" s="53" t="s">
        <v>897</v>
      </c>
      <c r="B65" s="53" t="s">
        <v>898</v>
      </c>
      <c r="C65" s="53" t="s">
        <v>277</v>
      </c>
      <c r="D65" s="53" t="s">
        <v>899</v>
      </c>
      <c r="E65" s="53" t="s">
        <v>293</v>
      </c>
      <c r="F65" s="53" t="s">
        <v>900</v>
      </c>
      <c r="G65" s="53" t="s">
        <v>901</v>
      </c>
      <c r="H65" s="53" t="s">
        <v>277</v>
      </c>
      <c r="I65" s="53" t="s">
        <v>277</v>
      </c>
      <c r="J65" s="53" t="s">
        <v>900</v>
      </c>
      <c r="K65" s="53" t="s">
        <v>902</v>
      </c>
      <c r="L65" s="53" t="s">
        <v>903</v>
      </c>
      <c r="M65" s="53" t="s">
        <v>904</v>
      </c>
      <c r="N65" s="54">
        <v>5743</v>
      </c>
      <c r="O65" s="54">
        <v>0</v>
      </c>
      <c r="P65" s="54">
        <v>0</v>
      </c>
      <c r="Q65" s="53" t="s">
        <v>346</v>
      </c>
      <c r="R65" s="53" t="s">
        <v>905</v>
      </c>
      <c r="S65" s="53" t="s">
        <v>284</v>
      </c>
      <c r="T65" s="53" t="s">
        <v>277</v>
      </c>
      <c r="U65" s="53" t="s">
        <v>277</v>
      </c>
      <c r="V65" s="53" t="s">
        <v>303</v>
      </c>
      <c r="W65" s="53" t="s">
        <v>304</v>
      </c>
      <c r="X65" s="53" t="s">
        <v>427</v>
      </c>
      <c r="Y65" s="53" t="s">
        <v>906</v>
      </c>
      <c r="Z65" s="53" t="s">
        <v>288</v>
      </c>
      <c r="AA65" s="53" t="s">
        <v>277</v>
      </c>
      <c r="AB65" s="53" t="s">
        <v>277</v>
      </c>
      <c r="AC65" s="55">
        <v>0</v>
      </c>
      <c r="AD65" s="53" t="s">
        <v>277</v>
      </c>
      <c r="AE65" s="53" t="s">
        <v>306</v>
      </c>
    </row>
    <row r="66" spans="1:31" ht="105" x14ac:dyDescent="0.25">
      <c r="A66" s="53" t="s">
        <v>907</v>
      </c>
      <c r="B66" s="53" t="s">
        <v>576</v>
      </c>
      <c r="C66" s="53" t="s">
        <v>908</v>
      </c>
      <c r="D66" s="53" t="s">
        <v>909</v>
      </c>
      <c r="E66" s="53" t="s">
        <v>275</v>
      </c>
      <c r="F66" s="53" t="s">
        <v>381</v>
      </c>
      <c r="G66" s="53" t="s">
        <v>382</v>
      </c>
      <c r="H66" s="53" t="s">
        <v>892</v>
      </c>
      <c r="I66" s="53" t="s">
        <v>277</v>
      </c>
      <c r="J66" s="53" t="s">
        <v>910</v>
      </c>
      <c r="K66" s="53" t="s">
        <v>911</v>
      </c>
      <c r="L66" s="53" t="s">
        <v>912</v>
      </c>
      <c r="M66" s="53" t="s">
        <v>913</v>
      </c>
      <c r="N66" s="54">
        <v>3000</v>
      </c>
      <c r="O66" s="54">
        <v>0</v>
      </c>
      <c r="P66" s="54">
        <v>0</v>
      </c>
      <c r="Q66" s="53" t="s">
        <v>346</v>
      </c>
      <c r="R66" s="53" t="s">
        <v>914</v>
      </c>
      <c r="S66" s="53" t="s">
        <v>284</v>
      </c>
      <c r="T66" s="53" t="s">
        <v>277</v>
      </c>
      <c r="U66" s="53" t="s">
        <v>277</v>
      </c>
      <c r="V66" s="53" t="s">
        <v>387</v>
      </c>
      <c r="W66" s="53" t="s">
        <v>286</v>
      </c>
      <c r="X66" s="53" t="s">
        <v>277</v>
      </c>
      <c r="Y66" s="53" t="s">
        <v>915</v>
      </c>
      <c r="Z66" s="53" t="s">
        <v>277</v>
      </c>
      <c r="AA66" s="53" t="s">
        <v>277</v>
      </c>
      <c r="AB66" s="53" t="s">
        <v>288</v>
      </c>
      <c r="AC66" s="55">
        <v>0</v>
      </c>
      <c r="AD66" s="53" t="s">
        <v>277</v>
      </c>
      <c r="AE66" s="53" t="s">
        <v>306</v>
      </c>
    </row>
    <row r="67" spans="1:31" ht="105" x14ac:dyDescent="0.25">
      <c r="A67" s="53" t="s">
        <v>916</v>
      </c>
      <c r="B67" s="53" t="s">
        <v>917</v>
      </c>
      <c r="C67" s="53" t="s">
        <v>277</v>
      </c>
      <c r="D67" s="53" t="s">
        <v>918</v>
      </c>
      <c r="E67" s="53" t="s">
        <v>293</v>
      </c>
      <c r="F67" s="53" t="s">
        <v>919</v>
      </c>
      <c r="G67" s="53" t="s">
        <v>920</v>
      </c>
      <c r="H67" s="53" t="s">
        <v>277</v>
      </c>
      <c r="I67" s="53" t="s">
        <v>277</v>
      </c>
      <c r="J67" s="53" t="s">
        <v>921</v>
      </c>
      <c r="K67" s="53" t="s">
        <v>483</v>
      </c>
      <c r="L67" s="53" t="s">
        <v>922</v>
      </c>
      <c r="M67" s="53" t="s">
        <v>923</v>
      </c>
      <c r="N67" s="54">
        <v>1645</v>
      </c>
      <c r="O67" s="54">
        <v>0</v>
      </c>
      <c r="P67" s="54">
        <v>0</v>
      </c>
      <c r="Q67" s="53" t="s">
        <v>346</v>
      </c>
      <c r="R67" s="53" t="s">
        <v>924</v>
      </c>
      <c r="S67" s="53" t="s">
        <v>284</v>
      </c>
      <c r="T67" s="53" t="s">
        <v>284</v>
      </c>
      <c r="U67" s="53" t="s">
        <v>277</v>
      </c>
      <c r="V67" s="53" t="s">
        <v>303</v>
      </c>
      <c r="W67" s="53" t="s">
        <v>427</v>
      </c>
      <c r="X67" s="53" t="s">
        <v>277</v>
      </c>
      <c r="Y67" s="53" t="s">
        <v>925</v>
      </c>
      <c r="Z67" s="53" t="s">
        <v>288</v>
      </c>
      <c r="AA67" s="53" t="s">
        <v>277</v>
      </c>
      <c r="AB67" s="53" t="s">
        <v>288</v>
      </c>
      <c r="AC67" s="55">
        <v>0</v>
      </c>
      <c r="AD67" s="53" t="s">
        <v>277</v>
      </c>
      <c r="AE67" s="53" t="s">
        <v>306</v>
      </c>
    </row>
    <row r="68" spans="1:31" ht="90" x14ac:dyDescent="0.25">
      <c r="A68" s="53" t="s">
        <v>926</v>
      </c>
      <c r="B68" s="53" t="s">
        <v>927</v>
      </c>
      <c r="C68" s="53" t="s">
        <v>277</v>
      </c>
      <c r="D68" s="53" t="s">
        <v>928</v>
      </c>
      <c r="E68" s="53" t="s">
        <v>275</v>
      </c>
      <c r="F68" s="53" t="s">
        <v>929</v>
      </c>
      <c r="G68" s="53" t="s">
        <v>930</v>
      </c>
      <c r="H68" s="53" t="s">
        <v>277</v>
      </c>
      <c r="I68" s="53" t="s">
        <v>277</v>
      </c>
      <c r="J68" s="53" t="s">
        <v>931</v>
      </c>
      <c r="K68" s="53" t="s">
        <v>932</v>
      </c>
      <c r="L68" s="53" t="s">
        <v>923</v>
      </c>
      <c r="M68" s="53" t="s">
        <v>933</v>
      </c>
      <c r="N68" s="54">
        <v>2850</v>
      </c>
      <c r="O68" s="54">
        <v>0</v>
      </c>
      <c r="P68" s="54">
        <v>0</v>
      </c>
      <c r="Q68" s="53" t="s">
        <v>346</v>
      </c>
      <c r="R68" s="53" t="s">
        <v>332</v>
      </c>
      <c r="S68" s="53" t="s">
        <v>439</v>
      </c>
      <c r="T68" s="53" t="s">
        <v>440</v>
      </c>
      <c r="U68" s="53" t="s">
        <v>277</v>
      </c>
      <c r="V68" s="53" t="s">
        <v>277</v>
      </c>
      <c r="W68" s="53" t="s">
        <v>277</v>
      </c>
      <c r="X68" s="53" t="s">
        <v>277</v>
      </c>
      <c r="Y68" s="53" t="s">
        <v>934</v>
      </c>
      <c r="Z68" s="53" t="s">
        <v>288</v>
      </c>
      <c r="AA68" s="53" t="s">
        <v>277</v>
      </c>
      <c r="AB68" s="53" t="s">
        <v>277</v>
      </c>
      <c r="AC68" s="55">
        <v>0</v>
      </c>
      <c r="AD68" s="53" t="s">
        <v>277</v>
      </c>
      <c r="AE68" s="53" t="s">
        <v>306</v>
      </c>
    </row>
    <row r="69" spans="1:31" ht="60" x14ac:dyDescent="0.25">
      <c r="A69" s="53" t="s">
        <v>935</v>
      </c>
      <c r="B69" s="53" t="s">
        <v>936</v>
      </c>
      <c r="C69" s="53" t="s">
        <v>277</v>
      </c>
      <c r="D69" s="53" t="s">
        <v>937</v>
      </c>
      <c r="E69" s="53" t="s">
        <v>293</v>
      </c>
      <c r="F69" s="53" t="s">
        <v>339</v>
      </c>
      <c r="G69" s="53" t="s">
        <v>340</v>
      </c>
      <c r="H69" s="53" t="s">
        <v>277</v>
      </c>
      <c r="I69" s="53" t="s">
        <v>277</v>
      </c>
      <c r="J69" s="53" t="s">
        <v>938</v>
      </c>
      <c r="K69" s="53" t="s">
        <v>939</v>
      </c>
      <c r="L69" s="53" t="s">
        <v>940</v>
      </c>
      <c r="M69" s="53" t="s">
        <v>941</v>
      </c>
      <c r="N69" s="54">
        <v>5000</v>
      </c>
      <c r="O69" s="54">
        <v>0</v>
      </c>
      <c r="P69" s="54">
        <v>0</v>
      </c>
      <c r="Q69" s="53" t="s">
        <v>282</v>
      </c>
      <c r="R69" s="53" t="s">
        <v>332</v>
      </c>
      <c r="S69" s="53" t="s">
        <v>284</v>
      </c>
      <c r="T69" s="53" t="s">
        <v>284</v>
      </c>
      <c r="U69" s="53" t="s">
        <v>277</v>
      </c>
      <c r="V69" s="53" t="s">
        <v>303</v>
      </c>
      <c r="W69" s="53" t="s">
        <v>304</v>
      </c>
      <c r="X69" s="53" t="s">
        <v>277</v>
      </c>
      <c r="Y69" s="53" t="s">
        <v>942</v>
      </c>
      <c r="Z69" s="53" t="s">
        <v>288</v>
      </c>
      <c r="AA69" s="53" t="s">
        <v>288</v>
      </c>
      <c r="AB69" s="53" t="s">
        <v>288</v>
      </c>
      <c r="AC69" s="55">
        <v>0</v>
      </c>
      <c r="AD69" s="53" t="s">
        <v>277</v>
      </c>
      <c r="AE69" s="53" t="s">
        <v>306</v>
      </c>
    </row>
    <row r="70" spans="1:31" ht="90" x14ac:dyDescent="0.25">
      <c r="A70" s="53" t="s">
        <v>943</v>
      </c>
      <c r="B70" s="53" t="s">
        <v>944</v>
      </c>
      <c r="C70" s="53" t="s">
        <v>277</v>
      </c>
      <c r="D70" s="53" t="s">
        <v>945</v>
      </c>
      <c r="E70" s="53" t="s">
        <v>293</v>
      </c>
      <c r="F70" s="53" t="s">
        <v>946</v>
      </c>
      <c r="G70" s="53" t="s">
        <v>947</v>
      </c>
      <c r="H70" s="53" t="s">
        <v>601</v>
      </c>
      <c r="I70" s="53" t="s">
        <v>277</v>
      </c>
      <c r="J70" s="53" t="s">
        <v>948</v>
      </c>
      <c r="K70" s="53" t="s">
        <v>949</v>
      </c>
      <c r="L70" s="53" t="s">
        <v>950</v>
      </c>
      <c r="M70" s="53" t="s">
        <v>951</v>
      </c>
      <c r="N70" s="54">
        <v>2490</v>
      </c>
      <c r="O70" s="54">
        <v>0</v>
      </c>
      <c r="P70" s="54">
        <v>0</v>
      </c>
      <c r="Q70" s="53" t="s">
        <v>282</v>
      </c>
      <c r="R70" s="53" t="s">
        <v>952</v>
      </c>
      <c r="S70" s="53" t="s">
        <v>284</v>
      </c>
      <c r="T70" s="53" t="s">
        <v>284</v>
      </c>
      <c r="U70" s="53" t="s">
        <v>277</v>
      </c>
      <c r="V70" s="53" t="s">
        <v>303</v>
      </c>
      <c r="W70" s="53" t="s">
        <v>304</v>
      </c>
      <c r="X70" s="53" t="s">
        <v>277</v>
      </c>
      <c r="Y70" s="53" t="s">
        <v>953</v>
      </c>
      <c r="Z70" s="53" t="s">
        <v>288</v>
      </c>
      <c r="AA70" s="53" t="s">
        <v>277</v>
      </c>
      <c r="AB70" s="53" t="s">
        <v>277</v>
      </c>
      <c r="AC70" s="55">
        <v>0</v>
      </c>
      <c r="AD70" s="53" t="s">
        <v>277</v>
      </c>
      <c r="AE70" s="53" t="s">
        <v>616</v>
      </c>
    </row>
    <row r="71" spans="1:31" ht="105" x14ac:dyDescent="0.25">
      <c r="A71" s="53" t="s">
        <v>954</v>
      </c>
      <c r="B71" s="53" t="s">
        <v>955</v>
      </c>
      <c r="C71" s="53" t="s">
        <v>277</v>
      </c>
      <c r="D71" s="53" t="s">
        <v>956</v>
      </c>
      <c r="E71" s="53" t="s">
        <v>293</v>
      </c>
      <c r="F71" s="53" t="s">
        <v>957</v>
      </c>
      <c r="G71" s="53" t="s">
        <v>958</v>
      </c>
      <c r="H71" s="53" t="s">
        <v>959</v>
      </c>
      <c r="I71" s="53" t="s">
        <v>277</v>
      </c>
      <c r="J71" s="53" t="s">
        <v>960</v>
      </c>
      <c r="K71" s="53" t="s">
        <v>961</v>
      </c>
      <c r="L71" s="53" t="s">
        <v>962</v>
      </c>
      <c r="M71" s="53" t="s">
        <v>951</v>
      </c>
      <c r="N71" s="54">
        <v>3000</v>
      </c>
      <c r="O71" s="54">
        <v>0</v>
      </c>
      <c r="P71" s="54">
        <v>0</v>
      </c>
      <c r="Q71" s="53" t="s">
        <v>282</v>
      </c>
      <c r="R71" s="53" t="s">
        <v>963</v>
      </c>
      <c r="S71" s="53" t="s">
        <v>284</v>
      </c>
      <c r="T71" s="53" t="s">
        <v>284</v>
      </c>
      <c r="U71" s="53" t="s">
        <v>277</v>
      </c>
      <c r="V71" s="53" t="s">
        <v>303</v>
      </c>
      <c r="W71" s="53" t="s">
        <v>304</v>
      </c>
      <c r="X71" s="53" t="s">
        <v>427</v>
      </c>
      <c r="Y71" s="53" t="s">
        <v>964</v>
      </c>
      <c r="Z71" s="53" t="s">
        <v>277</v>
      </c>
      <c r="AA71" s="53" t="s">
        <v>277</v>
      </c>
      <c r="AB71" s="53" t="s">
        <v>288</v>
      </c>
      <c r="AC71" s="55">
        <v>0</v>
      </c>
      <c r="AD71" s="53" t="s">
        <v>277</v>
      </c>
      <c r="AE71" s="53" t="s">
        <v>306</v>
      </c>
    </row>
    <row r="72" spans="1:31" ht="45" x14ac:dyDescent="0.25">
      <c r="A72" s="53" t="s">
        <v>965</v>
      </c>
      <c r="B72" s="53" t="s">
        <v>966</v>
      </c>
      <c r="C72" s="53" t="s">
        <v>277</v>
      </c>
      <c r="D72" s="53" t="s">
        <v>967</v>
      </c>
      <c r="E72" s="53" t="s">
        <v>293</v>
      </c>
      <c r="F72" s="53" t="s">
        <v>968</v>
      </c>
      <c r="G72" s="53" t="s">
        <v>969</v>
      </c>
      <c r="H72" s="53" t="s">
        <v>277</v>
      </c>
      <c r="I72" s="53" t="s">
        <v>277</v>
      </c>
      <c r="J72" s="53" t="s">
        <v>970</v>
      </c>
      <c r="K72" s="53" t="s">
        <v>298</v>
      </c>
      <c r="L72" s="53" t="s">
        <v>971</v>
      </c>
      <c r="M72" s="53" t="s">
        <v>972</v>
      </c>
      <c r="N72" s="54">
        <v>2100</v>
      </c>
      <c r="O72" s="54">
        <v>0</v>
      </c>
      <c r="P72" s="54">
        <v>0</v>
      </c>
      <c r="Q72" s="53" t="s">
        <v>282</v>
      </c>
      <c r="R72" s="53" t="s">
        <v>973</v>
      </c>
      <c r="S72" s="53" t="s">
        <v>439</v>
      </c>
      <c r="T72" s="53" t="s">
        <v>440</v>
      </c>
      <c r="U72" s="53" t="s">
        <v>277</v>
      </c>
      <c r="V72" s="53" t="s">
        <v>277</v>
      </c>
      <c r="W72" s="53" t="s">
        <v>277</v>
      </c>
      <c r="X72" s="53" t="s">
        <v>277</v>
      </c>
      <c r="Y72" s="53" t="s">
        <v>974</v>
      </c>
      <c r="Z72" s="53" t="s">
        <v>288</v>
      </c>
      <c r="AA72" s="53" t="s">
        <v>277</v>
      </c>
      <c r="AB72" s="53" t="s">
        <v>277</v>
      </c>
      <c r="AC72" s="55">
        <v>0</v>
      </c>
      <c r="AD72" s="53" t="s">
        <v>277</v>
      </c>
      <c r="AE72" s="53" t="s">
        <v>306</v>
      </c>
    </row>
    <row r="73" spans="1:31" ht="135" x14ac:dyDescent="0.25">
      <c r="A73" s="53" t="s">
        <v>975</v>
      </c>
      <c r="B73" s="53" t="s">
        <v>478</v>
      </c>
      <c r="C73" s="53" t="s">
        <v>277</v>
      </c>
      <c r="D73" s="53" t="s">
        <v>976</v>
      </c>
      <c r="E73" s="53" t="s">
        <v>293</v>
      </c>
      <c r="F73" s="53" t="s">
        <v>481</v>
      </c>
      <c r="G73" s="53" t="s">
        <v>977</v>
      </c>
      <c r="H73" s="53" t="s">
        <v>277</v>
      </c>
      <c r="I73" s="53" t="s">
        <v>277</v>
      </c>
      <c r="J73" s="53" t="s">
        <v>978</v>
      </c>
      <c r="K73" s="53" t="s">
        <v>979</v>
      </c>
      <c r="L73" s="53" t="s">
        <v>980</v>
      </c>
      <c r="M73" s="53" t="s">
        <v>981</v>
      </c>
      <c r="N73" s="54">
        <v>4020.4</v>
      </c>
      <c r="O73" s="54">
        <v>0</v>
      </c>
      <c r="P73" s="54">
        <v>0</v>
      </c>
      <c r="Q73" s="53" t="s">
        <v>346</v>
      </c>
      <c r="R73" s="53" t="s">
        <v>982</v>
      </c>
      <c r="S73" s="53" t="s">
        <v>284</v>
      </c>
      <c r="T73" s="53" t="s">
        <v>284</v>
      </c>
      <c r="U73" s="53" t="s">
        <v>277</v>
      </c>
      <c r="V73" s="53" t="s">
        <v>303</v>
      </c>
      <c r="W73" s="53" t="s">
        <v>304</v>
      </c>
      <c r="X73" s="53" t="s">
        <v>277</v>
      </c>
      <c r="Y73" s="53" t="s">
        <v>983</v>
      </c>
      <c r="Z73" s="53" t="s">
        <v>288</v>
      </c>
      <c r="AA73" s="53" t="s">
        <v>277</v>
      </c>
      <c r="AB73" s="53" t="s">
        <v>277</v>
      </c>
      <c r="AC73" s="55">
        <v>0</v>
      </c>
      <c r="AD73" s="53" t="s">
        <v>277</v>
      </c>
      <c r="AE73" s="53" t="s">
        <v>306</v>
      </c>
    </row>
    <row r="74" spans="1:31" ht="60" x14ac:dyDescent="0.25">
      <c r="A74" s="53" t="s">
        <v>984</v>
      </c>
      <c r="B74" s="53" t="s">
        <v>351</v>
      </c>
      <c r="C74" s="53" t="s">
        <v>277</v>
      </c>
      <c r="D74" s="53" t="s">
        <v>985</v>
      </c>
      <c r="E74" s="53" t="s">
        <v>275</v>
      </c>
      <c r="F74" s="53" t="s">
        <v>986</v>
      </c>
      <c r="G74" s="53" t="s">
        <v>312</v>
      </c>
      <c r="H74" s="53" t="s">
        <v>277</v>
      </c>
      <c r="I74" s="53" t="s">
        <v>277</v>
      </c>
      <c r="J74" s="53" t="s">
        <v>987</v>
      </c>
      <c r="K74" s="53" t="s">
        <v>988</v>
      </c>
      <c r="L74" s="53" t="s">
        <v>989</v>
      </c>
      <c r="M74" s="53" t="s">
        <v>990</v>
      </c>
      <c r="N74" s="54">
        <v>5000</v>
      </c>
      <c r="O74" s="54">
        <v>0</v>
      </c>
      <c r="P74" s="54">
        <v>0</v>
      </c>
      <c r="Q74" s="53" t="s">
        <v>991</v>
      </c>
      <c r="R74" s="53" t="s">
        <v>992</v>
      </c>
      <c r="S74" s="53" t="s">
        <v>360</v>
      </c>
      <c r="T74" s="53" t="s">
        <v>993</v>
      </c>
      <c r="U74" s="53" t="s">
        <v>277</v>
      </c>
      <c r="V74" s="53" t="s">
        <v>320</v>
      </c>
      <c r="W74" s="53" t="s">
        <v>277</v>
      </c>
      <c r="X74" s="53" t="s">
        <v>277</v>
      </c>
      <c r="Y74" s="53" t="s">
        <v>994</v>
      </c>
      <c r="Z74" s="53" t="s">
        <v>277</v>
      </c>
      <c r="AA74" s="53" t="s">
        <v>277</v>
      </c>
      <c r="AB74" s="53" t="s">
        <v>288</v>
      </c>
      <c r="AC74" s="55">
        <v>0</v>
      </c>
      <c r="AD74" s="53" t="s">
        <v>277</v>
      </c>
      <c r="AE74" s="53" t="s">
        <v>376</v>
      </c>
    </row>
    <row r="75" spans="1:31" ht="30" x14ac:dyDescent="0.25">
      <c r="A75" s="53" t="s">
        <v>995</v>
      </c>
      <c r="B75" s="53" t="s">
        <v>996</v>
      </c>
      <c r="C75" s="53" t="s">
        <v>277</v>
      </c>
      <c r="D75" s="53" t="s">
        <v>997</v>
      </c>
      <c r="E75" s="53" t="s">
        <v>293</v>
      </c>
      <c r="F75" s="53" t="s">
        <v>294</v>
      </c>
      <c r="G75" s="53" t="s">
        <v>977</v>
      </c>
      <c r="H75" s="53" t="s">
        <v>277</v>
      </c>
      <c r="I75" s="53" t="s">
        <v>277</v>
      </c>
      <c r="J75" s="53" t="s">
        <v>998</v>
      </c>
      <c r="K75" s="53" t="s">
        <v>298</v>
      </c>
      <c r="L75" s="53" t="s">
        <v>999</v>
      </c>
      <c r="M75" s="53" t="s">
        <v>1000</v>
      </c>
      <c r="N75" s="54">
        <v>3095</v>
      </c>
      <c r="O75" s="54">
        <v>0</v>
      </c>
      <c r="P75" s="54">
        <v>0</v>
      </c>
      <c r="Q75" s="53" t="s">
        <v>282</v>
      </c>
      <c r="R75" s="53" t="s">
        <v>1001</v>
      </c>
      <c r="S75" s="53" t="s">
        <v>439</v>
      </c>
      <c r="T75" s="53" t="s">
        <v>440</v>
      </c>
      <c r="U75" s="53" t="s">
        <v>277</v>
      </c>
      <c r="V75" s="53" t="s">
        <v>277</v>
      </c>
      <c r="W75" s="53" t="s">
        <v>277</v>
      </c>
      <c r="X75" s="53" t="s">
        <v>277</v>
      </c>
      <c r="Y75" s="53" t="s">
        <v>1002</v>
      </c>
      <c r="Z75" s="53" t="s">
        <v>288</v>
      </c>
      <c r="AA75" s="53" t="s">
        <v>277</v>
      </c>
      <c r="AB75" s="53" t="s">
        <v>277</v>
      </c>
      <c r="AC75" s="55">
        <v>0</v>
      </c>
      <c r="AD75" s="53" t="s">
        <v>277</v>
      </c>
      <c r="AE75" s="53" t="s">
        <v>306</v>
      </c>
    </row>
    <row r="76" spans="1:31" ht="60" x14ac:dyDescent="0.25">
      <c r="A76" s="53" t="s">
        <v>1003</v>
      </c>
      <c r="B76" s="53" t="s">
        <v>1004</v>
      </c>
      <c r="C76" s="53" t="s">
        <v>277</v>
      </c>
      <c r="D76" s="53" t="s">
        <v>1005</v>
      </c>
      <c r="E76" s="53" t="s">
        <v>293</v>
      </c>
      <c r="F76" s="53" t="s">
        <v>294</v>
      </c>
      <c r="G76" s="53" t="s">
        <v>977</v>
      </c>
      <c r="H76" s="53" t="s">
        <v>277</v>
      </c>
      <c r="I76" s="53" t="s">
        <v>277</v>
      </c>
      <c r="J76" s="53" t="s">
        <v>998</v>
      </c>
      <c r="K76" s="53" t="s">
        <v>1006</v>
      </c>
      <c r="L76" s="53" t="s">
        <v>999</v>
      </c>
      <c r="M76" s="53" t="s">
        <v>1000</v>
      </c>
      <c r="N76" s="54">
        <v>3951</v>
      </c>
      <c r="O76" s="54">
        <v>0</v>
      </c>
      <c r="P76" s="54">
        <v>0</v>
      </c>
      <c r="Q76" s="53" t="s">
        <v>282</v>
      </c>
      <c r="R76" s="53" t="s">
        <v>1007</v>
      </c>
      <c r="S76" s="53" t="s">
        <v>284</v>
      </c>
      <c r="T76" s="53" t="s">
        <v>284</v>
      </c>
      <c r="U76" s="53" t="s">
        <v>277</v>
      </c>
      <c r="V76" s="53" t="s">
        <v>303</v>
      </c>
      <c r="W76" s="53" t="s">
        <v>304</v>
      </c>
      <c r="X76" s="53" t="s">
        <v>277</v>
      </c>
      <c r="Y76" s="53" t="s">
        <v>1008</v>
      </c>
      <c r="Z76" s="53" t="s">
        <v>288</v>
      </c>
      <c r="AA76" s="53" t="s">
        <v>277</v>
      </c>
      <c r="AB76" s="53" t="s">
        <v>277</v>
      </c>
      <c r="AC76" s="55">
        <v>0</v>
      </c>
      <c r="AD76" s="53" t="s">
        <v>277</v>
      </c>
      <c r="AE76" s="53" t="s">
        <v>306</v>
      </c>
    </row>
    <row r="77" spans="1:31" ht="60" x14ac:dyDescent="0.25">
      <c r="A77" s="53" t="s">
        <v>1009</v>
      </c>
      <c r="B77" s="53" t="s">
        <v>1010</v>
      </c>
      <c r="C77" s="53" t="s">
        <v>277</v>
      </c>
      <c r="D77" s="53" t="s">
        <v>1011</v>
      </c>
      <c r="E77" s="53" t="s">
        <v>293</v>
      </c>
      <c r="F77" s="53" t="s">
        <v>532</v>
      </c>
      <c r="G77" s="53" t="s">
        <v>1012</v>
      </c>
      <c r="H77" s="53" t="s">
        <v>725</v>
      </c>
      <c r="I77" s="53" t="s">
        <v>277</v>
      </c>
      <c r="J77" s="53" t="s">
        <v>533</v>
      </c>
      <c r="K77" s="53" t="s">
        <v>483</v>
      </c>
      <c r="L77" s="53" t="s">
        <v>1013</v>
      </c>
      <c r="M77" s="53" t="s">
        <v>1014</v>
      </c>
      <c r="N77" s="54">
        <v>8000</v>
      </c>
      <c r="O77" s="54">
        <v>0</v>
      </c>
      <c r="P77" s="54">
        <v>0</v>
      </c>
      <c r="Q77" s="53" t="s">
        <v>282</v>
      </c>
      <c r="R77" s="53" t="s">
        <v>1015</v>
      </c>
      <c r="S77" s="53" t="s">
        <v>284</v>
      </c>
      <c r="T77" s="53" t="s">
        <v>284</v>
      </c>
      <c r="U77" s="53" t="s">
        <v>277</v>
      </c>
      <c r="V77" s="53" t="s">
        <v>303</v>
      </c>
      <c r="W77" s="53" t="s">
        <v>304</v>
      </c>
      <c r="X77" s="53" t="s">
        <v>277</v>
      </c>
      <c r="Y77" s="53" t="s">
        <v>1016</v>
      </c>
      <c r="Z77" s="53" t="s">
        <v>277</v>
      </c>
      <c r="AA77" s="53" t="s">
        <v>277</v>
      </c>
      <c r="AB77" s="53" t="s">
        <v>288</v>
      </c>
      <c r="AC77" s="55">
        <v>0</v>
      </c>
      <c r="AD77" s="53" t="s">
        <v>277</v>
      </c>
      <c r="AE77" s="53" t="s">
        <v>306</v>
      </c>
    </row>
    <row r="78" spans="1:31" ht="90" x14ac:dyDescent="0.25">
      <c r="A78" s="53" t="s">
        <v>1017</v>
      </c>
      <c r="B78" s="53" t="s">
        <v>1018</v>
      </c>
      <c r="C78" s="53" t="s">
        <v>1019</v>
      </c>
      <c r="D78" s="53" t="s">
        <v>1020</v>
      </c>
      <c r="E78" s="53" t="s">
        <v>293</v>
      </c>
      <c r="F78" s="53" t="s">
        <v>393</v>
      </c>
      <c r="G78" s="53" t="s">
        <v>277</v>
      </c>
      <c r="H78" s="53" t="s">
        <v>277</v>
      </c>
      <c r="I78" s="53" t="s">
        <v>277</v>
      </c>
      <c r="J78" s="53" t="s">
        <v>1021</v>
      </c>
      <c r="K78" s="53" t="s">
        <v>483</v>
      </c>
      <c r="L78" s="53" t="s">
        <v>1022</v>
      </c>
      <c r="M78" s="53" t="s">
        <v>1000</v>
      </c>
      <c r="N78" s="54">
        <v>2678</v>
      </c>
      <c r="O78" s="54">
        <v>0</v>
      </c>
      <c r="P78" s="54">
        <v>0</v>
      </c>
      <c r="Q78" s="53" t="s">
        <v>282</v>
      </c>
      <c r="R78" s="53" t="s">
        <v>1023</v>
      </c>
      <c r="S78" s="53" t="s">
        <v>284</v>
      </c>
      <c r="T78" s="53" t="s">
        <v>284</v>
      </c>
      <c r="U78" s="53" t="s">
        <v>277</v>
      </c>
      <c r="V78" s="53" t="s">
        <v>303</v>
      </c>
      <c r="W78" s="53" t="s">
        <v>304</v>
      </c>
      <c r="X78" s="53" t="s">
        <v>427</v>
      </c>
      <c r="Y78" s="53" t="s">
        <v>1024</v>
      </c>
      <c r="Z78" s="53" t="s">
        <v>288</v>
      </c>
      <c r="AA78" s="53" t="s">
        <v>277</v>
      </c>
      <c r="AB78" s="53" t="s">
        <v>277</v>
      </c>
      <c r="AC78" s="55">
        <v>0</v>
      </c>
      <c r="AD78" s="53" t="s">
        <v>277</v>
      </c>
      <c r="AE78" s="53" t="s">
        <v>306</v>
      </c>
    </row>
    <row r="79" spans="1:31" ht="135" x14ac:dyDescent="0.25">
      <c r="A79" s="53" t="s">
        <v>1025</v>
      </c>
      <c r="B79" s="53" t="s">
        <v>1010</v>
      </c>
      <c r="C79" s="53" t="s">
        <v>1026</v>
      </c>
      <c r="D79" s="53" t="s">
        <v>1027</v>
      </c>
      <c r="E79" s="53" t="s">
        <v>275</v>
      </c>
      <c r="F79" s="53" t="s">
        <v>806</v>
      </c>
      <c r="G79" s="53" t="s">
        <v>312</v>
      </c>
      <c r="H79" s="53" t="s">
        <v>277</v>
      </c>
      <c r="I79" s="53" t="s">
        <v>277</v>
      </c>
      <c r="J79" s="53" t="s">
        <v>1028</v>
      </c>
      <c r="K79" s="53" t="s">
        <v>1029</v>
      </c>
      <c r="L79" s="53" t="s">
        <v>1030</v>
      </c>
      <c r="M79" s="53" t="s">
        <v>1031</v>
      </c>
      <c r="N79" s="54">
        <v>15000</v>
      </c>
      <c r="O79" s="54">
        <v>181779</v>
      </c>
      <c r="P79" s="54">
        <v>0</v>
      </c>
      <c r="Q79" s="53" t="s">
        <v>282</v>
      </c>
      <c r="R79" s="53" t="s">
        <v>1032</v>
      </c>
      <c r="S79" s="53" t="s">
        <v>348</v>
      </c>
      <c r="T79" s="53" t="s">
        <v>277</v>
      </c>
      <c r="U79" s="53" t="s">
        <v>277</v>
      </c>
      <c r="V79" s="53" t="s">
        <v>277</v>
      </c>
      <c r="W79" s="53" t="s">
        <v>277</v>
      </c>
      <c r="X79" s="53" t="s">
        <v>277</v>
      </c>
      <c r="Y79" s="53" t="s">
        <v>1033</v>
      </c>
      <c r="Z79" s="53" t="s">
        <v>277</v>
      </c>
      <c r="AA79" s="53" t="s">
        <v>277</v>
      </c>
      <c r="AB79" s="53" t="s">
        <v>288</v>
      </c>
      <c r="AC79" s="55">
        <v>0</v>
      </c>
      <c r="AD79" s="53" t="s">
        <v>277</v>
      </c>
      <c r="AE79" s="53" t="s">
        <v>376</v>
      </c>
    </row>
    <row r="80" spans="1:31" ht="75" x14ac:dyDescent="0.25">
      <c r="A80" s="53" t="s">
        <v>1034</v>
      </c>
      <c r="B80" s="53" t="s">
        <v>1035</v>
      </c>
      <c r="C80" s="53" t="s">
        <v>277</v>
      </c>
      <c r="D80" s="53" t="s">
        <v>1036</v>
      </c>
      <c r="E80" s="53" t="s">
        <v>293</v>
      </c>
      <c r="F80" s="53" t="s">
        <v>1037</v>
      </c>
      <c r="G80" s="53" t="s">
        <v>1038</v>
      </c>
      <c r="H80" s="53" t="s">
        <v>277</v>
      </c>
      <c r="I80" s="53" t="s">
        <v>277</v>
      </c>
      <c r="J80" s="53" t="s">
        <v>978</v>
      </c>
      <c r="K80" s="53" t="s">
        <v>483</v>
      </c>
      <c r="L80" s="53" t="s">
        <v>1039</v>
      </c>
      <c r="M80" s="53" t="s">
        <v>1040</v>
      </c>
      <c r="N80" s="54">
        <v>1156.8</v>
      </c>
      <c r="O80" s="54">
        <v>0</v>
      </c>
      <c r="P80" s="54">
        <v>0</v>
      </c>
      <c r="Q80" s="53" t="s">
        <v>282</v>
      </c>
      <c r="R80" s="53" t="s">
        <v>1041</v>
      </c>
      <c r="S80" s="53" t="s">
        <v>284</v>
      </c>
      <c r="T80" s="53" t="s">
        <v>284</v>
      </c>
      <c r="U80" s="53" t="s">
        <v>277</v>
      </c>
      <c r="V80" s="53" t="s">
        <v>303</v>
      </c>
      <c r="W80" s="53" t="s">
        <v>427</v>
      </c>
      <c r="X80" s="53" t="s">
        <v>277</v>
      </c>
      <c r="Y80" s="53" t="s">
        <v>1042</v>
      </c>
      <c r="Z80" s="53" t="s">
        <v>288</v>
      </c>
      <c r="AA80" s="53" t="s">
        <v>277</v>
      </c>
      <c r="AB80" s="53" t="s">
        <v>277</v>
      </c>
      <c r="AC80" s="55">
        <v>0</v>
      </c>
      <c r="AD80" s="53" t="s">
        <v>277</v>
      </c>
      <c r="AE80" s="53" t="s">
        <v>306</v>
      </c>
    </row>
    <row r="81" spans="1:31" ht="60" x14ac:dyDescent="0.25">
      <c r="A81" s="53" t="s">
        <v>1043</v>
      </c>
      <c r="B81" s="53" t="s">
        <v>1044</v>
      </c>
      <c r="C81" s="53" t="s">
        <v>277</v>
      </c>
      <c r="D81" s="53" t="s">
        <v>1045</v>
      </c>
      <c r="E81" s="53" t="s">
        <v>293</v>
      </c>
      <c r="F81" s="53" t="s">
        <v>1046</v>
      </c>
      <c r="G81" s="53" t="s">
        <v>1047</v>
      </c>
      <c r="H81" s="53" t="s">
        <v>277</v>
      </c>
      <c r="I81" s="53" t="s">
        <v>277</v>
      </c>
      <c r="J81" s="53" t="s">
        <v>1048</v>
      </c>
      <c r="K81" s="53" t="s">
        <v>298</v>
      </c>
      <c r="L81" s="53" t="s">
        <v>1049</v>
      </c>
      <c r="M81" s="53" t="s">
        <v>1050</v>
      </c>
      <c r="N81" s="54">
        <v>3466</v>
      </c>
      <c r="O81" s="54">
        <v>0</v>
      </c>
      <c r="P81" s="54">
        <v>0</v>
      </c>
      <c r="Q81" s="53" t="s">
        <v>282</v>
      </c>
      <c r="R81" s="53" t="s">
        <v>1051</v>
      </c>
      <c r="S81" s="53" t="s">
        <v>439</v>
      </c>
      <c r="T81" s="53" t="s">
        <v>440</v>
      </c>
      <c r="U81" s="53" t="s">
        <v>277</v>
      </c>
      <c r="V81" s="53" t="s">
        <v>277</v>
      </c>
      <c r="W81" s="53" t="s">
        <v>277</v>
      </c>
      <c r="X81" s="53" t="s">
        <v>277</v>
      </c>
      <c r="Y81" s="53" t="s">
        <v>1052</v>
      </c>
      <c r="Z81" s="53" t="s">
        <v>288</v>
      </c>
      <c r="AA81" s="53" t="s">
        <v>277</v>
      </c>
      <c r="AB81" s="53" t="s">
        <v>277</v>
      </c>
      <c r="AC81" s="55">
        <v>0</v>
      </c>
      <c r="AD81" s="53" t="s">
        <v>277</v>
      </c>
      <c r="AE81" s="53" t="s">
        <v>306</v>
      </c>
    </row>
    <row r="82" spans="1:31" ht="75" x14ac:dyDescent="0.25">
      <c r="A82" s="53" t="s">
        <v>1053</v>
      </c>
      <c r="B82" s="53" t="s">
        <v>1054</v>
      </c>
      <c r="C82" s="53" t="s">
        <v>277</v>
      </c>
      <c r="D82" s="53" t="s">
        <v>1055</v>
      </c>
      <c r="E82" s="53" t="s">
        <v>293</v>
      </c>
      <c r="F82" s="53" t="s">
        <v>919</v>
      </c>
      <c r="G82" s="53" t="s">
        <v>277</v>
      </c>
      <c r="H82" s="53" t="s">
        <v>920</v>
      </c>
      <c r="I82" s="53" t="s">
        <v>277</v>
      </c>
      <c r="J82" s="53" t="s">
        <v>1056</v>
      </c>
      <c r="K82" s="53" t="s">
        <v>483</v>
      </c>
      <c r="L82" s="53" t="s">
        <v>1049</v>
      </c>
      <c r="M82" s="53" t="s">
        <v>1057</v>
      </c>
      <c r="N82" s="54">
        <v>1400</v>
      </c>
      <c r="O82" s="54">
        <v>0</v>
      </c>
      <c r="P82" s="54">
        <v>0</v>
      </c>
      <c r="Q82" s="53" t="s">
        <v>282</v>
      </c>
      <c r="R82" s="53" t="s">
        <v>1058</v>
      </c>
      <c r="S82" s="53" t="s">
        <v>284</v>
      </c>
      <c r="T82" s="53" t="s">
        <v>284</v>
      </c>
      <c r="U82" s="53" t="s">
        <v>277</v>
      </c>
      <c r="V82" s="53" t="s">
        <v>277</v>
      </c>
      <c r="W82" s="53" t="s">
        <v>277</v>
      </c>
      <c r="X82" s="53" t="s">
        <v>277</v>
      </c>
      <c r="Y82" s="53" t="s">
        <v>1059</v>
      </c>
      <c r="Z82" s="53" t="s">
        <v>288</v>
      </c>
      <c r="AA82" s="53" t="s">
        <v>277</v>
      </c>
      <c r="AB82" s="53" t="s">
        <v>277</v>
      </c>
      <c r="AC82" s="55">
        <v>0</v>
      </c>
      <c r="AD82" s="53" t="s">
        <v>277</v>
      </c>
      <c r="AE82" s="53" t="s">
        <v>306</v>
      </c>
    </row>
    <row r="83" spans="1:31" ht="45" x14ac:dyDescent="0.25">
      <c r="A83" s="53" t="s">
        <v>1060</v>
      </c>
      <c r="B83" s="53" t="s">
        <v>1061</v>
      </c>
      <c r="C83" s="53" t="s">
        <v>277</v>
      </c>
      <c r="D83" s="53" t="s">
        <v>1062</v>
      </c>
      <c r="E83" s="53" t="s">
        <v>275</v>
      </c>
      <c r="F83" s="53" t="s">
        <v>1063</v>
      </c>
      <c r="G83" s="53" t="s">
        <v>1064</v>
      </c>
      <c r="H83" s="53" t="s">
        <v>1065</v>
      </c>
      <c r="I83" s="53" t="s">
        <v>1066</v>
      </c>
      <c r="J83" s="53" t="s">
        <v>1067</v>
      </c>
      <c r="K83" s="53" t="s">
        <v>1068</v>
      </c>
      <c r="L83" s="53" t="s">
        <v>1069</v>
      </c>
      <c r="M83" s="53" t="s">
        <v>990</v>
      </c>
      <c r="N83" s="54">
        <v>10565</v>
      </c>
      <c r="O83" s="54">
        <v>0</v>
      </c>
      <c r="P83" s="54">
        <v>0</v>
      </c>
      <c r="Q83" s="53" t="s">
        <v>426</v>
      </c>
      <c r="R83" s="53" t="s">
        <v>914</v>
      </c>
      <c r="S83" s="53" t="s">
        <v>318</v>
      </c>
      <c r="T83" s="53" t="s">
        <v>277</v>
      </c>
      <c r="U83" s="53" t="s">
        <v>277</v>
      </c>
      <c r="V83" s="53" t="s">
        <v>320</v>
      </c>
      <c r="W83" s="53" t="s">
        <v>286</v>
      </c>
      <c r="X83" s="53" t="s">
        <v>277</v>
      </c>
      <c r="Y83" s="53" t="s">
        <v>1070</v>
      </c>
      <c r="Z83" s="53" t="s">
        <v>288</v>
      </c>
      <c r="AA83" s="53" t="s">
        <v>277</v>
      </c>
      <c r="AB83" s="53" t="s">
        <v>277</v>
      </c>
      <c r="AC83" s="55">
        <v>0</v>
      </c>
      <c r="AD83" s="53" t="s">
        <v>277</v>
      </c>
      <c r="AE83" s="53" t="s">
        <v>306</v>
      </c>
    </row>
    <row r="84" spans="1:31" ht="45" x14ac:dyDescent="0.25">
      <c r="A84" s="53" t="s">
        <v>1071</v>
      </c>
      <c r="B84" s="53" t="s">
        <v>1072</v>
      </c>
      <c r="C84" s="53" t="s">
        <v>277</v>
      </c>
      <c r="D84" s="53" t="s">
        <v>1073</v>
      </c>
      <c r="E84" s="53" t="s">
        <v>293</v>
      </c>
      <c r="F84" s="53" t="s">
        <v>1074</v>
      </c>
      <c r="G84" s="53" t="s">
        <v>1075</v>
      </c>
      <c r="H84" s="53" t="s">
        <v>277</v>
      </c>
      <c r="I84" s="53" t="s">
        <v>277</v>
      </c>
      <c r="J84" s="53" t="s">
        <v>1076</v>
      </c>
      <c r="K84" s="53" t="s">
        <v>298</v>
      </c>
      <c r="L84" s="53" t="s">
        <v>1069</v>
      </c>
      <c r="M84" s="53" t="s">
        <v>1077</v>
      </c>
      <c r="N84" s="54">
        <v>3250</v>
      </c>
      <c r="O84" s="54">
        <v>0</v>
      </c>
      <c r="P84" s="54">
        <v>0</v>
      </c>
      <c r="Q84" s="53" t="s">
        <v>282</v>
      </c>
      <c r="R84" s="53" t="s">
        <v>1078</v>
      </c>
      <c r="S84" s="53" t="s">
        <v>439</v>
      </c>
      <c r="T84" s="53" t="s">
        <v>284</v>
      </c>
      <c r="U84" s="53" t="s">
        <v>277</v>
      </c>
      <c r="V84" s="53" t="s">
        <v>277</v>
      </c>
      <c r="W84" s="53" t="s">
        <v>277</v>
      </c>
      <c r="X84" s="53" t="s">
        <v>277</v>
      </c>
      <c r="Y84" s="53" t="s">
        <v>1079</v>
      </c>
      <c r="Z84" s="53" t="s">
        <v>288</v>
      </c>
      <c r="AA84" s="53" t="s">
        <v>277</v>
      </c>
      <c r="AB84" s="53" t="s">
        <v>277</v>
      </c>
      <c r="AC84" s="55">
        <v>0</v>
      </c>
      <c r="AD84" s="53" t="s">
        <v>277</v>
      </c>
      <c r="AE84" s="53" t="s">
        <v>306</v>
      </c>
    </row>
    <row r="85" spans="1:31" ht="120" x14ac:dyDescent="0.25">
      <c r="A85" s="53" t="s">
        <v>1080</v>
      </c>
      <c r="B85" s="53" t="s">
        <v>1081</v>
      </c>
      <c r="C85" s="53" t="s">
        <v>277</v>
      </c>
      <c r="D85" s="53" t="s">
        <v>1082</v>
      </c>
      <c r="E85" s="53" t="s">
        <v>275</v>
      </c>
      <c r="F85" s="53" t="s">
        <v>1083</v>
      </c>
      <c r="G85" s="53" t="s">
        <v>1084</v>
      </c>
      <c r="H85" s="53" t="s">
        <v>277</v>
      </c>
      <c r="I85" s="53" t="s">
        <v>277</v>
      </c>
      <c r="J85" s="53" t="s">
        <v>1085</v>
      </c>
      <c r="K85" s="53" t="s">
        <v>1086</v>
      </c>
      <c r="L85" s="53" t="s">
        <v>1087</v>
      </c>
      <c r="M85" s="53" t="s">
        <v>990</v>
      </c>
      <c r="N85" s="54">
        <v>1275</v>
      </c>
      <c r="O85" s="54">
        <v>0</v>
      </c>
      <c r="P85" s="54">
        <v>0</v>
      </c>
      <c r="Q85" s="53" t="s">
        <v>282</v>
      </c>
      <c r="R85" s="53" t="s">
        <v>1088</v>
      </c>
      <c r="S85" s="53" t="s">
        <v>284</v>
      </c>
      <c r="T85" s="53" t="s">
        <v>277</v>
      </c>
      <c r="U85" s="53" t="s">
        <v>277</v>
      </c>
      <c r="V85" s="53" t="s">
        <v>303</v>
      </c>
      <c r="W85" s="53" t="s">
        <v>277</v>
      </c>
      <c r="X85" s="53" t="s">
        <v>277</v>
      </c>
      <c r="Y85" s="53" t="s">
        <v>1089</v>
      </c>
      <c r="Z85" s="53" t="s">
        <v>288</v>
      </c>
      <c r="AA85" s="53" t="s">
        <v>277</v>
      </c>
      <c r="AB85" s="53" t="s">
        <v>277</v>
      </c>
      <c r="AC85" s="55">
        <v>0</v>
      </c>
      <c r="AD85" s="53" t="s">
        <v>277</v>
      </c>
      <c r="AE85" s="53" t="s">
        <v>306</v>
      </c>
    </row>
    <row r="86" spans="1:31" ht="90" x14ac:dyDescent="0.25">
      <c r="A86" s="53" t="s">
        <v>1090</v>
      </c>
      <c r="B86" s="53" t="s">
        <v>1091</v>
      </c>
      <c r="C86" s="53" t="s">
        <v>1092</v>
      </c>
      <c r="D86" s="53" t="s">
        <v>1093</v>
      </c>
      <c r="E86" s="53" t="s">
        <v>293</v>
      </c>
      <c r="F86" s="53" t="s">
        <v>294</v>
      </c>
      <c r="G86" s="53" t="s">
        <v>421</v>
      </c>
      <c r="H86" s="53" t="s">
        <v>277</v>
      </c>
      <c r="I86" s="53" t="s">
        <v>277</v>
      </c>
      <c r="J86" s="53" t="s">
        <v>1094</v>
      </c>
      <c r="K86" s="53" t="s">
        <v>298</v>
      </c>
      <c r="L86" s="53" t="s">
        <v>1095</v>
      </c>
      <c r="M86" s="53" t="s">
        <v>1096</v>
      </c>
      <c r="N86" s="54">
        <v>17606</v>
      </c>
      <c r="O86" s="54">
        <v>0</v>
      </c>
      <c r="P86" s="54">
        <v>0</v>
      </c>
      <c r="Q86" s="53" t="s">
        <v>282</v>
      </c>
      <c r="R86" s="53" t="s">
        <v>1097</v>
      </c>
      <c r="S86" s="53" t="s">
        <v>348</v>
      </c>
      <c r="T86" s="53" t="s">
        <v>1098</v>
      </c>
      <c r="U86" s="53" t="s">
        <v>277</v>
      </c>
      <c r="V86" s="53" t="s">
        <v>387</v>
      </c>
      <c r="W86" s="53" t="s">
        <v>286</v>
      </c>
      <c r="X86" s="53" t="s">
        <v>277</v>
      </c>
      <c r="Y86" s="53" t="s">
        <v>1099</v>
      </c>
      <c r="Z86" s="53" t="s">
        <v>288</v>
      </c>
      <c r="AA86" s="53" t="s">
        <v>277</v>
      </c>
      <c r="AB86" s="53" t="s">
        <v>277</v>
      </c>
      <c r="AC86" s="55">
        <v>0</v>
      </c>
      <c r="AD86" s="53" t="s">
        <v>277</v>
      </c>
      <c r="AE86" s="53" t="s">
        <v>306</v>
      </c>
    </row>
    <row r="87" spans="1:31" ht="75" x14ac:dyDescent="0.25">
      <c r="A87" s="53" t="s">
        <v>1100</v>
      </c>
      <c r="B87" s="53" t="s">
        <v>1044</v>
      </c>
      <c r="C87" s="53" t="s">
        <v>1101</v>
      </c>
      <c r="D87" s="53" t="s">
        <v>1102</v>
      </c>
      <c r="E87" s="53" t="s">
        <v>293</v>
      </c>
      <c r="F87" s="53" t="s">
        <v>1046</v>
      </c>
      <c r="G87" s="53" t="s">
        <v>1047</v>
      </c>
      <c r="H87" s="53" t="s">
        <v>277</v>
      </c>
      <c r="I87" s="53" t="s">
        <v>277</v>
      </c>
      <c r="J87" s="53" t="s">
        <v>1103</v>
      </c>
      <c r="K87" s="53" t="s">
        <v>1104</v>
      </c>
      <c r="L87" s="53" t="s">
        <v>1105</v>
      </c>
      <c r="M87" s="53" t="s">
        <v>1106</v>
      </c>
      <c r="N87" s="54">
        <v>3192</v>
      </c>
      <c r="O87" s="54">
        <v>0</v>
      </c>
      <c r="P87" s="54">
        <v>0</v>
      </c>
      <c r="Q87" s="53" t="s">
        <v>282</v>
      </c>
      <c r="R87" s="53" t="s">
        <v>1107</v>
      </c>
      <c r="S87" s="53" t="s">
        <v>284</v>
      </c>
      <c r="T87" s="53" t="s">
        <v>284</v>
      </c>
      <c r="U87" s="53" t="s">
        <v>277</v>
      </c>
      <c r="V87" s="53" t="s">
        <v>303</v>
      </c>
      <c r="W87" s="53" t="s">
        <v>304</v>
      </c>
      <c r="X87" s="53" t="s">
        <v>277</v>
      </c>
      <c r="Y87" s="53" t="s">
        <v>1108</v>
      </c>
      <c r="Z87" s="53" t="s">
        <v>288</v>
      </c>
      <c r="AA87" s="53" t="s">
        <v>277</v>
      </c>
      <c r="AB87" s="53" t="s">
        <v>277</v>
      </c>
      <c r="AC87" s="55">
        <v>0</v>
      </c>
      <c r="AD87" s="53" t="s">
        <v>277</v>
      </c>
      <c r="AE87" s="53" t="s">
        <v>306</v>
      </c>
    </row>
    <row r="88" spans="1:31" ht="210" x14ac:dyDescent="0.25">
      <c r="A88" s="53" t="s">
        <v>1109</v>
      </c>
      <c r="B88" s="53" t="s">
        <v>1110</v>
      </c>
      <c r="C88" s="53" t="s">
        <v>277</v>
      </c>
      <c r="D88" s="53" t="s">
        <v>1111</v>
      </c>
      <c r="E88" s="53" t="s">
        <v>293</v>
      </c>
      <c r="F88" s="53" t="s">
        <v>1112</v>
      </c>
      <c r="G88" s="53" t="s">
        <v>1113</v>
      </c>
      <c r="H88" s="53" t="s">
        <v>277</v>
      </c>
      <c r="I88" s="53" t="s">
        <v>277</v>
      </c>
      <c r="J88" s="53" t="s">
        <v>1112</v>
      </c>
      <c r="K88" s="53" t="s">
        <v>1114</v>
      </c>
      <c r="L88" s="53" t="s">
        <v>1115</v>
      </c>
      <c r="M88" s="53" t="s">
        <v>1116</v>
      </c>
      <c r="N88" s="54">
        <v>10265.209999999999</v>
      </c>
      <c r="O88" s="54">
        <v>0</v>
      </c>
      <c r="P88" s="54">
        <v>0</v>
      </c>
      <c r="Q88" s="53" t="s">
        <v>282</v>
      </c>
      <c r="R88" s="53" t="s">
        <v>1117</v>
      </c>
      <c r="S88" s="53" t="s">
        <v>318</v>
      </c>
      <c r="T88" s="53" t="s">
        <v>277</v>
      </c>
      <c r="U88" s="53" t="s">
        <v>277</v>
      </c>
      <c r="V88" s="53" t="s">
        <v>277</v>
      </c>
      <c r="W88" s="53" t="s">
        <v>277</v>
      </c>
      <c r="X88" s="53" t="s">
        <v>277</v>
      </c>
      <c r="Y88" s="53" t="s">
        <v>1118</v>
      </c>
      <c r="Z88" s="53" t="s">
        <v>277</v>
      </c>
      <c r="AA88" s="53" t="s">
        <v>277</v>
      </c>
      <c r="AB88" s="53" t="s">
        <v>288</v>
      </c>
      <c r="AC88" s="55">
        <v>0</v>
      </c>
      <c r="AD88" s="53" t="s">
        <v>277</v>
      </c>
      <c r="AE88" s="53" t="s">
        <v>306</v>
      </c>
    </row>
    <row r="89" spans="1:31" ht="45" x14ac:dyDescent="0.25">
      <c r="A89" s="53" t="s">
        <v>1119</v>
      </c>
      <c r="B89" s="53" t="s">
        <v>1120</v>
      </c>
      <c r="C89" s="53" t="s">
        <v>277</v>
      </c>
      <c r="D89" s="53" t="s">
        <v>1121</v>
      </c>
      <c r="E89" s="53" t="s">
        <v>293</v>
      </c>
      <c r="F89" s="53" t="s">
        <v>1122</v>
      </c>
      <c r="G89" s="53" t="s">
        <v>1123</v>
      </c>
      <c r="H89" s="53" t="s">
        <v>1124</v>
      </c>
      <c r="I89" s="53" t="s">
        <v>1125</v>
      </c>
      <c r="J89" s="53" t="s">
        <v>1126</v>
      </c>
      <c r="K89" s="53" t="s">
        <v>483</v>
      </c>
      <c r="L89" s="53" t="s">
        <v>1127</v>
      </c>
      <c r="M89" s="53" t="s">
        <v>1128</v>
      </c>
      <c r="N89" s="54">
        <v>4207</v>
      </c>
      <c r="O89" s="54">
        <v>0</v>
      </c>
      <c r="P89" s="54">
        <v>0</v>
      </c>
      <c r="Q89" s="53" t="s">
        <v>282</v>
      </c>
      <c r="R89" s="53" t="s">
        <v>1129</v>
      </c>
      <c r="S89" s="53" t="s">
        <v>284</v>
      </c>
      <c r="T89" s="53" t="s">
        <v>284</v>
      </c>
      <c r="U89" s="53" t="s">
        <v>277</v>
      </c>
      <c r="V89" s="53" t="s">
        <v>675</v>
      </c>
      <c r="W89" s="53" t="s">
        <v>1130</v>
      </c>
      <c r="X89" s="53" t="s">
        <v>277</v>
      </c>
      <c r="Y89" s="53" t="s">
        <v>1131</v>
      </c>
      <c r="Z89" s="53" t="s">
        <v>288</v>
      </c>
      <c r="AA89" s="53" t="s">
        <v>277</v>
      </c>
      <c r="AB89" s="53" t="s">
        <v>277</v>
      </c>
      <c r="AC89" s="55">
        <v>0</v>
      </c>
      <c r="AD89" s="53" t="s">
        <v>277</v>
      </c>
      <c r="AE89" s="53" t="s">
        <v>306</v>
      </c>
    </row>
    <row r="90" spans="1:31" ht="60" x14ac:dyDescent="0.25">
      <c r="A90" s="53" t="s">
        <v>1132</v>
      </c>
      <c r="B90" s="53" t="s">
        <v>419</v>
      </c>
      <c r="C90" s="53" t="s">
        <v>277</v>
      </c>
      <c r="D90" s="53" t="s">
        <v>1133</v>
      </c>
      <c r="E90" s="53" t="s">
        <v>293</v>
      </c>
      <c r="F90" s="53" t="s">
        <v>294</v>
      </c>
      <c r="G90" s="53" t="s">
        <v>421</v>
      </c>
      <c r="H90" s="53" t="s">
        <v>277</v>
      </c>
      <c r="I90" s="53" t="s">
        <v>277</v>
      </c>
      <c r="J90" s="53" t="s">
        <v>1094</v>
      </c>
      <c r="K90" s="53" t="s">
        <v>462</v>
      </c>
      <c r="L90" s="53" t="s">
        <v>1134</v>
      </c>
      <c r="M90" s="53" t="s">
        <v>1096</v>
      </c>
      <c r="N90" s="54">
        <v>1500</v>
      </c>
      <c r="O90" s="54">
        <v>0</v>
      </c>
      <c r="P90" s="54">
        <v>0</v>
      </c>
      <c r="Q90" s="53" t="s">
        <v>282</v>
      </c>
      <c r="R90" s="53" t="s">
        <v>277</v>
      </c>
      <c r="S90" s="53" t="s">
        <v>284</v>
      </c>
      <c r="T90" s="53" t="s">
        <v>284</v>
      </c>
      <c r="U90" s="53" t="s">
        <v>277</v>
      </c>
      <c r="V90" s="53" t="s">
        <v>303</v>
      </c>
      <c r="W90" s="53" t="s">
        <v>304</v>
      </c>
      <c r="X90" s="53" t="s">
        <v>277</v>
      </c>
      <c r="Y90" s="53" t="s">
        <v>1135</v>
      </c>
      <c r="Z90" s="53" t="s">
        <v>277</v>
      </c>
      <c r="AA90" s="53" t="s">
        <v>277</v>
      </c>
      <c r="AB90" s="53" t="s">
        <v>288</v>
      </c>
      <c r="AC90" s="55">
        <v>0</v>
      </c>
      <c r="AD90" s="53" t="s">
        <v>277</v>
      </c>
      <c r="AE90" s="53" t="s">
        <v>306</v>
      </c>
    </row>
    <row r="91" spans="1:31" ht="135" x14ac:dyDescent="0.25">
      <c r="A91" s="53" t="s">
        <v>1136</v>
      </c>
      <c r="B91" s="53" t="s">
        <v>1137</v>
      </c>
      <c r="C91" s="53" t="s">
        <v>1138</v>
      </c>
      <c r="D91" s="53" t="s">
        <v>1139</v>
      </c>
      <c r="E91" s="53" t="s">
        <v>293</v>
      </c>
      <c r="F91" s="53" t="s">
        <v>1140</v>
      </c>
      <c r="G91" s="53" t="s">
        <v>1141</v>
      </c>
      <c r="H91" s="53" t="s">
        <v>1142</v>
      </c>
      <c r="I91" s="53" t="s">
        <v>277</v>
      </c>
      <c r="J91" s="53" t="s">
        <v>1143</v>
      </c>
      <c r="K91" s="53" t="s">
        <v>1144</v>
      </c>
      <c r="L91" s="53" t="s">
        <v>1134</v>
      </c>
      <c r="M91" s="53" t="s">
        <v>1145</v>
      </c>
      <c r="N91" s="54">
        <v>14897</v>
      </c>
      <c r="O91" s="54">
        <v>0</v>
      </c>
      <c r="P91" s="54">
        <v>0</v>
      </c>
      <c r="Q91" s="53" t="s">
        <v>282</v>
      </c>
      <c r="R91" s="53" t="s">
        <v>1146</v>
      </c>
      <c r="S91" s="53" t="s">
        <v>284</v>
      </c>
      <c r="T91" s="53" t="s">
        <v>348</v>
      </c>
      <c r="U91" s="53" t="s">
        <v>277</v>
      </c>
      <c r="V91" s="53" t="s">
        <v>320</v>
      </c>
      <c r="W91" s="53" t="s">
        <v>286</v>
      </c>
      <c r="X91" s="53" t="s">
        <v>277</v>
      </c>
      <c r="Y91" s="53" t="s">
        <v>1147</v>
      </c>
      <c r="Z91" s="53" t="s">
        <v>288</v>
      </c>
      <c r="AA91" s="53" t="s">
        <v>277</v>
      </c>
      <c r="AB91" s="53" t="s">
        <v>277</v>
      </c>
      <c r="AC91" s="55">
        <v>0</v>
      </c>
      <c r="AD91" s="53" t="s">
        <v>277</v>
      </c>
      <c r="AE91" s="53" t="s">
        <v>306</v>
      </c>
    </row>
    <row r="92" spans="1:31" ht="105" x14ac:dyDescent="0.25">
      <c r="A92" s="53" t="s">
        <v>1148</v>
      </c>
      <c r="B92" s="53" t="s">
        <v>1149</v>
      </c>
      <c r="C92" s="53" t="s">
        <v>277</v>
      </c>
      <c r="D92" s="53" t="s">
        <v>1150</v>
      </c>
      <c r="E92" s="53" t="s">
        <v>275</v>
      </c>
      <c r="F92" s="53" t="s">
        <v>1151</v>
      </c>
      <c r="G92" s="53" t="s">
        <v>1152</v>
      </c>
      <c r="H92" s="53" t="s">
        <v>277</v>
      </c>
      <c r="I92" s="53" t="s">
        <v>277</v>
      </c>
      <c r="J92" s="53" t="s">
        <v>1151</v>
      </c>
      <c r="K92" s="53" t="s">
        <v>1153</v>
      </c>
      <c r="L92" s="53" t="s">
        <v>1154</v>
      </c>
      <c r="M92" s="53" t="s">
        <v>277</v>
      </c>
      <c r="N92" s="54">
        <v>20000</v>
      </c>
      <c r="O92" s="54">
        <v>0</v>
      </c>
      <c r="P92" s="54">
        <v>0</v>
      </c>
      <c r="Q92" s="53" t="s">
        <v>282</v>
      </c>
      <c r="R92" s="53" t="s">
        <v>769</v>
      </c>
      <c r="S92" s="53" t="s">
        <v>439</v>
      </c>
      <c r="T92" s="53" t="s">
        <v>319</v>
      </c>
      <c r="U92" s="53" t="s">
        <v>277</v>
      </c>
      <c r="V92" s="53" t="s">
        <v>1155</v>
      </c>
      <c r="W92" s="53" t="s">
        <v>286</v>
      </c>
      <c r="X92" s="53" t="s">
        <v>277</v>
      </c>
      <c r="Y92" s="53" t="s">
        <v>1156</v>
      </c>
      <c r="Z92" s="53" t="s">
        <v>288</v>
      </c>
      <c r="AA92" s="53" t="s">
        <v>277</v>
      </c>
      <c r="AB92" s="53" t="s">
        <v>277</v>
      </c>
      <c r="AC92" s="55">
        <v>0</v>
      </c>
      <c r="AD92" s="53" t="s">
        <v>277</v>
      </c>
      <c r="AE92" s="53" t="s">
        <v>306</v>
      </c>
    </row>
    <row r="93" spans="1:31" ht="60" x14ac:dyDescent="0.25">
      <c r="A93" s="53" t="s">
        <v>1157</v>
      </c>
      <c r="B93" s="53" t="s">
        <v>1158</v>
      </c>
      <c r="C93" s="53" t="s">
        <v>277</v>
      </c>
      <c r="D93" s="53" t="s">
        <v>1159</v>
      </c>
      <c r="E93" s="53" t="s">
        <v>293</v>
      </c>
      <c r="F93" s="53" t="s">
        <v>1160</v>
      </c>
      <c r="G93" s="53" t="s">
        <v>1161</v>
      </c>
      <c r="H93" s="53" t="s">
        <v>277</v>
      </c>
      <c r="I93" s="53" t="s">
        <v>1162</v>
      </c>
      <c r="J93" s="53" t="s">
        <v>1163</v>
      </c>
      <c r="K93" s="53" t="s">
        <v>1164</v>
      </c>
      <c r="L93" s="53" t="s">
        <v>1154</v>
      </c>
      <c r="M93" s="53" t="s">
        <v>1096</v>
      </c>
      <c r="N93" s="54">
        <v>780</v>
      </c>
      <c r="O93" s="54">
        <v>0</v>
      </c>
      <c r="P93" s="54">
        <v>0</v>
      </c>
      <c r="Q93" s="53" t="s">
        <v>282</v>
      </c>
      <c r="R93" s="53" t="s">
        <v>1165</v>
      </c>
      <c r="S93" s="53" t="s">
        <v>284</v>
      </c>
      <c r="T93" s="53" t="s">
        <v>277</v>
      </c>
      <c r="U93" s="53" t="s">
        <v>277</v>
      </c>
      <c r="V93" s="53" t="s">
        <v>303</v>
      </c>
      <c r="W93" s="53" t="s">
        <v>427</v>
      </c>
      <c r="X93" s="53" t="s">
        <v>277</v>
      </c>
      <c r="Y93" s="53" t="s">
        <v>1166</v>
      </c>
      <c r="Z93" s="53" t="s">
        <v>288</v>
      </c>
      <c r="AA93" s="53" t="s">
        <v>277</v>
      </c>
      <c r="AB93" s="53" t="s">
        <v>277</v>
      </c>
      <c r="AC93" s="55">
        <v>0</v>
      </c>
      <c r="AD93" s="53" t="s">
        <v>277</v>
      </c>
      <c r="AE93" s="53" t="s">
        <v>306</v>
      </c>
    </row>
    <row r="94" spans="1:31" ht="105" x14ac:dyDescent="0.25">
      <c r="A94" s="53" t="s">
        <v>1167</v>
      </c>
      <c r="B94" s="53" t="s">
        <v>1168</v>
      </c>
      <c r="C94" s="53" t="s">
        <v>1169</v>
      </c>
      <c r="D94" s="53" t="s">
        <v>1170</v>
      </c>
      <c r="E94" s="53" t="s">
        <v>275</v>
      </c>
      <c r="F94" s="53" t="s">
        <v>1171</v>
      </c>
      <c r="G94" s="53" t="s">
        <v>1172</v>
      </c>
      <c r="H94" s="53" t="s">
        <v>1173</v>
      </c>
      <c r="I94" s="53" t="s">
        <v>277</v>
      </c>
      <c r="J94" s="53" t="s">
        <v>1174</v>
      </c>
      <c r="K94" s="53" t="s">
        <v>1175</v>
      </c>
      <c r="L94" s="53" t="s">
        <v>1176</v>
      </c>
      <c r="M94" s="53" t="s">
        <v>1177</v>
      </c>
      <c r="N94" s="54">
        <v>5000</v>
      </c>
      <c r="O94" s="54">
        <v>0</v>
      </c>
      <c r="P94" s="54">
        <v>0</v>
      </c>
      <c r="Q94" s="53" t="s">
        <v>282</v>
      </c>
      <c r="R94" s="53" t="s">
        <v>332</v>
      </c>
      <c r="S94" s="53" t="s">
        <v>348</v>
      </c>
      <c r="T94" s="53" t="s">
        <v>1178</v>
      </c>
      <c r="U94" s="53" t="s">
        <v>277</v>
      </c>
      <c r="V94" s="53" t="s">
        <v>303</v>
      </c>
      <c r="W94" s="53" t="s">
        <v>304</v>
      </c>
      <c r="X94" s="53" t="s">
        <v>277</v>
      </c>
      <c r="Y94" s="53" t="s">
        <v>1179</v>
      </c>
      <c r="Z94" s="53" t="s">
        <v>288</v>
      </c>
      <c r="AA94" s="53" t="s">
        <v>277</v>
      </c>
      <c r="AB94" s="53" t="s">
        <v>277</v>
      </c>
      <c r="AC94" s="55">
        <v>0</v>
      </c>
      <c r="AD94" s="53" t="s">
        <v>277</v>
      </c>
      <c r="AE94" s="53" t="s">
        <v>749</v>
      </c>
    </row>
    <row r="95" spans="1:31" ht="90" x14ac:dyDescent="0.25">
      <c r="A95" s="53" t="s">
        <v>1180</v>
      </c>
      <c r="B95" s="53" t="s">
        <v>1181</v>
      </c>
      <c r="C95" s="53" t="s">
        <v>1182</v>
      </c>
      <c r="D95" s="53" t="s">
        <v>1183</v>
      </c>
      <c r="E95" s="53" t="s">
        <v>275</v>
      </c>
      <c r="F95" s="53" t="s">
        <v>1184</v>
      </c>
      <c r="G95" s="53" t="s">
        <v>277</v>
      </c>
      <c r="H95" s="53" t="s">
        <v>277</v>
      </c>
      <c r="I95" s="53" t="s">
        <v>277</v>
      </c>
      <c r="J95" s="53" t="s">
        <v>1185</v>
      </c>
      <c r="K95" s="53" t="s">
        <v>1186</v>
      </c>
      <c r="L95" s="53" t="s">
        <v>1187</v>
      </c>
      <c r="M95" s="53" t="s">
        <v>941</v>
      </c>
      <c r="N95" s="54">
        <v>2000</v>
      </c>
      <c r="O95" s="54">
        <v>0</v>
      </c>
      <c r="P95" s="54">
        <v>0</v>
      </c>
      <c r="Q95" s="53" t="s">
        <v>282</v>
      </c>
      <c r="R95" s="53" t="s">
        <v>1188</v>
      </c>
      <c r="S95" s="53" t="s">
        <v>348</v>
      </c>
      <c r="T95" s="53" t="s">
        <v>277</v>
      </c>
      <c r="U95" s="53" t="s">
        <v>277</v>
      </c>
      <c r="V95" s="53" t="s">
        <v>320</v>
      </c>
      <c r="W95" s="53" t="s">
        <v>286</v>
      </c>
      <c r="X95" s="53" t="s">
        <v>277</v>
      </c>
      <c r="Y95" s="53" t="s">
        <v>1189</v>
      </c>
      <c r="Z95" s="53" t="s">
        <v>277</v>
      </c>
      <c r="AA95" s="53" t="s">
        <v>277</v>
      </c>
      <c r="AB95" s="53" t="s">
        <v>288</v>
      </c>
      <c r="AC95" s="55">
        <v>0</v>
      </c>
      <c r="AD95" s="53" t="s">
        <v>277</v>
      </c>
      <c r="AE95" s="53" t="s">
        <v>306</v>
      </c>
    </row>
    <row r="96" spans="1:31" ht="75" x14ac:dyDescent="0.25">
      <c r="A96" s="53" t="s">
        <v>1190</v>
      </c>
      <c r="B96" s="53" t="s">
        <v>1191</v>
      </c>
      <c r="C96" s="53" t="s">
        <v>277</v>
      </c>
      <c r="D96" s="53" t="s">
        <v>1192</v>
      </c>
      <c r="E96" s="53" t="s">
        <v>293</v>
      </c>
      <c r="F96" s="53" t="s">
        <v>502</v>
      </c>
      <c r="G96" s="53" t="s">
        <v>1193</v>
      </c>
      <c r="H96" s="53" t="s">
        <v>774</v>
      </c>
      <c r="I96" s="53" t="s">
        <v>277</v>
      </c>
      <c r="J96" s="53" t="s">
        <v>505</v>
      </c>
      <c r="K96" s="53" t="s">
        <v>1194</v>
      </c>
      <c r="L96" s="53" t="s">
        <v>811</v>
      </c>
      <c r="M96" s="53" t="s">
        <v>1195</v>
      </c>
      <c r="N96" s="54">
        <v>985</v>
      </c>
      <c r="O96" s="54">
        <v>0</v>
      </c>
      <c r="P96" s="54">
        <v>0</v>
      </c>
      <c r="Q96" s="53" t="s">
        <v>346</v>
      </c>
      <c r="R96" s="53" t="s">
        <v>1196</v>
      </c>
      <c r="S96" s="53" t="s">
        <v>284</v>
      </c>
      <c r="T96" s="53" t="s">
        <v>284</v>
      </c>
      <c r="U96" s="53" t="s">
        <v>277</v>
      </c>
      <c r="V96" s="53" t="s">
        <v>277</v>
      </c>
      <c r="W96" s="53" t="s">
        <v>277</v>
      </c>
      <c r="X96" s="53" t="s">
        <v>277</v>
      </c>
      <c r="Y96" s="53" t="s">
        <v>1197</v>
      </c>
      <c r="Z96" s="53" t="s">
        <v>277</v>
      </c>
      <c r="AA96" s="53" t="s">
        <v>277</v>
      </c>
      <c r="AB96" s="53" t="s">
        <v>288</v>
      </c>
      <c r="AC96" s="55">
        <v>0</v>
      </c>
      <c r="AD96" s="53" t="s">
        <v>277</v>
      </c>
      <c r="AE96" s="53" t="s">
        <v>306</v>
      </c>
    </row>
    <row r="97" spans="1:31" ht="45" x14ac:dyDescent="0.25">
      <c r="A97" s="53" t="s">
        <v>1198</v>
      </c>
      <c r="B97" s="53" t="s">
        <v>1199</v>
      </c>
      <c r="C97" s="53" t="s">
        <v>277</v>
      </c>
      <c r="D97" s="53" t="s">
        <v>1200</v>
      </c>
      <c r="E97" s="53" t="s">
        <v>293</v>
      </c>
      <c r="F97" s="53" t="s">
        <v>919</v>
      </c>
      <c r="G97" s="53" t="s">
        <v>920</v>
      </c>
      <c r="H97" s="53" t="s">
        <v>277</v>
      </c>
      <c r="I97" s="53" t="s">
        <v>277</v>
      </c>
      <c r="J97" s="53" t="s">
        <v>921</v>
      </c>
      <c r="K97" s="53" t="s">
        <v>483</v>
      </c>
      <c r="L97" s="53" t="s">
        <v>1201</v>
      </c>
      <c r="M97" s="53" t="s">
        <v>1195</v>
      </c>
      <c r="N97" s="54">
        <v>685</v>
      </c>
      <c r="O97" s="54">
        <v>0</v>
      </c>
      <c r="P97" s="54">
        <v>0</v>
      </c>
      <c r="Q97" s="53" t="s">
        <v>301</v>
      </c>
      <c r="R97" s="53" t="s">
        <v>1202</v>
      </c>
      <c r="S97" s="53" t="s">
        <v>1178</v>
      </c>
      <c r="T97" s="53" t="s">
        <v>284</v>
      </c>
      <c r="U97" s="53" t="s">
        <v>277</v>
      </c>
      <c r="V97" s="53" t="s">
        <v>303</v>
      </c>
      <c r="W97" s="53" t="s">
        <v>427</v>
      </c>
      <c r="X97" s="53" t="s">
        <v>277</v>
      </c>
      <c r="Y97" s="53" t="s">
        <v>1203</v>
      </c>
      <c r="Z97" s="53" t="s">
        <v>288</v>
      </c>
      <c r="AA97" s="53" t="s">
        <v>277</v>
      </c>
      <c r="AB97" s="53" t="s">
        <v>277</v>
      </c>
      <c r="AC97" s="55">
        <v>0</v>
      </c>
      <c r="AD97" s="53" t="s">
        <v>277</v>
      </c>
      <c r="AE97" s="53" t="s">
        <v>306</v>
      </c>
    </row>
    <row r="98" spans="1:31" ht="75" x14ac:dyDescent="0.25">
      <c r="A98" s="53" t="s">
        <v>1204</v>
      </c>
      <c r="B98" s="53" t="s">
        <v>1205</v>
      </c>
      <c r="C98" s="53" t="s">
        <v>277</v>
      </c>
      <c r="D98" s="53" t="s">
        <v>1206</v>
      </c>
      <c r="E98" s="53" t="s">
        <v>275</v>
      </c>
      <c r="F98" s="53" t="s">
        <v>1207</v>
      </c>
      <c r="G98" s="53" t="s">
        <v>1208</v>
      </c>
      <c r="H98" s="53" t="s">
        <v>1209</v>
      </c>
      <c r="I98" s="53" t="s">
        <v>277</v>
      </c>
      <c r="J98" s="53" t="s">
        <v>1210</v>
      </c>
      <c r="K98" s="53" t="s">
        <v>1211</v>
      </c>
      <c r="L98" s="53" t="s">
        <v>1212</v>
      </c>
      <c r="M98" s="53" t="s">
        <v>1213</v>
      </c>
      <c r="N98" s="54">
        <v>2633</v>
      </c>
      <c r="O98" s="54">
        <v>0</v>
      </c>
      <c r="P98" s="54">
        <v>0</v>
      </c>
      <c r="Q98" s="53" t="s">
        <v>282</v>
      </c>
      <c r="R98" s="53" t="s">
        <v>1214</v>
      </c>
      <c r="S98" s="53" t="s">
        <v>1178</v>
      </c>
      <c r="T98" s="53" t="s">
        <v>277</v>
      </c>
      <c r="U98" s="53" t="s">
        <v>277</v>
      </c>
      <c r="V98" s="53" t="s">
        <v>675</v>
      </c>
      <c r="W98" s="53" t="s">
        <v>277</v>
      </c>
      <c r="X98" s="53" t="s">
        <v>277</v>
      </c>
      <c r="Y98" s="53" t="s">
        <v>1215</v>
      </c>
      <c r="Z98" s="53" t="s">
        <v>288</v>
      </c>
      <c r="AA98" s="53" t="s">
        <v>277</v>
      </c>
      <c r="AB98" s="53" t="s">
        <v>277</v>
      </c>
      <c r="AC98" s="55">
        <v>0</v>
      </c>
      <c r="AD98" s="53" t="s">
        <v>277</v>
      </c>
      <c r="AE98" s="53" t="s">
        <v>616</v>
      </c>
    </row>
    <row r="99" spans="1:31" ht="60" x14ac:dyDescent="0.25">
      <c r="A99" s="53" t="s">
        <v>1216</v>
      </c>
      <c r="B99" s="53" t="s">
        <v>1217</v>
      </c>
      <c r="C99" s="53" t="s">
        <v>1218</v>
      </c>
      <c r="D99" s="53" t="s">
        <v>1219</v>
      </c>
      <c r="E99" s="53" t="s">
        <v>275</v>
      </c>
      <c r="F99" s="53" t="s">
        <v>381</v>
      </c>
      <c r="G99" s="53" t="s">
        <v>382</v>
      </c>
      <c r="H99" s="53" t="s">
        <v>892</v>
      </c>
      <c r="I99" s="53" t="s">
        <v>1220</v>
      </c>
      <c r="J99" s="53" t="s">
        <v>383</v>
      </c>
      <c r="K99" s="53" t="s">
        <v>1221</v>
      </c>
      <c r="L99" s="53" t="s">
        <v>1222</v>
      </c>
      <c r="M99" s="53" t="s">
        <v>1223</v>
      </c>
      <c r="N99" s="54">
        <v>10839</v>
      </c>
      <c r="O99" s="54">
        <v>0</v>
      </c>
      <c r="P99" s="54">
        <v>0</v>
      </c>
      <c r="Q99" s="53" t="s">
        <v>1224</v>
      </c>
      <c r="R99" s="53" t="s">
        <v>1225</v>
      </c>
      <c r="S99" s="53" t="s">
        <v>284</v>
      </c>
      <c r="T99" s="53" t="s">
        <v>277</v>
      </c>
      <c r="U99" s="53" t="s">
        <v>277</v>
      </c>
      <c r="V99" s="53" t="s">
        <v>387</v>
      </c>
      <c r="W99" s="53" t="s">
        <v>286</v>
      </c>
      <c r="X99" s="53" t="s">
        <v>277</v>
      </c>
      <c r="Y99" s="53" t="s">
        <v>1226</v>
      </c>
      <c r="Z99" s="53" t="s">
        <v>288</v>
      </c>
      <c r="AA99" s="53" t="s">
        <v>277</v>
      </c>
      <c r="AB99" s="53" t="s">
        <v>277</v>
      </c>
      <c r="AC99" s="55">
        <v>0</v>
      </c>
      <c r="AD99" s="53" t="s">
        <v>277</v>
      </c>
      <c r="AE99" s="53" t="s">
        <v>306</v>
      </c>
    </row>
    <row r="100" spans="1:31" ht="90" x14ac:dyDescent="0.25">
      <c r="A100" s="53" t="s">
        <v>1227</v>
      </c>
      <c r="B100" s="53" t="s">
        <v>1228</v>
      </c>
      <c r="C100" s="53" t="s">
        <v>277</v>
      </c>
      <c r="D100" s="53" t="s">
        <v>1229</v>
      </c>
      <c r="E100" s="53" t="s">
        <v>275</v>
      </c>
      <c r="F100" s="53" t="s">
        <v>1230</v>
      </c>
      <c r="G100" s="53" t="s">
        <v>277</v>
      </c>
      <c r="H100" s="53" t="s">
        <v>277</v>
      </c>
      <c r="I100" s="53" t="s">
        <v>277</v>
      </c>
      <c r="J100" s="53" t="s">
        <v>1231</v>
      </c>
      <c r="K100" s="53" t="s">
        <v>1232</v>
      </c>
      <c r="L100" s="53" t="s">
        <v>1222</v>
      </c>
      <c r="M100" s="53" t="s">
        <v>1177</v>
      </c>
      <c r="N100" s="54">
        <v>12500</v>
      </c>
      <c r="O100" s="54">
        <v>0</v>
      </c>
      <c r="P100" s="54">
        <v>0</v>
      </c>
      <c r="Q100" s="53" t="s">
        <v>282</v>
      </c>
      <c r="R100" s="53" t="s">
        <v>1233</v>
      </c>
      <c r="S100" s="53" t="s">
        <v>439</v>
      </c>
      <c r="T100" s="53" t="s">
        <v>277</v>
      </c>
      <c r="U100" s="53" t="s">
        <v>277</v>
      </c>
      <c r="V100" s="53" t="s">
        <v>1234</v>
      </c>
      <c r="W100" s="53" t="s">
        <v>304</v>
      </c>
      <c r="X100" s="53" t="s">
        <v>1235</v>
      </c>
      <c r="Y100" s="53" t="s">
        <v>1236</v>
      </c>
      <c r="Z100" s="53" t="s">
        <v>277</v>
      </c>
      <c r="AA100" s="53" t="s">
        <v>277</v>
      </c>
      <c r="AB100" s="53" t="s">
        <v>288</v>
      </c>
      <c r="AC100" s="55">
        <v>0</v>
      </c>
      <c r="AD100" s="53" t="s">
        <v>277</v>
      </c>
      <c r="AE100" s="53" t="s">
        <v>1237</v>
      </c>
    </row>
    <row r="101" spans="1:31" ht="120" x14ac:dyDescent="0.25">
      <c r="A101" s="53" t="s">
        <v>1238</v>
      </c>
      <c r="B101" s="53" t="s">
        <v>1010</v>
      </c>
      <c r="C101" s="53" t="s">
        <v>277</v>
      </c>
      <c r="D101" s="53" t="s">
        <v>1239</v>
      </c>
      <c r="E101" s="53" t="s">
        <v>275</v>
      </c>
      <c r="F101" s="53" t="s">
        <v>532</v>
      </c>
      <c r="G101" s="53" t="s">
        <v>312</v>
      </c>
      <c r="H101" s="53" t="s">
        <v>725</v>
      </c>
      <c r="I101" s="53" t="s">
        <v>277</v>
      </c>
      <c r="J101" s="53" t="s">
        <v>313</v>
      </c>
      <c r="K101" s="53" t="s">
        <v>1240</v>
      </c>
      <c r="L101" s="53" t="s">
        <v>1241</v>
      </c>
      <c r="M101" s="53" t="s">
        <v>1242</v>
      </c>
      <c r="N101" s="54">
        <v>10000</v>
      </c>
      <c r="O101" s="54">
        <v>0</v>
      </c>
      <c r="P101" s="54">
        <v>0</v>
      </c>
      <c r="Q101" s="53" t="s">
        <v>282</v>
      </c>
      <c r="R101" s="53" t="s">
        <v>1243</v>
      </c>
      <c r="S101" s="53" t="s">
        <v>318</v>
      </c>
      <c r="T101" s="53" t="s">
        <v>277</v>
      </c>
      <c r="U101" s="53" t="s">
        <v>277</v>
      </c>
      <c r="V101" s="53" t="s">
        <v>320</v>
      </c>
      <c r="W101" s="53" t="s">
        <v>286</v>
      </c>
      <c r="X101" s="53" t="s">
        <v>277</v>
      </c>
      <c r="Y101" s="53" t="s">
        <v>1244</v>
      </c>
      <c r="Z101" s="53" t="s">
        <v>277</v>
      </c>
      <c r="AA101" s="53" t="s">
        <v>288</v>
      </c>
      <c r="AB101" s="53" t="s">
        <v>288</v>
      </c>
      <c r="AC101" s="55">
        <v>0</v>
      </c>
      <c r="AD101" s="53" t="s">
        <v>277</v>
      </c>
      <c r="AE101" s="53" t="s">
        <v>306</v>
      </c>
    </row>
    <row r="102" spans="1:31" ht="75" x14ac:dyDescent="0.25">
      <c r="A102" s="53" t="s">
        <v>1245</v>
      </c>
      <c r="B102" s="53" t="s">
        <v>1217</v>
      </c>
      <c r="C102" s="53" t="s">
        <v>1246</v>
      </c>
      <c r="D102" s="53" t="s">
        <v>1247</v>
      </c>
      <c r="E102" s="53" t="s">
        <v>275</v>
      </c>
      <c r="F102" s="53" t="s">
        <v>381</v>
      </c>
      <c r="G102" s="53" t="s">
        <v>382</v>
      </c>
      <c r="H102" s="53" t="s">
        <v>892</v>
      </c>
      <c r="I102" s="53" t="s">
        <v>277</v>
      </c>
      <c r="J102" s="53" t="s">
        <v>383</v>
      </c>
      <c r="K102" s="53" t="s">
        <v>1248</v>
      </c>
      <c r="L102" s="53" t="s">
        <v>1249</v>
      </c>
      <c r="M102" s="53" t="s">
        <v>1223</v>
      </c>
      <c r="N102" s="54">
        <v>923</v>
      </c>
      <c r="O102" s="54">
        <v>0</v>
      </c>
      <c r="P102" s="54">
        <v>0</v>
      </c>
      <c r="Q102" s="53" t="s">
        <v>282</v>
      </c>
      <c r="R102" s="53" t="s">
        <v>1250</v>
      </c>
      <c r="S102" s="53" t="s">
        <v>319</v>
      </c>
      <c r="T102" s="53" t="s">
        <v>277</v>
      </c>
      <c r="U102" s="53" t="s">
        <v>277</v>
      </c>
      <c r="V102" s="53" t="s">
        <v>387</v>
      </c>
      <c r="W102" s="53" t="s">
        <v>286</v>
      </c>
      <c r="X102" s="53" t="s">
        <v>277</v>
      </c>
      <c r="Y102" s="53" t="s">
        <v>1251</v>
      </c>
      <c r="Z102" s="53" t="s">
        <v>288</v>
      </c>
      <c r="AA102" s="53" t="s">
        <v>277</v>
      </c>
      <c r="AB102" s="53" t="s">
        <v>277</v>
      </c>
      <c r="AC102" s="55">
        <v>0</v>
      </c>
      <c r="AD102" s="53" t="s">
        <v>277</v>
      </c>
      <c r="AE102" s="53" t="s">
        <v>306</v>
      </c>
    </row>
    <row r="103" spans="1:31" ht="90" x14ac:dyDescent="0.25">
      <c r="A103" s="53" t="s">
        <v>1252</v>
      </c>
      <c r="B103" s="53" t="s">
        <v>1253</v>
      </c>
      <c r="C103" s="53" t="s">
        <v>277</v>
      </c>
      <c r="D103" s="53" t="s">
        <v>1254</v>
      </c>
      <c r="E103" s="53" t="s">
        <v>275</v>
      </c>
      <c r="F103" s="53" t="s">
        <v>1255</v>
      </c>
      <c r="G103" s="53" t="s">
        <v>1256</v>
      </c>
      <c r="H103" s="53" t="s">
        <v>277</v>
      </c>
      <c r="I103" s="53" t="s">
        <v>277</v>
      </c>
      <c r="J103" s="53" t="s">
        <v>1257</v>
      </c>
      <c r="K103" s="53" t="s">
        <v>1258</v>
      </c>
      <c r="L103" s="53" t="s">
        <v>1259</v>
      </c>
      <c r="M103" s="53" t="s">
        <v>1242</v>
      </c>
      <c r="N103" s="54">
        <v>5157.91</v>
      </c>
      <c r="O103" s="54">
        <v>0</v>
      </c>
      <c r="P103" s="54">
        <v>0</v>
      </c>
      <c r="Q103" s="53" t="s">
        <v>282</v>
      </c>
      <c r="R103" s="53" t="s">
        <v>1260</v>
      </c>
      <c r="S103" s="53" t="s">
        <v>318</v>
      </c>
      <c r="T103" s="53" t="s">
        <v>277</v>
      </c>
      <c r="U103" s="53" t="s">
        <v>277</v>
      </c>
      <c r="V103" s="53" t="s">
        <v>320</v>
      </c>
      <c r="W103" s="53" t="s">
        <v>286</v>
      </c>
      <c r="X103" s="53" t="s">
        <v>277</v>
      </c>
      <c r="Y103" s="53" t="s">
        <v>1261</v>
      </c>
      <c r="Z103" s="53" t="s">
        <v>277</v>
      </c>
      <c r="AA103" s="53" t="s">
        <v>277</v>
      </c>
      <c r="AB103" s="53" t="s">
        <v>288</v>
      </c>
      <c r="AC103" s="55">
        <v>0</v>
      </c>
      <c r="AD103" s="53" t="s">
        <v>277</v>
      </c>
      <c r="AE103" s="53" t="s">
        <v>1237</v>
      </c>
    </row>
    <row r="104" spans="1:31" ht="105" x14ac:dyDescent="0.25">
      <c r="A104" s="53" t="s">
        <v>1262</v>
      </c>
      <c r="B104" s="53" t="s">
        <v>1263</v>
      </c>
      <c r="C104" s="53" t="s">
        <v>1264</v>
      </c>
      <c r="D104" s="53" t="s">
        <v>1265</v>
      </c>
      <c r="E104" s="53" t="s">
        <v>293</v>
      </c>
      <c r="F104" s="53" t="s">
        <v>1207</v>
      </c>
      <c r="G104" s="53" t="s">
        <v>693</v>
      </c>
      <c r="H104" s="53" t="s">
        <v>277</v>
      </c>
      <c r="I104" s="53" t="s">
        <v>277</v>
      </c>
      <c r="J104" s="53" t="s">
        <v>1266</v>
      </c>
      <c r="K104" s="53" t="s">
        <v>1267</v>
      </c>
      <c r="L104" s="53" t="s">
        <v>1268</v>
      </c>
      <c r="M104" s="53" t="s">
        <v>1269</v>
      </c>
      <c r="N104" s="54">
        <v>15774.15</v>
      </c>
      <c r="O104" s="54">
        <v>0</v>
      </c>
      <c r="P104" s="54">
        <v>0</v>
      </c>
      <c r="Q104" s="53" t="s">
        <v>282</v>
      </c>
      <c r="R104" s="53" t="s">
        <v>1270</v>
      </c>
      <c r="S104" s="53" t="s">
        <v>284</v>
      </c>
      <c r="T104" s="53" t="s">
        <v>277</v>
      </c>
      <c r="U104" s="53" t="s">
        <v>277</v>
      </c>
      <c r="V104" s="53" t="s">
        <v>303</v>
      </c>
      <c r="W104" s="53" t="s">
        <v>304</v>
      </c>
      <c r="X104" s="53" t="s">
        <v>277</v>
      </c>
      <c r="Y104" s="53" t="s">
        <v>1271</v>
      </c>
      <c r="Z104" s="53" t="s">
        <v>288</v>
      </c>
      <c r="AA104" s="53" t="s">
        <v>277</v>
      </c>
      <c r="AB104" s="53" t="s">
        <v>277</v>
      </c>
      <c r="AC104" s="55">
        <v>0</v>
      </c>
      <c r="AD104" s="53" t="s">
        <v>277</v>
      </c>
      <c r="AE104" s="53" t="s">
        <v>616</v>
      </c>
    </row>
    <row r="105" spans="1:31" ht="75" x14ac:dyDescent="0.25">
      <c r="A105" s="53" t="s">
        <v>1272</v>
      </c>
      <c r="B105" s="53" t="s">
        <v>1273</v>
      </c>
      <c r="C105" s="53" t="s">
        <v>1274</v>
      </c>
      <c r="D105" s="53" t="s">
        <v>1275</v>
      </c>
      <c r="E105" s="53" t="s">
        <v>275</v>
      </c>
      <c r="F105" s="53" t="s">
        <v>532</v>
      </c>
      <c r="G105" s="53" t="s">
        <v>312</v>
      </c>
      <c r="H105" s="53" t="s">
        <v>725</v>
      </c>
      <c r="I105" s="53" t="s">
        <v>277</v>
      </c>
      <c r="J105" s="53" t="s">
        <v>533</v>
      </c>
      <c r="K105" s="53" t="s">
        <v>462</v>
      </c>
      <c r="L105" s="53" t="s">
        <v>1276</v>
      </c>
      <c r="M105" s="53" t="s">
        <v>1177</v>
      </c>
      <c r="N105" s="54">
        <v>8000</v>
      </c>
      <c r="O105" s="54">
        <v>0</v>
      </c>
      <c r="P105" s="54">
        <v>0</v>
      </c>
      <c r="Q105" s="53" t="s">
        <v>282</v>
      </c>
      <c r="R105" s="53" t="s">
        <v>1277</v>
      </c>
      <c r="S105" s="53" t="s">
        <v>284</v>
      </c>
      <c r="T105" s="53" t="s">
        <v>277</v>
      </c>
      <c r="U105" s="53" t="s">
        <v>277</v>
      </c>
      <c r="V105" s="53" t="s">
        <v>387</v>
      </c>
      <c r="W105" s="53" t="s">
        <v>286</v>
      </c>
      <c r="X105" s="53" t="s">
        <v>277</v>
      </c>
      <c r="Y105" s="53" t="s">
        <v>1278</v>
      </c>
      <c r="Z105" s="53" t="s">
        <v>277</v>
      </c>
      <c r="AA105" s="53" t="s">
        <v>288</v>
      </c>
      <c r="AB105" s="53" t="s">
        <v>288</v>
      </c>
      <c r="AC105" s="55">
        <v>0</v>
      </c>
      <c r="AD105" s="53" t="s">
        <v>277</v>
      </c>
      <c r="AE105" s="53" t="s">
        <v>306</v>
      </c>
    </row>
    <row r="106" spans="1:31" ht="105" x14ac:dyDescent="0.25">
      <c r="A106" s="53" t="s">
        <v>1279</v>
      </c>
      <c r="B106" s="53" t="s">
        <v>1280</v>
      </c>
      <c r="C106" s="53" t="s">
        <v>277</v>
      </c>
      <c r="D106" s="53" t="s">
        <v>1281</v>
      </c>
      <c r="E106" s="53" t="s">
        <v>293</v>
      </c>
      <c r="F106" s="53" t="s">
        <v>1282</v>
      </c>
      <c r="G106" s="53" t="s">
        <v>1283</v>
      </c>
      <c r="H106" s="53" t="s">
        <v>1284</v>
      </c>
      <c r="I106" s="53" t="s">
        <v>277</v>
      </c>
      <c r="J106" s="53" t="s">
        <v>1285</v>
      </c>
      <c r="K106" s="53" t="s">
        <v>1286</v>
      </c>
      <c r="L106" s="53" t="s">
        <v>1287</v>
      </c>
      <c r="M106" s="53" t="s">
        <v>1288</v>
      </c>
      <c r="N106" s="54">
        <v>2100</v>
      </c>
      <c r="O106" s="54">
        <v>0</v>
      </c>
      <c r="P106" s="54">
        <v>0</v>
      </c>
      <c r="Q106" s="53" t="s">
        <v>282</v>
      </c>
      <c r="R106" s="53" t="s">
        <v>1289</v>
      </c>
      <c r="S106" s="53" t="s">
        <v>348</v>
      </c>
      <c r="T106" s="53" t="s">
        <v>284</v>
      </c>
      <c r="U106" s="53" t="s">
        <v>348</v>
      </c>
      <c r="V106" s="53" t="s">
        <v>303</v>
      </c>
      <c r="W106" s="53" t="s">
        <v>304</v>
      </c>
      <c r="X106" s="53" t="s">
        <v>277</v>
      </c>
      <c r="Y106" s="53" t="s">
        <v>1290</v>
      </c>
      <c r="Z106" s="53" t="s">
        <v>288</v>
      </c>
      <c r="AA106" s="53" t="s">
        <v>288</v>
      </c>
      <c r="AB106" s="53" t="s">
        <v>277</v>
      </c>
      <c r="AC106" s="55">
        <v>0</v>
      </c>
      <c r="AD106" s="53" t="s">
        <v>277</v>
      </c>
      <c r="AE106" s="53" t="s">
        <v>306</v>
      </c>
    </row>
    <row r="107" spans="1:31" ht="45" x14ac:dyDescent="0.25">
      <c r="A107" s="53" t="s">
        <v>1291</v>
      </c>
      <c r="B107" s="53" t="s">
        <v>1199</v>
      </c>
      <c r="C107" s="53" t="s">
        <v>277</v>
      </c>
      <c r="D107" s="53" t="s">
        <v>1292</v>
      </c>
      <c r="E107" s="53" t="s">
        <v>293</v>
      </c>
      <c r="F107" s="53" t="s">
        <v>919</v>
      </c>
      <c r="G107" s="53" t="s">
        <v>920</v>
      </c>
      <c r="H107" s="53" t="s">
        <v>277</v>
      </c>
      <c r="I107" s="53" t="s">
        <v>277</v>
      </c>
      <c r="J107" s="53" t="s">
        <v>1056</v>
      </c>
      <c r="K107" s="53" t="s">
        <v>1293</v>
      </c>
      <c r="L107" s="53" t="s">
        <v>1294</v>
      </c>
      <c r="M107" s="53" t="s">
        <v>941</v>
      </c>
      <c r="N107" s="54">
        <v>1694</v>
      </c>
      <c r="O107" s="54">
        <v>0</v>
      </c>
      <c r="P107" s="54">
        <v>0</v>
      </c>
      <c r="Q107" s="53" t="s">
        <v>282</v>
      </c>
      <c r="R107" s="53" t="s">
        <v>1295</v>
      </c>
      <c r="S107" s="53" t="s">
        <v>284</v>
      </c>
      <c r="T107" s="53" t="s">
        <v>284</v>
      </c>
      <c r="U107" s="53" t="s">
        <v>277</v>
      </c>
      <c r="V107" s="53" t="s">
        <v>303</v>
      </c>
      <c r="W107" s="53" t="s">
        <v>427</v>
      </c>
      <c r="X107" s="53" t="s">
        <v>277</v>
      </c>
      <c r="Y107" s="53" t="s">
        <v>1296</v>
      </c>
      <c r="Z107" s="53" t="s">
        <v>288</v>
      </c>
      <c r="AA107" s="53" t="s">
        <v>277</v>
      </c>
      <c r="AB107" s="53" t="s">
        <v>277</v>
      </c>
      <c r="AC107" s="55">
        <v>0</v>
      </c>
      <c r="AD107" s="53" t="s">
        <v>277</v>
      </c>
      <c r="AE107" s="53" t="s">
        <v>306</v>
      </c>
    </row>
    <row r="108" spans="1:31" ht="105" x14ac:dyDescent="0.25">
      <c r="A108" s="53" t="s">
        <v>1297</v>
      </c>
      <c r="B108" s="53" t="s">
        <v>1298</v>
      </c>
      <c r="C108" s="53" t="s">
        <v>277</v>
      </c>
      <c r="D108" s="53" t="s">
        <v>1299</v>
      </c>
      <c r="E108" s="53" t="s">
        <v>293</v>
      </c>
      <c r="F108" s="53" t="s">
        <v>1300</v>
      </c>
      <c r="G108" s="53" t="s">
        <v>1301</v>
      </c>
      <c r="H108" s="53" t="s">
        <v>277</v>
      </c>
      <c r="I108" s="53" t="s">
        <v>277</v>
      </c>
      <c r="J108" s="53" t="s">
        <v>1302</v>
      </c>
      <c r="K108" s="53" t="s">
        <v>1303</v>
      </c>
      <c r="L108" s="53" t="s">
        <v>1304</v>
      </c>
      <c r="M108" s="53" t="s">
        <v>1177</v>
      </c>
      <c r="N108" s="54">
        <v>1000</v>
      </c>
      <c r="O108" s="54">
        <v>0</v>
      </c>
      <c r="P108" s="54">
        <v>0</v>
      </c>
      <c r="Q108" s="53" t="s">
        <v>282</v>
      </c>
      <c r="R108" s="53" t="s">
        <v>332</v>
      </c>
      <c r="S108" s="53" t="s">
        <v>348</v>
      </c>
      <c r="T108" s="53" t="s">
        <v>277</v>
      </c>
      <c r="U108" s="53" t="s">
        <v>277</v>
      </c>
      <c r="V108" s="53" t="s">
        <v>303</v>
      </c>
      <c r="W108" s="53" t="s">
        <v>427</v>
      </c>
      <c r="X108" s="53" t="s">
        <v>277</v>
      </c>
      <c r="Y108" s="53" t="s">
        <v>1305</v>
      </c>
      <c r="Z108" s="53" t="s">
        <v>277</v>
      </c>
      <c r="AA108" s="53" t="s">
        <v>277</v>
      </c>
      <c r="AB108" s="53" t="s">
        <v>288</v>
      </c>
      <c r="AC108" s="55">
        <v>0</v>
      </c>
      <c r="AD108" s="53" t="s">
        <v>277</v>
      </c>
      <c r="AE108" s="53" t="s">
        <v>306</v>
      </c>
    </row>
    <row r="109" spans="1:31" ht="45" x14ac:dyDescent="0.25">
      <c r="A109" s="53" t="s">
        <v>1306</v>
      </c>
      <c r="B109" s="53" t="s">
        <v>1307</v>
      </c>
      <c r="C109" s="53" t="s">
        <v>277</v>
      </c>
      <c r="D109" s="53" t="s">
        <v>1308</v>
      </c>
      <c r="E109" s="53" t="s">
        <v>293</v>
      </c>
      <c r="F109" s="53" t="s">
        <v>1309</v>
      </c>
      <c r="G109" s="53" t="s">
        <v>1310</v>
      </c>
      <c r="H109" s="53" t="s">
        <v>277</v>
      </c>
      <c r="I109" s="53" t="s">
        <v>277</v>
      </c>
      <c r="J109" s="53" t="s">
        <v>1309</v>
      </c>
      <c r="K109" s="53" t="s">
        <v>1311</v>
      </c>
      <c r="L109" s="53" t="s">
        <v>1312</v>
      </c>
      <c r="M109" s="53" t="s">
        <v>1313</v>
      </c>
      <c r="N109" s="54">
        <v>2860</v>
      </c>
      <c r="O109" s="54">
        <v>0</v>
      </c>
      <c r="P109" s="54">
        <v>0</v>
      </c>
      <c r="Q109" s="53" t="s">
        <v>282</v>
      </c>
      <c r="R109" s="53" t="s">
        <v>1314</v>
      </c>
      <c r="S109" s="53" t="s">
        <v>284</v>
      </c>
      <c r="T109" s="53" t="s">
        <v>284</v>
      </c>
      <c r="U109" s="53" t="s">
        <v>277</v>
      </c>
      <c r="V109" s="53" t="s">
        <v>303</v>
      </c>
      <c r="W109" s="53" t="s">
        <v>427</v>
      </c>
      <c r="X109" s="53" t="s">
        <v>304</v>
      </c>
      <c r="Y109" s="53" t="s">
        <v>1315</v>
      </c>
      <c r="Z109" s="53" t="s">
        <v>288</v>
      </c>
      <c r="AA109" s="53" t="s">
        <v>277</v>
      </c>
      <c r="AB109" s="53" t="s">
        <v>277</v>
      </c>
      <c r="AC109" s="55">
        <v>0</v>
      </c>
      <c r="AD109" s="53" t="s">
        <v>277</v>
      </c>
      <c r="AE109" s="53" t="s">
        <v>306</v>
      </c>
    </row>
    <row r="110" spans="1:31" ht="150" x14ac:dyDescent="0.25">
      <c r="A110" s="53" t="s">
        <v>1316</v>
      </c>
      <c r="B110" s="53" t="s">
        <v>1317</v>
      </c>
      <c r="C110" s="53" t="s">
        <v>277</v>
      </c>
      <c r="D110" s="53" t="s">
        <v>1318</v>
      </c>
      <c r="E110" s="53" t="s">
        <v>293</v>
      </c>
      <c r="F110" s="53" t="s">
        <v>1319</v>
      </c>
      <c r="G110" s="53" t="s">
        <v>277</v>
      </c>
      <c r="H110" s="53" t="s">
        <v>277</v>
      </c>
      <c r="I110" s="53" t="s">
        <v>277</v>
      </c>
      <c r="J110" s="53" t="s">
        <v>1320</v>
      </c>
      <c r="K110" s="53" t="s">
        <v>1321</v>
      </c>
      <c r="L110" s="53" t="s">
        <v>1312</v>
      </c>
      <c r="M110" s="53" t="s">
        <v>941</v>
      </c>
      <c r="N110" s="54">
        <v>5000</v>
      </c>
      <c r="O110" s="54">
        <v>0</v>
      </c>
      <c r="P110" s="54">
        <v>0</v>
      </c>
      <c r="Q110" s="53" t="s">
        <v>282</v>
      </c>
      <c r="R110" s="53" t="s">
        <v>1322</v>
      </c>
      <c r="S110" s="53" t="s">
        <v>284</v>
      </c>
      <c r="T110" s="53" t="s">
        <v>284</v>
      </c>
      <c r="U110" s="53" t="s">
        <v>277</v>
      </c>
      <c r="V110" s="53" t="s">
        <v>303</v>
      </c>
      <c r="W110" s="53" t="s">
        <v>427</v>
      </c>
      <c r="X110" s="53" t="s">
        <v>277</v>
      </c>
      <c r="Y110" s="53" t="s">
        <v>1323</v>
      </c>
      <c r="Z110" s="53" t="s">
        <v>277</v>
      </c>
      <c r="AA110" s="53" t="s">
        <v>277</v>
      </c>
      <c r="AB110" s="53" t="s">
        <v>288</v>
      </c>
      <c r="AC110" s="55">
        <v>0</v>
      </c>
      <c r="AD110" s="53" t="s">
        <v>277</v>
      </c>
      <c r="AE110" s="53" t="s">
        <v>306</v>
      </c>
    </row>
    <row r="111" spans="1:31" ht="90" x14ac:dyDescent="0.25">
      <c r="A111" s="53" t="s">
        <v>1324</v>
      </c>
      <c r="B111" s="53" t="s">
        <v>1325</v>
      </c>
      <c r="C111" s="53" t="s">
        <v>1326</v>
      </c>
      <c r="D111" s="53" t="s">
        <v>1327</v>
      </c>
      <c r="E111" s="53" t="s">
        <v>275</v>
      </c>
      <c r="F111" s="53" t="s">
        <v>1328</v>
      </c>
      <c r="G111" s="53" t="s">
        <v>1329</v>
      </c>
      <c r="H111" s="53" t="s">
        <v>277</v>
      </c>
      <c r="I111" s="53" t="s">
        <v>277</v>
      </c>
      <c r="J111" s="53" t="s">
        <v>1330</v>
      </c>
      <c r="K111" s="53" t="s">
        <v>1331</v>
      </c>
      <c r="L111" s="53" t="s">
        <v>1332</v>
      </c>
      <c r="M111" s="53" t="s">
        <v>1333</v>
      </c>
      <c r="N111" s="54">
        <v>56377</v>
      </c>
      <c r="O111" s="54">
        <v>0</v>
      </c>
      <c r="P111" s="54">
        <v>0</v>
      </c>
      <c r="Q111" s="53" t="s">
        <v>282</v>
      </c>
      <c r="R111" s="53" t="s">
        <v>1334</v>
      </c>
      <c r="S111" s="53" t="s">
        <v>333</v>
      </c>
      <c r="T111" s="53" t="s">
        <v>348</v>
      </c>
      <c r="U111" s="53" t="s">
        <v>277</v>
      </c>
      <c r="V111" s="53" t="s">
        <v>387</v>
      </c>
      <c r="W111" s="53" t="s">
        <v>286</v>
      </c>
      <c r="X111" s="53" t="s">
        <v>277</v>
      </c>
      <c r="Y111" s="53" t="s">
        <v>1335</v>
      </c>
      <c r="Z111" s="53" t="s">
        <v>277</v>
      </c>
      <c r="AA111" s="53" t="s">
        <v>288</v>
      </c>
      <c r="AB111" s="53" t="s">
        <v>277</v>
      </c>
      <c r="AC111" s="55">
        <v>0</v>
      </c>
      <c r="AD111" s="53" t="s">
        <v>277</v>
      </c>
      <c r="AE111" s="53" t="s">
        <v>376</v>
      </c>
    </row>
    <row r="112" spans="1:31" ht="75" x14ac:dyDescent="0.25">
      <c r="A112" s="53" t="s">
        <v>1336</v>
      </c>
      <c r="B112" s="53" t="s">
        <v>1337</v>
      </c>
      <c r="C112" s="53" t="s">
        <v>1338</v>
      </c>
      <c r="D112" s="53" t="s">
        <v>1339</v>
      </c>
      <c r="E112" s="53" t="s">
        <v>275</v>
      </c>
      <c r="F112" s="53" t="s">
        <v>1340</v>
      </c>
      <c r="G112" s="53" t="s">
        <v>277</v>
      </c>
      <c r="H112" s="53" t="s">
        <v>277</v>
      </c>
      <c r="I112" s="53" t="s">
        <v>277</v>
      </c>
      <c r="J112" s="53" t="s">
        <v>1340</v>
      </c>
      <c r="K112" s="53" t="s">
        <v>1341</v>
      </c>
      <c r="L112" s="53" t="s">
        <v>1342</v>
      </c>
      <c r="M112" s="53" t="s">
        <v>1177</v>
      </c>
      <c r="N112" s="54">
        <v>3607</v>
      </c>
      <c r="O112" s="54">
        <v>0</v>
      </c>
      <c r="P112" s="54">
        <v>0</v>
      </c>
      <c r="Q112" s="53" t="s">
        <v>282</v>
      </c>
      <c r="R112" s="53" t="s">
        <v>1343</v>
      </c>
      <c r="S112" s="53" t="s">
        <v>284</v>
      </c>
      <c r="T112" s="53" t="s">
        <v>277</v>
      </c>
      <c r="U112" s="53" t="s">
        <v>277</v>
      </c>
      <c r="V112" s="53" t="s">
        <v>320</v>
      </c>
      <c r="W112" s="53" t="s">
        <v>286</v>
      </c>
      <c r="X112" s="53" t="s">
        <v>277</v>
      </c>
      <c r="Y112" s="53" t="s">
        <v>1344</v>
      </c>
      <c r="Z112" s="53" t="s">
        <v>288</v>
      </c>
      <c r="AA112" s="53" t="s">
        <v>277</v>
      </c>
      <c r="AB112" s="53" t="s">
        <v>277</v>
      </c>
      <c r="AC112" s="55">
        <v>0</v>
      </c>
      <c r="AD112" s="53" t="s">
        <v>277</v>
      </c>
      <c r="AE112" s="53" t="s">
        <v>306</v>
      </c>
    </row>
    <row r="113" spans="1:31" ht="60" x14ac:dyDescent="0.25">
      <c r="A113" s="53" t="s">
        <v>1345</v>
      </c>
      <c r="B113" s="53" t="s">
        <v>1346</v>
      </c>
      <c r="C113" s="53" t="s">
        <v>1347</v>
      </c>
      <c r="D113" s="53" t="s">
        <v>1348</v>
      </c>
      <c r="E113" s="53" t="s">
        <v>275</v>
      </c>
      <c r="F113" s="53" t="s">
        <v>1349</v>
      </c>
      <c r="G113" s="53" t="s">
        <v>1350</v>
      </c>
      <c r="H113" s="53" t="s">
        <v>277</v>
      </c>
      <c r="I113" s="53" t="s">
        <v>277</v>
      </c>
      <c r="J113" s="53" t="s">
        <v>1351</v>
      </c>
      <c r="K113" s="53" t="s">
        <v>298</v>
      </c>
      <c r="L113" s="53" t="s">
        <v>1352</v>
      </c>
      <c r="M113" s="53" t="s">
        <v>1242</v>
      </c>
      <c r="N113" s="54">
        <v>570</v>
      </c>
      <c r="O113" s="54">
        <v>0</v>
      </c>
      <c r="P113" s="54">
        <v>0</v>
      </c>
      <c r="Q113" s="53" t="s">
        <v>282</v>
      </c>
      <c r="R113" s="53" t="s">
        <v>1353</v>
      </c>
      <c r="S113" s="53" t="s">
        <v>284</v>
      </c>
      <c r="T113" s="53" t="s">
        <v>277</v>
      </c>
      <c r="U113" s="53" t="s">
        <v>277</v>
      </c>
      <c r="V113" s="53" t="s">
        <v>320</v>
      </c>
      <c r="W113" s="53" t="s">
        <v>286</v>
      </c>
      <c r="X113" s="53" t="s">
        <v>277</v>
      </c>
      <c r="Y113" s="53" t="s">
        <v>1354</v>
      </c>
      <c r="Z113" s="53" t="s">
        <v>288</v>
      </c>
      <c r="AA113" s="53" t="s">
        <v>277</v>
      </c>
      <c r="AB113" s="53" t="s">
        <v>288</v>
      </c>
      <c r="AC113" s="55">
        <v>0</v>
      </c>
      <c r="AD113" s="53" t="s">
        <v>277</v>
      </c>
      <c r="AE113" s="53" t="s">
        <v>376</v>
      </c>
    </row>
    <row r="114" spans="1:31" ht="75" x14ac:dyDescent="0.25">
      <c r="A114" s="53" t="s">
        <v>1355</v>
      </c>
      <c r="B114" s="53" t="s">
        <v>1356</v>
      </c>
      <c r="C114" s="53" t="s">
        <v>1357</v>
      </c>
      <c r="D114" s="53" t="s">
        <v>1358</v>
      </c>
      <c r="E114" s="53" t="s">
        <v>275</v>
      </c>
      <c r="F114" s="53" t="s">
        <v>381</v>
      </c>
      <c r="G114" s="53" t="s">
        <v>382</v>
      </c>
      <c r="H114" s="53" t="s">
        <v>892</v>
      </c>
      <c r="I114" s="53" t="s">
        <v>277</v>
      </c>
      <c r="J114" s="53" t="s">
        <v>383</v>
      </c>
      <c r="K114" s="53" t="s">
        <v>1359</v>
      </c>
      <c r="L114" s="53" t="s">
        <v>1360</v>
      </c>
      <c r="M114" s="53" t="s">
        <v>1333</v>
      </c>
      <c r="N114" s="54">
        <v>6443</v>
      </c>
      <c r="O114" s="54">
        <v>0</v>
      </c>
      <c r="P114" s="54">
        <v>0</v>
      </c>
      <c r="Q114" s="53" t="s">
        <v>282</v>
      </c>
      <c r="R114" s="53" t="s">
        <v>1361</v>
      </c>
      <c r="S114" s="53" t="s">
        <v>284</v>
      </c>
      <c r="T114" s="53" t="s">
        <v>277</v>
      </c>
      <c r="U114" s="53" t="s">
        <v>277</v>
      </c>
      <c r="V114" s="53" t="s">
        <v>387</v>
      </c>
      <c r="W114" s="53" t="s">
        <v>286</v>
      </c>
      <c r="X114" s="53" t="s">
        <v>277</v>
      </c>
      <c r="Y114" s="53" t="s">
        <v>1362</v>
      </c>
      <c r="Z114" s="53" t="s">
        <v>288</v>
      </c>
      <c r="AA114" s="53" t="s">
        <v>277</v>
      </c>
      <c r="AB114" s="53" t="s">
        <v>277</v>
      </c>
      <c r="AC114" s="55">
        <v>0</v>
      </c>
      <c r="AD114" s="53" t="s">
        <v>277</v>
      </c>
      <c r="AE114" s="53" t="s">
        <v>306</v>
      </c>
    </row>
    <row r="115" spans="1:31" ht="75" x14ac:dyDescent="0.25">
      <c r="A115" s="53" t="s">
        <v>1363</v>
      </c>
      <c r="B115" s="53" t="s">
        <v>1364</v>
      </c>
      <c r="C115" s="53" t="s">
        <v>1365</v>
      </c>
      <c r="D115" s="53" t="s">
        <v>1366</v>
      </c>
      <c r="E115" s="53" t="s">
        <v>480</v>
      </c>
      <c r="F115" s="53" t="s">
        <v>1367</v>
      </c>
      <c r="G115" s="53" t="s">
        <v>1368</v>
      </c>
      <c r="H115" s="53" t="s">
        <v>277</v>
      </c>
      <c r="I115" s="53" t="s">
        <v>277</v>
      </c>
      <c r="J115" s="53" t="s">
        <v>1369</v>
      </c>
      <c r="K115" s="53" t="s">
        <v>1370</v>
      </c>
      <c r="L115" s="53" t="s">
        <v>1360</v>
      </c>
      <c r="M115" s="53" t="s">
        <v>1371</v>
      </c>
      <c r="N115" s="54">
        <v>9488</v>
      </c>
      <c r="O115" s="54">
        <v>0</v>
      </c>
      <c r="P115" s="54">
        <v>0</v>
      </c>
      <c r="Q115" s="53" t="s">
        <v>301</v>
      </c>
      <c r="R115" s="53" t="s">
        <v>1372</v>
      </c>
      <c r="S115" s="53" t="s">
        <v>284</v>
      </c>
      <c r="T115" s="53" t="s">
        <v>277</v>
      </c>
      <c r="U115" s="53" t="s">
        <v>277</v>
      </c>
      <c r="V115" s="53" t="s">
        <v>303</v>
      </c>
      <c r="W115" s="53" t="s">
        <v>304</v>
      </c>
      <c r="X115" s="53" t="s">
        <v>277</v>
      </c>
      <c r="Y115" s="53" t="s">
        <v>1373</v>
      </c>
      <c r="Z115" s="53" t="s">
        <v>288</v>
      </c>
      <c r="AA115" s="53" t="s">
        <v>277</v>
      </c>
      <c r="AB115" s="53" t="s">
        <v>277</v>
      </c>
      <c r="AC115" s="55">
        <v>0</v>
      </c>
      <c r="AD115" s="53" t="s">
        <v>277</v>
      </c>
      <c r="AE115" s="53" t="s">
        <v>306</v>
      </c>
    </row>
    <row r="116" spans="1:31" ht="75" x14ac:dyDescent="0.25">
      <c r="A116" s="53" t="s">
        <v>1374</v>
      </c>
      <c r="B116" s="53" t="s">
        <v>1375</v>
      </c>
      <c r="C116" s="53" t="s">
        <v>277</v>
      </c>
      <c r="D116" s="53" t="s">
        <v>1376</v>
      </c>
      <c r="E116" s="53" t="s">
        <v>293</v>
      </c>
      <c r="F116" s="53" t="s">
        <v>294</v>
      </c>
      <c r="G116" s="53" t="s">
        <v>1377</v>
      </c>
      <c r="H116" s="53" t="s">
        <v>277</v>
      </c>
      <c r="I116" s="53" t="s">
        <v>277</v>
      </c>
      <c r="J116" s="53" t="s">
        <v>998</v>
      </c>
      <c r="K116" s="53" t="s">
        <v>298</v>
      </c>
      <c r="L116" s="53" t="s">
        <v>1360</v>
      </c>
      <c r="M116" s="53" t="s">
        <v>1378</v>
      </c>
      <c r="N116" s="54">
        <v>3215</v>
      </c>
      <c r="O116" s="54">
        <v>0</v>
      </c>
      <c r="P116" s="54">
        <v>0</v>
      </c>
      <c r="Q116" s="53" t="s">
        <v>282</v>
      </c>
      <c r="R116" s="53" t="s">
        <v>1379</v>
      </c>
      <c r="S116" s="53" t="s">
        <v>439</v>
      </c>
      <c r="T116" s="53" t="s">
        <v>440</v>
      </c>
      <c r="U116" s="53" t="s">
        <v>277</v>
      </c>
      <c r="V116" s="53" t="s">
        <v>277</v>
      </c>
      <c r="W116" s="53" t="s">
        <v>277</v>
      </c>
      <c r="X116" s="53" t="s">
        <v>277</v>
      </c>
      <c r="Y116" s="53" t="s">
        <v>1380</v>
      </c>
      <c r="Z116" s="53" t="s">
        <v>288</v>
      </c>
      <c r="AA116" s="53" t="s">
        <v>277</v>
      </c>
      <c r="AB116" s="53" t="s">
        <v>277</v>
      </c>
      <c r="AC116" s="55">
        <v>0</v>
      </c>
      <c r="AD116" s="53" t="s">
        <v>277</v>
      </c>
      <c r="AE116" s="53" t="s">
        <v>306</v>
      </c>
    </row>
    <row r="117" spans="1:31" ht="90" x14ac:dyDescent="0.25">
      <c r="A117" s="53" t="s">
        <v>1381</v>
      </c>
      <c r="B117" s="53" t="s">
        <v>1382</v>
      </c>
      <c r="C117" s="53" t="s">
        <v>277</v>
      </c>
      <c r="D117" s="53" t="s">
        <v>1383</v>
      </c>
      <c r="E117" s="53" t="s">
        <v>275</v>
      </c>
      <c r="F117" s="53" t="s">
        <v>532</v>
      </c>
      <c r="G117" s="53" t="s">
        <v>312</v>
      </c>
      <c r="H117" s="53" t="s">
        <v>277</v>
      </c>
      <c r="I117" s="53" t="s">
        <v>277</v>
      </c>
      <c r="J117" s="53" t="s">
        <v>1384</v>
      </c>
      <c r="K117" s="53" t="s">
        <v>1385</v>
      </c>
      <c r="L117" s="53" t="s">
        <v>1386</v>
      </c>
      <c r="M117" s="53" t="s">
        <v>1387</v>
      </c>
      <c r="N117" s="54">
        <v>5000</v>
      </c>
      <c r="O117" s="54">
        <v>0</v>
      </c>
      <c r="P117" s="54">
        <v>0</v>
      </c>
      <c r="Q117" s="53" t="s">
        <v>282</v>
      </c>
      <c r="R117" s="53" t="s">
        <v>1032</v>
      </c>
      <c r="S117" s="53" t="s">
        <v>348</v>
      </c>
      <c r="T117" s="53" t="s">
        <v>277</v>
      </c>
      <c r="U117" s="53" t="s">
        <v>277</v>
      </c>
      <c r="V117" s="53" t="s">
        <v>277</v>
      </c>
      <c r="W117" s="53" t="s">
        <v>277</v>
      </c>
      <c r="X117" s="53" t="s">
        <v>277</v>
      </c>
      <c r="Y117" s="53" t="s">
        <v>1388</v>
      </c>
      <c r="Z117" s="53" t="s">
        <v>277</v>
      </c>
      <c r="AA117" s="53" t="s">
        <v>277</v>
      </c>
      <c r="AB117" s="53" t="s">
        <v>288</v>
      </c>
      <c r="AC117" s="55">
        <v>0</v>
      </c>
      <c r="AD117" s="53" t="s">
        <v>277</v>
      </c>
      <c r="AE117" s="53" t="s">
        <v>376</v>
      </c>
    </row>
    <row r="118" spans="1:31" ht="45" x14ac:dyDescent="0.25">
      <c r="A118" s="53" t="s">
        <v>1389</v>
      </c>
      <c r="B118" s="53" t="s">
        <v>1390</v>
      </c>
      <c r="C118" s="53" t="s">
        <v>277</v>
      </c>
      <c r="D118" s="53" t="s">
        <v>1391</v>
      </c>
      <c r="E118" s="53" t="s">
        <v>293</v>
      </c>
      <c r="F118" s="53" t="s">
        <v>1392</v>
      </c>
      <c r="G118" s="53" t="s">
        <v>277</v>
      </c>
      <c r="H118" s="53" t="s">
        <v>277</v>
      </c>
      <c r="I118" s="53" t="s">
        <v>277</v>
      </c>
      <c r="J118" s="53" t="s">
        <v>970</v>
      </c>
      <c r="K118" s="53" t="s">
        <v>298</v>
      </c>
      <c r="L118" s="53" t="s">
        <v>1386</v>
      </c>
      <c r="M118" s="53" t="s">
        <v>1393</v>
      </c>
      <c r="N118" s="54">
        <v>3850</v>
      </c>
      <c r="O118" s="54">
        <v>0</v>
      </c>
      <c r="P118" s="54">
        <v>0</v>
      </c>
      <c r="Q118" s="53" t="s">
        <v>282</v>
      </c>
      <c r="R118" s="53" t="s">
        <v>1394</v>
      </c>
      <c r="S118" s="53" t="s">
        <v>439</v>
      </c>
      <c r="T118" s="53" t="s">
        <v>440</v>
      </c>
      <c r="U118" s="53" t="s">
        <v>277</v>
      </c>
      <c r="V118" s="53" t="s">
        <v>277</v>
      </c>
      <c r="W118" s="53" t="s">
        <v>277</v>
      </c>
      <c r="X118" s="53" t="s">
        <v>277</v>
      </c>
      <c r="Y118" s="53" t="s">
        <v>1395</v>
      </c>
      <c r="Z118" s="53" t="s">
        <v>288</v>
      </c>
      <c r="AA118" s="53" t="s">
        <v>277</v>
      </c>
      <c r="AB118" s="53" t="s">
        <v>277</v>
      </c>
      <c r="AC118" s="55">
        <v>0</v>
      </c>
      <c r="AD118" s="53" t="s">
        <v>277</v>
      </c>
      <c r="AE118" s="53" t="s">
        <v>277</v>
      </c>
    </row>
    <row r="119" spans="1:31" ht="60" x14ac:dyDescent="0.25">
      <c r="A119" s="53" t="s">
        <v>1396</v>
      </c>
      <c r="B119" s="53" t="s">
        <v>1382</v>
      </c>
      <c r="C119" s="53" t="s">
        <v>277</v>
      </c>
      <c r="D119" s="53" t="s">
        <v>1397</v>
      </c>
      <c r="E119" s="53" t="s">
        <v>275</v>
      </c>
      <c r="F119" s="53" t="s">
        <v>532</v>
      </c>
      <c r="G119" s="53" t="s">
        <v>277</v>
      </c>
      <c r="H119" s="53" t="s">
        <v>277</v>
      </c>
      <c r="I119" s="53" t="s">
        <v>277</v>
      </c>
      <c r="J119" s="53" t="s">
        <v>1384</v>
      </c>
      <c r="K119" s="53" t="s">
        <v>1398</v>
      </c>
      <c r="L119" s="53" t="s">
        <v>1399</v>
      </c>
      <c r="M119" s="53" t="s">
        <v>1400</v>
      </c>
      <c r="N119" s="54">
        <v>2000</v>
      </c>
      <c r="O119" s="54">
        <v>0</v>
      </c>
      <c r="P119" s="54">
        <v>0</v>
      </c>
      <c r="Q119" s="53" t="s">
        <v>282</v>
      </c>
      <c r="R119" s="53" t="s">
        <v>1401</v>
      </c>
      <c r="S119" s="53" t="s">
        <v>348</v>
      </c>
      <c r="T119" s="53" t="s">
        <v>277</v>
      </c>
      <c r="U119" s="53" t="s">
        <v>277</v>
      </c>
      <c r="V119" s="53" t="s">
        <v>303</v>
      </c>
      <c r="W119" s="53" t="s">
        <v>277</v>
      </c>
      <c r="X119" s="53" t="s">
        <v>277</v>
      </c>
      <c r="Y119" s="53" t="s">
        <v>1402</v>
      </c>
      <c r="Z119" s="53" t="s">
        <v>277</v>
      </c>
      <c r="AA119" s="53" t="s">
        <v>277</v>
      </c>
      <c r="AB119" s="53" t="s">
        <v>288</v>
      </c>
      <c r="AC119" s="55">
        <v>0</v>
      </c>
      <c r="AD119" s="53" t="s">
        <v>277</v>
      </c>
      <c r="AE119" s="53" t="s">
        <v>376</v>
      </c>
    </row>
    <row r="120" spans="1:31" ht="90" x14ac:dyDescent="0.25">
      <c r="A120" s="53" t="s">
        <v>1403</v>
      </c>
      <c r="B120" s="53" t="s">
        <v>1404</v>
      </c>
      <c r="C120" s="53" t="s">
        <v>277</v>
      </c>
      <c r="D120" s="53" t="s">
        <v>1405</v>
      </c>
      <c r="E120" s="53" t="s">
        <v>293</v>
      </c>
      <c r="F120" s="53" t="s">
        <v>1406</v>
      </c>
      <c r="G120" s="53" t="s">
        <v>503</v>
      </c>
      <c r="H120" s="53" t="s">
        <v>774</v>
      </c>
      <c r="I120" s="53" t="s">
        <v>277</v>
      </c>
      <c r="J120" s="53" t="s">
        <v>505</v>
      </c>
      <c r="K120" s="53" t="s">
        <v>483</v>
      </c>
      <c r="L120" s="53" t="s">
        <v>1407</v>
      </c>
      <c r="M120" s="53" t="s">
        <v>1408</v>
      </c>
      <c r="N120" s="54">
        <v>3500</v>
      </c>
      <c r="O120" s="54">
        <v>0</v>
      </c>
      <c r="P120" s="54">
        <v>0</v>
      </c>
      <c r="Q120" s="53" t="s">
        <v>282</v>
      </c>
      <c r="R120" s="53" t="s">
        <v>1409</v>
      </c>
      <c r="S120" s="53" t="s">
        <v>284</v>
      </c>
      <c r="T120" s="53" t="s">
        <v>284</v>
      </c>
      <c r="U120" s="53" t="s">
        <v>277</v>
      </c>
      <c r="V120" s="53" t="s">
        <v>303</v>
      </c>
      <c r="W120" s="53" t="s">
        <v>427</v>
      </c>
      <c r="X120" s="53" t="s">
        <v>277</v>
      </c>
      <c r="Y120" s="53" t="s">
        <v>1410</v>
      </c>
      <c r="Z120" s="53" t="s">
        <v>277</v>
      </c>
      <c r="AA120" s="53" t="s">
        <v>277</v>
      </c>
      <c r="AB120" s="53" t="s">
        <v>288</v>
      </c>
      <c r="AC120" s="55">
        <v>0</v>
      </c>
      <c r="AD120" s="53" t="s">
        <v>277</v>
      </c>
      <c r="AE120" s="53" t="s">
        <v>306</v>
      </c>
    </row>
    <row r="121" spans="1:31" ht="60" x14ac:dyDescent="0.25">
      <c r="A121" s="53" t="s">
        <v>1411</v>
      </c>
      <c r="B121" s="53" t="s">
        <v>1412</v>
      </c>
      <c r="C121" s="53" t="s">
        <v>1413</v>
      </c>
      <c r="D121" s="53" t="s">
        <v>1414</v>
      </c>
      <c r="E121" s="53" t="s">
        <v>275</v>
      </c>
      <c r="F121" s="53" t="s">
        <v>1415</v>
      </c>
      <c r="G121" s="53" t="s">
        <v>1416</v>
      </c>
      <c r="H121" s="53" t="s">
        <v>277</v>
      </c>
      <c r="I121" s="53" t="s">
        <v>277</v>
      </c>
      <c r="J121" s="53" t="s">
        <v>1417</v>
      </c>
      <c r="K121" s="53" t="s">
        <v>1418</v>
      </c>
      <c r="L121" s="53" t="s">
        <v>1419</v>
      </c>
      <c r="M121" s="53" t="s">
        <v>277</v>
      </c>
      <c r="N121" s="54">
        <v>5850</v>
      </c>
      <c r="O121" s="54">
        <v>0</v>
      </c>
      <c r="P121" s="54">
        <v>0</v>
      </c>
      <c r="Q121" s="53" t="s">
        <v>282</v>
      </c>
      <c r="R121" s="53" t="s">
        <v>1420</v>
      </c>
      <c r="S121" s="53" t="s">
        <v>348</v>
      </c>
      <c r="T121" s="53" t="s">
        <v>277</v>
      </c>
      <c r="U121" s="53" t="s">
        <v>277</v>
      </c>
      <c r="V121" s="53" t="s">
        <v>387</v>
      </c>
      <c r="W121" s="53" t="s">
        <v>277</v>
      </c>
      <c r="X121" s="53" t="s">
        <v>277</v>
      </c>
      <c r="Y121" s="53" t="s">
        <v>1421</v>
      </c>
      <c r="Z121" s="53" t="s">
        <v>288</v>
      </c>
      <c r="AA121" s="53" t="s">
        <v>277</v>
      </c>
      <c r="AB121" s="53" t="s">
        <v>277</v>
      </c>
      <c r="AC121" s="55">
        <v>0</v>
      </c>
      <c r="AD121" s="53" t="s">
        <v>277</v>
      </c>
      <c r="AE121" s="53" t="s">
        <v>306</v>
      </c>
    </row>
    <row r="122" spans="1:31" ht="45" x14ac:dyDescent="0.25">
      <c r="A122" s="53" t="s">
        <v>1422</v>
      </c>
      <c r="B122" s="53" t="s">
        <v>1423</v>
      </c>
      <c r="C122" s="53" t="s">
        <v>1424</v>
      </c>
      <c r="D122" s="53" t="s">
        <v>1425</v>
      </c>
      <c r="E122" s="53" t="s">
        <v>293</v>
      </c>
      <c r="F122" s="53" t="s">
        <v>1426</v>
      </c>
      <c r="G122" s="53" t="s">
        <v>1427</v>
      </c>
      <c r="H122" s="53" t="s">
        <v>277</v>
      </c>
      <c r="I122" s="53" t="s">
        <v>277</v>
      </c>
      <c r="J122" s="53" t="s">
        <v>1428</v>
      </c>
      <c r="K122" s="53" t="s">
        <v>298</v>
      </c>
      <c r="L122" s="53" t="s">
        <v>1429</v>
      </c>
      <c r="M122" s="53" t="s">
        <v>1430</v>
      </c>
      <c r="N122" s="54">
        <v>2300</v>
      </c>
      <c r="O122" s="54">
        <v>0</v>
      </c>
      <c r="P122" s="54">
        <v>0</v>
      </c>
      <c r="Q122" s="53" t="s">
        <v>282</v>
      </c>
      <c r="R122" s="53" t="s">
        <v>1431</v>
      </c>
      <c r="S122" s="53" t="s">
        <v>439</v>
      </c>
      <c r="T122" s="53" t="s">
        <v>440</v>
      </c>
      <c r="U122" s="53" t="s">
        <v>277</v>
      </c>
      <c r="V122" s="53" t="s">
        <v>277</v>
      </c>
      <c r="W122" s="53" t="s">
        <v>277</v>
      </c>
      <c r="X122" s="53" t="s">
        <v>277</v>
      </c>
      <c r="Y122" s="53" t="s">
        <v>1432</v>
      </c>
      <c r="Z122" s="53" t="s">
        <v>288</v>
      </c>
      <c r="AA122" s="53" t="s">
        <v>277</v>
      </c>
      <c r="AB122" s="53" t="s">
        <v>277</v>
      </c>
      <c r="AC122" s="55">
        <v>0</v>
      </c>
      <c r="AD122" s="53" t="s">
        <v>277</v>
      </c>
      <c r="AE122" s="53" t="s">
        <v>306</v>
      </c>
    </row>
    <row r="123" spans="1:31" ht="90" x14ac:dyDescent="0.25">
      <c r="A123" s="53" t="s">
        <v>1433</v>
      </c>
      <c r="B123" s="53" t="s">
        <v>827</v>
      </c>
      <c r="C123" s="53" t="s">
        <v>277</v>
      </c>
      <c r="D123" s="53" t="s">
        <v>1434</v>
      </c>
      <c r="E123" s="53" t="s">
        <v>275</v>
      </c>
      <c r="F123" s="53" t="s">
        <v>532</v>
      </c>
      <c r="G123" s="53" t="s">
        <v>312</v>
      </c>
      <c r="H123" s="53" t="s">
        <v>277</v>
      </c>
      <c r="I123" s="53" t="s">
        <v>277</v>
      </c>
      <c r="J123" s="53" t="s">
        <v>533</v>
      </c>
      <c r="K123" s="53" t="s">
        <v>1435</v>
      </c>
      <c r="L123" s="53" t="s">
        <v>1436</v>
      </c>
      <c r="M123" s="53" t="s">
        <v>1437</v>
      </c>
      <c r="N123" s="54">
        <v>5000</v>
      </c>
      <c r="O123" s="54">
        <v>0</v>
      </c>
      <c r="P123" s="54">
        <v>0</v>
      </c>
      <c r="Q123" s="53" t="s">
        <v>282</v>
      </c>
      <c r="R123" s="53" t="s">
        <v>332</v>
      </c>
      <c r="S123" s="53" t="s">
        <v>348</v>
      </c>
      <c r="T123" s="53" t="s">
        <v>277</v>
      </c>
      <c r="U123" s="53" t="s">
        <v>277</v>
      </c>
      <c r="V123" s="53" t="s">
        <v>1155</v>
      </c>
      <c r="W123" s="53" t="s">
        <v>277</v>
      </c>
      <c r="X123" s="53" t="s">
        <v>277</v>
      </c>
      <c r="Y123" s="53" t="s">
        <v>1438</v>
      </c>
      <c r="Z123" s="53" t="s">
        <v>277</v>
      </c>
      <c r="AA123" s="53" t="s">
        <v>277</v>
      </c>
      <c r="AB123" s="53" t="s">
        <v>288</v>
      </c>
      <c r="AC123" s="55">
        <v>0</v>
      </c>
      <c r="AD123" s="53" t="s">
        <v>277</v>
      </c>
      <c r="AE123" s="53" t="s">
        <v>749</v>
      </c>
    </row>
    <row r="124" spans="1:31" ht="45" x14ac:dyDescent="0.25">
      <c r="A124" s="53" t="s">
        <v>1439</v>
      </c>
      <c r="B124" s="53" t="s">
        <v>1440</v>
      </c>
      <c r="C124" s="53" t="s">
        <v>277</v>
      </c>
      <c r="D124" s="53" t="s">
        <v>1441</v>
      </c>
      <c r="E124" s="53" t="s">
        <v>275</v>
      </c>
      <c r="F124" s="53" t="s">
        <v>1442</v>
      </c>
      <c r="G124" s="53" t="s">
        <v>277</v>
      </c>
      <c r="H124" s="53" t="s">
        <v>277</v>
      </c>
      <c r="I124" s="53" t="s">
        <v>277</v>
      </c>
      <c r="J124" s="53" t="s">
        <v>1417</v>
      </c>
      <c r="K124" s="53" t="s">
        <v>1443</v>
      </c>
      <c r="L124" s="53" t="s">
        <v>1444</v>
      </c>
      <c r="M124" s="53" t="s">
        <v>1445</v>
      </c>
      <c r="N124" s="54">
        <v>3500</v>
      </c>
      <c r="O124" s="54">
        <v>0</v>
      </c>
      <c r="P124" s="54">
        <v>0</v>
      </c>
      <c r="Q124" s="53" t="s">
        <v>1224</v>
      </c>
      <c r="R124" s="53" t="s">
        <v>1446</v>
      </c>
      <c r="S124" s="53" t="s">
        <v>348</v>
      </c>
      <c r="T124" s="53" t="s">
        <v>277</v>
      </c>
      <c r="U124" s="53" t="s">
        <v>277</v>
      </c>
      <c r="V124" s="53" t="s">
        <v>387</v>
      </c>
      <c r="W124" s="53" t="s">
        <v>286</v>
      </c>
      <c r="X124" s="53" t="s">
        <v>277</v>
      </c>
      <c r="Y124" s="53" t="s">
        <v>1447</v>
      </c>
      <c r="Z124" s="53" t="s">
        <v>288</v>
      </c>
      <c r="AA124" s="53" t="s">
        <v>277</v>
      </c>
      <c r="AB124" s="53" t="s">
        <v>277</v>
      </c>
      <c r="AC124" s="55">
        <v>0</v>
      </c>
      <c r="AD124" s="53" t="s">
        <v>277</v>
      </c>
      <c r="AE124" s="53" t="s">
        <v>306</v>
      </c>
    </row>
    <row r="125" spans="1:31" ht="90" x14ac:dyDescent="0.25">
      <c r="A125" s="53" t="s">
        <v>1448</v>
      </c>
      <c r="B125" s="53" t="s">
        <v>1449</v>
      </c>
      <c r="C125" s="53" t="s">
        <v>277</v>
      </c>
      <c r="D125" s="53" t="s">
        <v>1450</v>
      </c>
      <c r="E125" s="53" t="s">
        <v>275</v>
      </c>
      <c r="F125" s="53" t="s">
        <v>1451</v>
      </c>
      <c r="G125" s="53" t="s">
        <v>277</v>
      </c>
      <c r="H125" s="53" t="s">
        <v>277</v>
      </c>
      <c r="I125" s="53" t="s">
        <v>277</v>
      </c>
      <c r="J125" s="53" t="s">
        <v>1452</v>
      </c>
      <c r="K125" s="53" t="s">
        <v>1453</v>
      </c>
      <c r="L125" s="53" t="s">
        <v>1454</v>
      </c>
      <c r="M125" s="53" t="s">
        <v>1437</v>
      </c>
      <c r="N125" s="54">
        <v>1200</v>
      </c>
      <c r="O125" s="54">
        <v>0</v>
      </c>
      <c r="P125" s="54">
        <v>0</v>
      </c>
      <c r="Q125" s="53" t="s">
        <v>346</v>
      </c>
      <c r="R125" s="53" t="s">
        <v>1455</v>
      </c>
      <c r="S125" s="53" t="s">
        <v>284</v>
      </c>
      <c r="T125" s="53" t="s">
        <v>277</v>
      </c>
      <c r="U125" s="53" t="s">
        <v>277</v>
      </c>
      <c r="V125" s="53" t="s">
        <v>303</v>
      </c>
      <c r="W125" s="53" t="s">
        <v>729</v>
      </c>
      <c r="X125" s="53" t="s">
        <v>277</v>
      </c>
      <c r="Y125" s="53" t="s">
        <v>1456</v>
      </c>
      <c r="Z125" s="53" t="s">
        <v>277</v>
      </c>
      <c r="AA125" s="53" t="s">
        <v>277</v>
      </c>
      <c r="AB125" s="53" t="s">
        <v>288</v>
      </c>
      <c r="AC125" s="55">
        <v>0</v>
      </c>
      <c r="AD125" s="53" t="s">
        <v>277</v>
      </c>
      <c r="AE125" s="53" t="s">
        <v>749</v>
      </c>
    </row>
    <row r="126" spans="1:31" ht="60" x14ac:dyDescent="0.25">
      <c r="A126" s="53" t="s">
        <v>1457</v>
      </c>
      <c r="B126" s="53" t="s">
        <v>351</v>
      </c>
      <c r="C126" s="53" t="s">
        <v>1396</v>
      </c>
      <c r="D126" s="53" t="s">
        <v>1458</v>
      </c>
      <c r="E126" s="53" t="s">
        <v>275</v>
      </c>
      <c r="F126" s="53" t="s">
        <v>532</v>
      </c>
      <c r="G126" s="53" t="s">
        <v>277</v>
      </c>
      <c r="H126" s="53" t="s">
        <v>277</v>
      </c>
      <c r="I126" s="53" t="s">
        <v>277</v>
      </c>
      <c r="J126" s="53" t="s">
        <v>1384</v>
      </c>
      <c r="K126" s="53" t="s">
        <v>1459</v>
      </c>
      <c r="L126" s="53" t="s">
        <v>1460</v>
      </c>
      <c r="M126" s="53" t="s">
        <v>1461</v>
      </c>
      <c r="N126" s="54">
        <v>10000</v>
      </c>
      <c r="O126" s="54">
        <v>0</v>
      </c>
      <c r="P126" s="54">
        <v>0</v>
      </c>
      <c r="Q126" s="53" t="s">
        <v>1462</v>
      </c>
      <c r="R126" s="53" t="s">
        <v>1463</v>
      </c>
      <c r="S126" s="53" t="s">
        <v>348</v>
      </c>
      <c r="T126" s="53" t="s">
        <v>277</v>
      </c>
      <c r="U126" s="53" t="s">
        <v>277</v>
      </c>
      <c r="V126" s="53" t="s">
        <v>303</v>
      </c>
      <c r="W126" s="53" t="s">
        <v>277</v>
      </c>
      <c r="X126" s="53" t="s">
        <v>277</v>
      </c>
      <c r="Y126" s="53" t="s">
        <v>1464</v>
      </c>
      <c r="Z126" s="53" t="s">
        <v>277</v>
      </c>
      <c r="AA126" s="53" t="s">
        <v>277</v>
      </c>
      <c r="AB126" s="53" t="s">
        <v>288</v>
      </c>
      <c r="AC126" s="55">
        <v>0</v>
      </c>
      <c r="AD126" s="53" t="s">
        <v>277</v>
      </c>
      <c r="AE126" s="53" t="s">
        <v>376</v>
      </c>
    </row>
    <row r="127" spans="1:31" ht="60" x14ac:dyDescent="0.25">
      <c r="A127" s="53" t="s">
        <v>1465</v>
      </c>
      <c r="B127" s="53" t="s">
        <v>1273</v>
      </c>
      <c r="C127" s="53" t="s">
        <v>1466</v>
      </c>
      <c r="D127" s="53" t="s">
        <v>1467</v>
      </c>
      <c r="E127" s="53" t="s">
        <v>275</v>
      </c>
      <c r="F127" s="53" t="s">
        <v>1468</v>
      </c>
      <c r="G127" s="53" t="s">
        <v>1469</v>
      </c>
      <c r="H127" s="53" t="s">
        <v>277</v>
      </c>
      <c r="I127" s="53" t="s">
        <v>277</v>
      </c>
      <c r="J127" s="53" t="s">
        <v>313</v>
      </c>
      <c r="K127" s="53" t="s">
        <v>462</v>
      </c>
      <c r="L127" s="53" t="s">
        <v>1470</v>
      </c>
      <c r="M127" s="53" t="s">
        <v>1471</v>
      </c>
      <c r="N127" s="54">
        <v>50000</v>
      </c>
      <c r="O127" s="54">
        <v>24199</v>
      </c>
      <c r="P127" s="54">
        <v>0</v>
      </c>
      <c r="Q127" s="53" t="s">
        <v>282</v>
      </c>
      <c r="R127" s="53" t="s">
        <v>1472</v>
      </c>
      <c r="S127" s="53" t="s">
        <v>348</v>
      </c>
      <c r="T127" s="53" t="s">
        <v>277</v>
      </c>
      <c r="U127" s="53" t="s">
        <v>277</v>
      </c>
      <c r="V127" s="53" t="s">
        <v>277</v>
      </c>
      <c r="W127" s="53" t="s">
        <v>277</v>
      </c>
      <c r="X127" s="53" t="s">
        <v>277</v>
      </c>
      <c r="Y127" s="53" t="s">
        <v>1473</v>
      </c>
      <c r="Z127" s="53" t="s">
        <v>277</v>
      </c>
      <c r="AA127" s="53" t="s">
        <v>277</v>
      </c>
      <c r="AB127" s="53" t="s">
        <v>288</v>
      </c>
      <c r="AC127" s="55">
        <v>0</v>
      </c>
      <c r="AD127" s="53" t="s">
        <v>277</v>
      </c>
      <c r="AE127" s="53" t="s">
        <v>306</v>
      </c>
    </row>
    <row r="128" spans="1:31" ht="60" x14ac:dyDescent="0.25">
      <c r="A128" s="53" t="s">
        <v>1474</v>
      </c>
      <c r="B128" s="53" t="s">
        <v>1273</v>
      </c>
      <c r="C128" s="53" t="s">
        <v>1466</v>
      </c>
      <c r="D128" s="53" t="s">
        <v>1475</v>
      </c>
      <c r="E128" s="53" t="s">
        <v>275</v>
      </c>
      <c r="F128" s="53" t="s">
        <v>1476</v>
      </c>
      <c r="G128" s="53" t="s">
        <v>277</v>
      </c>
      <c r="H128" s="53" t="s">
        <v>277</v>
      </c>
      <c r="I128" s="53" t="s">
        <v>277</v>
      </c>
      <c r="J128" s="53" t="s">
        <v>313</v>
      </c>
      <c r="K128" s="53" t="s">
        <v>462</v>
      </c>
      <c r="L128" s="53" t="s">
        <v>1470</v>
      </c>
      <c r="M128" s="53" t="s">
        <v>1471</v>
      </c>
      <c r="N128" s="54">
        <v>50000</v>
      </c>
      <c r="O128" s="54">
        <v>15184</v>
      </c>
      <c r="P128" s="54">
        <v>0</v>
      </c>
      <c r="Q128" s="53" t="s">
        <v>282</v>
      </c>
      <c r="R128" s="53" t="s">
        <v>1401</v>
      </c>
      <c r="S128" s="53" t="s">
        <v>348</v>
      </c>
      <c r="T128" s="53" t="s">
        <v>277</v>
      </c>
      <c r="U128" s="53" t="s">
        <v>277</v>
      </c>
      <c r="V128" s="53" t="s">
        <v>277</v>
      </c>
      <c r="W128" s="53" t="s">
        <v>277</v>
      </c>
      <c r="X128" s="53" t="s">
        <v>277</v>
      </c>
      <c r="Y128" s="53" t="s">
        <v>1477</v>
      </c>
      <c r="Z128" s="53" t="s">
        <v>277</v>
      </c>
      <c r="AA128" s="53" t="s">
        <v>277</v>
      </c>
      <c r="AB128" s="53" t="s">
        <v>288</v>
      </c>
      <c r="AC128" s="55">
        <v>0</v>
      </c>
      <c r="AD128" s="53" t="s">
        <v>277</v>
      </c>
      <c r="AE128" s="53" t="s">
        <v>306</v>
      </c>
    </row>
    <row r="129" spans="1:31" ht="75" x14ac:dyDescent="0.25">
      <c r="A129" s="53" t="s">
        <v>1478</v>
      </c>
      <c r="B129" s="53" t="s">
        <v>1479</v>
      </c>
      <c r="C129" s="53" t="s">
        <v>277</v>
      </c>
      <c r="D129" s="53" t="s">
        <v>1480</v>
      </c>
      <c r="E129" s="53" t="s">
        <v>293</v>
      </c>
      <c r="F129" s="53" t="s">
        <v>1481</v>
      </c>
      <c r="G129" s="53" t="s">
        <v>1482</v>
      </c>
      <c r="H129" s="53" t="s">
        <v>277</v>
      </c>
      <c r="I129" s="53" t="s">
        <v>277</v>
      </c>
      <c r="J129" s="53" t="s">
        <v>1483</v>
      </c>
      <c r="K129" s="53" t="s">
        <v>298</v>
      </c>
      <c r="L129" s="53" t="s">
        <v>277</v>
      </c>
      <c r="M129" s="53" t="s">
        <v>277</v>
      </c>
      <c r="N129" s="54">
        <v>0</v>
      </c>
      <c r="O129" s="54">
        <v>0</v>
      </c>
      <c r="P129" s="54">
        <v>0</v>
      </c>
      <c r="Q129" s="53" t="s">
        <v>277</v>
      </c>
      <c r="R129" s="53" t="s">
        <v>1484</v>
      </c>
      <c r="S129" s="53" t="s">
        <v>284</v>
      </c>
      <c r="T129" s="53" t="s">
        <v>284</v>
      </c>
      <c r="U129" s="53" t="s">
        <v>277</v>
      </c>
      <c r="V129" s="53" t="s">
        <v>303</v>
      </c>
      <c r="W129" s="53" t="s">
        <v>304</v>
      </c>
      <c r="X129" s="53" t="s">
        <v>427</v>
      </c>
      <c r="Y129" s="53" t="s">
        <v>1485</v>
      </c>
      <c r="Z129" s="53" t="s">
        <v>288</v>
      </c>
      <c r="AA129" s="53" t="s">
        <v>277</v>
      </c>
      <c r="AB129" s="53" t="s">
        <v>277</v>
      </c>
      <c r="AC129" s="55">
        <v>0</v>
      </c>
      <c r="AD129" s="53" t="s">
        <v>277</v>
      </c>
      <c r="AE129" s="53" t="s">
        <v>306</v>
      </c>
    </row>
    <row r="130" spans="1:31" ht="60" x14ac:dyDescent="0.25">
      <c r="A130" s="53" t="s">
        <v>1486</v>
      </c>
      <c r="B130" s="53" t="s">
        <v>1487</v>
      </c>
      <c r="C130" s="53" t="s">
        <v>277</v>
      </c>
      <c r="D130" s="53" t="s">
        <v>1488</v>
      </c>
      <c r="E130" s="53" t="s">
        <v>275</v>
      </c>
      <c r="F130" s="53" t="s">
        <v>1489</v>
      </c>
      <c r="G130" s="53" t="s">
        <v>277</v>
      </c>
      <c r="H130" s="53" t="s">
        <v>277</v>
      </c>
      <c r="I130" s="53" t="s">
        <v>277</v>
      </c>
      <c r="J130" s="53" t="s">
        <v>1490</v>
      </c>
      <c r="K130" s="53" t="s">
        <v>1491</v>
      </c>
      <c r="L130" s="53" t="s">
        <v>1492</v>
      </c>
      <c r="M130" s="53" t="s">
        <v>1461</v>
      </c>
      <c r="N130" s="54">
        <v>943</v>
      </c>
      <c r="O130" s="54">
        <v>0</v>
      </c>
      <c r="P130" s="54">
        <v>0</v>
      </c>
      <c r="Q130" s="53" t="s">
        <v>282</v>
      </c>
      <c r="R130" s="53" t="s">
        <v>1493</v>
      </c>
      <c r="S130" s="53" t="s">
        <v>348</v>
      </c>
      <c r="T130" s="53" t="s">
        <v>277</v>
      </c>
      <c r="U130" s="53" t="s">
        <v>277</v>
      </c>
      <c r="V130" s="53" t="s">
        <v>303</v>
      </c>
      <c r="W130" s="53" t="s">
        <v>304</v>
      </c>
      <c r="X130" s="53" t="s">
        <v>277</v>
      </c>
      <c r="Y130" s="53" t="s">
        <v>1494</v>
      </c>
      <c r="Z130" s="53" t="s">
        <v>288</v>
      </c>
      <c r="AA130" s="53" t="s">
        <v>277</v>
      </c>
      <c r="AB130" s="53" t="s">
        <v>277</v>
      </c>
      <c r="AC130" s="55">
        <v>0</v>
      </c>
      <c r="AD130" s="53" t="s">
        <v>277</v>
      </c>
      <c r="AE130" s="53" t="s">
        <v>306</v>
      </c>
    </row>
    <row r="131" spans="1:31" ht="90" x14ac:dyDescent="0.25">
      <c r="A131" s="53" t="s">
        <v>1495</v>
      </c>
      <c r="B131" s="53" t="s">
        <v>1273</v>
      </c>
      <c r="C131" s="53" t="s">
        <v>277</v>
      </c>
      <c r="D131" s="53" t="s">
        <v>116</v>
      </c>
      <c r="E131" s="53" t="s">
        <v>275</v>
      </c>
      <c r="F131" s="53" t="s">
        <v>532</v>
      </c>
      <c r="G131" s="53" t="s">
        <v>277</v>
      </c>
      <c r="H131" s="53" t="s">
        <v>277</v>
      </c>
      <c r="I131" s="53" t="s">
        <v>277</v>
      </c>
      <c r="J131" s="53" t="s">
        <v>1496</v>
      </c>
      <c r="K131" s="53" t="s">
        <v>1497</v>
      </c>
      <c r="L131" s="53" t="s">
        <v>1498</v>
      </c>
      <c r="M131" s="53" t="s">
        <v>1499</v>
      </c>
      <c r="N131" s="54">
        <v>7000</v>
      </c>
      <c r="O131" s="54">
        <v>6443</v>
      </c>
      <c r="P131" s="54">
        <v>0</v>
      </c>
      <c r="Q131" s="53" t="s">
        <v>282</v>
      </c>
      <c r="R131" s="53" t="s">
        <v>332</v>
      </c>
      <c r="S131" s="53" t="s">
        <v>333</v>
      </c>
      <c r="T131" s="53" t="s">
        <v>277</v>
      </c>
      <c r="U131" s="53" t="s">
        <v>277</v>
      </c>
      <c r="V131" s="53" t="s">
        <v>285</v>
      </c>
      <c r="W131" s="53" t="s">
        <v>277</v>
      </c>
      <c r="X131" s="53" t="s">
        <v>277</v>
      </c>
      <c r="Y131" s="53" t="s">
        <v>1500</v>
      </c>
      <c r="Z131" s="53" t="s">
        <v>277</v>
      </c>
      <c r="AA131" s="53" t="s">
        <v>277</v>
      </c>
      <c r="AB131" s="53" t="s">
        <v>288</v>
      </c>
      <c r="AC131" s="55">
        <v>0</v>
      </c>
      <c r="AD131" s="53" t="s">
        <v>277</v>
      </c>
      <c r="AE131" s="53" t="s">
        <v>749</v>
      </c>
    </row>
    <row r="132" spans="1:31" ht="60" x14ac:dyDescent="0.25">
      <c r="A132" s="53" t="s">
        <v>1501</v>
      </c>
      <c r="B132" s="53" t="s">
        <v>1502</v>
      </c>
      <c r="C132" s="53" t="s">
        <v>277</v>
      </c>
      <c r="D132" s="53" t="s">
        <v>1503</v>
      </c>
      <c r="E132" s="53" t="s">
        <v>293</v>
      </c>
      <c r="F132" s="53" t="s">
        <v>1504</v>
      </c>
      <c r="G132" s="53" t="s">
        <v>958</v>
      </c>
      <c r="H132" s="53" t="s">
        <v>277</v>
      </c>
      <c r="I132" s="53" t="s">
        <v>277</v>
      </c>
      <c r="J132" s="53" t="s">
        <v>1505</v>
      </c>
      <c r="K132" s="53" t="s">
        <v>298</v>
      </c>
      <c r="L132" s="53" t="s">
        <v>1506</v>
      </c>
      <c r="M132" s="53" t="s">
        <v>1507</v>
      </c>
      <c r="N132" s="54">
        <v>2800</v>
      </c>
      <c r="O132" s="54">
        <v>0</v>
      </c>
      <c r="P132" s="54">
        <v>0</v>
      </c>
      <c r="Q132" s="53" t="s">
        <v>282</v>
      </c>
      <c r="R132" s="53" t="s">
        <v>1508</v>
      </c>
      <c r="S132" s="53" t="s">
        <v>284</v>
      </c>
      <c r="T132" s="53" t="s">
        <v>284</v>
      </c>
      <c r="U132" s="53" t="s">
        <v>277</v>
      </c>
      <c r="V132" s="53" t="s">
        <v>303</v>
      </c>
      <c r="W132" s="53" t="s">
        <v>304</v>
      </c>
      <c r="X132" s="53" t="s">
        <v>427</v>
      </c>
      <c r="Y132" s="53" t="s">
        <v>1509</v>
      </c>
      <c r="Z132" s="53" t="s">
        <v>288</v>
      </c>
      <c r="AA132" s="53" t="s">
        <v>277</v>
      </c>
      <c r="AB132" s="53" t="s">
        <v>277</v>
      </c>
      <c r="AC132" s="55">
        <v>0</v>
      </c>
      <c r="AD132" s="53" t="s">
        <v>277</v>
      </c>
      <c r="AE132" s="53" t="s">
        <v>306</v>
      </c>
    </row>
    <row r="133" spans="1:31" ht="105" x14ac:dyDescent="0.25">
      <c r="A133" s="53" t="s">
        <v>1510</v>
      </c>
      <c r="B133" s="53" t="s">
        <v>1511</v>
      </c>
      <c r="C133" s="53" t="s">
        <v>277</v>
      </c>
      <c r="D133" s="53" t="s">
        <v>1512</v>
      </c>
      <c r="E133" s="53" t="s">
        <v>293</v>
      </c>
      <c r="F133" s="53" t="s">
        <v>1513</v>
      </c>
      <c r="G133" s="53" t="s">
        <v>1514</v>
      </c>
      <c r="H133" s="53" t="s">
        <v>277</v>
      </c>
      <c r="I133" s="53" t="s">
        <v>277</v>
      </c>
      <c r="J133" s="53" t="s">
        <v>1515</v>
      </c>
      <c r="K133" s="53" t="s">
        <v>298</v>
      </c>
      <c r="L133" s="53" t="s">
        <v>1516</v>
      </c>
      <c r="M133" s="53" t="s">
        <v>1517</v>
      </c>
      <c r="N133" s="54">
        <v>2250</v>
      </c>
      <c r="O133" s="54">
        <v>0</v>
      </c>
      <c r="P133" s="54">
        <v>0</v>
      </c>
      <c r="Q133" s="53" t="s">
        <v>282</v>
      </c>
      <c r="R133" s="53" t="s">
        <v>1518</v>
      </c>
      <c r="S133" s="53" t="s">
        <v>439</v>
      </c>
      <c r="T133" s="53" t="s">
        <v>277</v>
      </c>
      <c r="U133" s="53" t="s">
        <v>277</v>
      </c>
      <c r="V133" s="53" t="s">
        <v>277</v>
      </c>
      <c r="W133" s="53" t="s">
        <v>277</v>
      </c>
      <c r="X133" s="53" t="s">
        <v>277</v>
      </c>
      <c r="Y133" s="53" t="s">
        <v>1519</v>
      </c>
      <c r="Z133" s="53" t="s">
        <v>288</v>
      </c>
      <c r="AA133" s="53" t="s">
        <v>277</v>
      </c>
      <c r="AB133" s="53" t="s">
        <v>277</v>
      </c>
      <c r="AC133" s="55">
        <v>0</v>
      </c>
      <c r="AD133" s="53" t="s">
        <v>277</v>
      </c>
      <c r="AE133" s="53" t="s">
        <v>306</v>
      </c>
    </row>
    <row r="134" spans="1:31" ht="45" x14ac:dyDescent="0.25">
      <c r="A134" s="53" t="s">
        <v>1520</v>
      </c>
      <c r="B134" s="53" t="s">
        <v>1521</v>
      </c>
      <c r="C134" s="53" t="s">
        <v>277</v>
      </c>
      <c r="D134" s="53" t="s">
        <v>1522</v>
      </c>
      <c r="E134" s="53" t="s">
        <v>293</v>
      </c>
      <c r="F134" s="53" t="s">
        <v>1523</v>
      </c>
      <c r="G134" s="53" t="s">
        <v>1524</v>
      </c>
      <c r="H134" s="53" t="s">
        <v>277</v>
      </c>
      <c r="I134" s="53" t="s">
        <v>277</v>
      </c>
      <c r="J134" s="53" t="s">
        <v>1525</v>
      </c>
      <c r="K134" s="53" t="s">
        <v>298</v>
      </c>
      <c r="L134" s="53" t="s">
        <v>1526</v>
      </c>
      <c r="M134" s="53" t="s">
        <v>1527</v>
      </c>
      <c r="N134" s="54">
        <v>3985</v>
      </c>
      <c r="O134" s="54">
        <v>0</v>
      </c>
      <c r="P134" s="54">
        <v>0</v>
      </c>
      <c r="Q134" s="53" t="s">
        <v>282</v>
      </c>
      <c r="R134" s="53" t="s">
        <v>1528</v>
      </c>
      <c r="S134" s="53" t="s">
        <v>284</v>
      </c>
      <c r="T134" s="53" t="s">
        <v>284</v>
      </c>
      <c r="U134" s="53" t="s">
        <v>277</v>
      </c>
      <c r="V134" s="53" t="s">
        <v>303</v>
      </c>
      <c r="W134" s="53" t="s">
        <v>277</v>
      </c>
      <c r="X134" s="53" t="s">
        <v>277</v>
      </c>
      <c r="Y134" s="53" t="s">
        <v>1529</v>
      </c>
      <c r="Z134" s="53" t="s">
        <v>277</v>
      </c>
      <c r="AA134" s="53" t="s">
        <v>277</v>
      </c>
      <c r="AB134" s="53" t="s">
        <v>288</v>
      </c>
      <c r="AC134" s="55">
        <v>0</v>
      </c>
      <c r="AD134" s="53" t="s">
        <v>277</v>
      </c>
      <c r="AE134" s="53" t="s">
        <v>306</v>
      </c>
    </row>
    <row r="135" spans="1:31" ht="120" x14ac:dyDescent="0.25">
      <c r="A135" s="53" t="s">
        <v>1530</v>
      </c>
      <c r="B135" s="53" t="s">
        <v>1531</v>
      </c>
      <c r="C135" s="53" t="s">
        <v>277</v>
      </c>
      <c r="D135" s="53" t="s">
        <v>1532</v>
      </c>
      <c r="E135" s="53" t="s">
        <v>293</v>
      </c>
      <c r="F135" s="53" t="s">
        <v>1533</v>
      </c>
      <c r="G135" s="53" t="s">
        <v>1534</v>
      </c>
      <c r="H135" s="53" t="s">
        <v>277</v>
      </c>
      <c r="I135" s="53" t="s">
        <v>277</v>
      </c>
      <c r="J135" s="53" t="s">
        <v>1535</v>
      </c>
      <c r="K135" s="53" t="s">
        <v>1536</v>
      </c>
      <c r="L135" s="53" t="s">
        <v>1537</v>
      </c>
      <c r="M135" s="53" t="s">
        <v>1538</v>
      </c>
      <c r="N135" s="54">
        <v>895</v>
      </c>
      <c r="O135" s="54">
        <v>0</v>
      </c>
      <c r="P135" s="54">
        <v>0</v>
      </c>
      <c r="Q135" s="53" t="s">
        <v>301</v>
      </c>
      <c r="R135" s="53" t="s">
        <v>1539</v>
      </c>
      <c r="S135" s="53" t="s">
        <v>284</v>
      </c>
      <c r="T135" s="53" t="s">
        <v>284</v>
      </c>
      <c r="U135" s="53" t="s">
        <v>277</v>
      </c>
      <c r="V135" s="53" t="s">
        <v>303</v>
      </c>
      <c r="W135" s="53" t="s">
        <v>304</v>
      </c>
      <c r="X135" s="53" t="s">
        <v>277</v>
      </c>
      <c r="Y135" s="53" t="s">
        <v>1540</v>
      </c>
      <c r="Z135" s="53" t="s">
        <v>288</v>
      </c>
      <c r="AA135" s="53" t="s">
        <v>277</v>
      </c>
      <c r="AB135" s="53" t="s">
        <v>277</v>
      </c>
      <c r="AC135" s="55">
        <v>0</v>
      </c>
      <c r="AD135" s="53" t="s">
        <v>277</v>
      </c>
      <c r="AE135" s="53" t="s">
        <v>306</v>
      </c>
    </row>
    <row r="136" spans="1:31" ht="45" x14ac:dyDescent="0.25">
      <c r="A136" s="53" t="s">
        <v>1541</v>
      </c>
      <c r="B136" s="53" t="s">
        <v>1542</v>
      </c>
      <c r="C136" s="53" t="s">
        <v>277</v>
      </c>
      <c r="D136" s="53" t="s">
        <v>1543</v>
      </c>
      <c r="E136" s="53" t="s">
        <v>293</v>
      </c>
      <c r="F136" s="53" t="s">
        <v>1544</v>
      </c>
      <c r="G136" s="53" t="s">
        <v>1545</v>
      </c>
      <c r="H136" s="53" t="s">
        <v>277</v>
      </c>
      <c r="I136" s="53" t="s">
        <v>277</v>
      </c>
      <c r="J136" s="53" t="s">
        <v>1546</v>
      </c>
      <c r="K136" s="53" t="s">
        <v>483</v>
      </c>
      <c r="L136" s="53" t="s">
        <v>1547</v>
      </c>
      <c r="M136" s="53" t="s">
        <v>1548</v>
      </c>
      <c r="N136" s="54">
        <v>2145</v>
      </c>
      <c r="O136" s="54">
        <v>0</v>
      </c>
      <c r="P136" s="54">
        <v>0</v>
      </c>
      <c r="Q136" s="53" t="s">
        <v>282</v>
      </c>
      <c r="R136" s="53" t="s">
        <v>1549</v>
      </c>
      <c r="S136" s="53" t="s">
        <v>439</v>
      </c>
      <c r="T136" s="53" t="s">
        <v>277</v>
      </c>
      <c r="U136" s="53" t="s">
        <v>277</v>
      </c>
      <c r="V136" s="53" t="s">
        <v>277</v>
      </c>
      <c r="W136" s="53" t="s">
        <v>277</v>
      </c>
      <c r="X136" s="53" t="s">
        <v>277</v>
      </c>
      <c r="Y136" s="53" t="s">
        <v>1550</v>
      </c>
      <c r="Z136" s="53" t="s">
        <v>288</v>
      </c>
      <c r="AA136" s="53" t="s">
        <v>277</v>
      </c>
      <c r="AB136" s="53" t="s">
        <v>277</v>
      </c>
      <c r="AC136" s="55">
        <v>0</v>
      </c>
      <c r="AD136" s="53" t="s">
        <v>277</v>
      </c>
      <c r="AE136" s="53" t="s">
        <v>306</v>
      </c>
    </row>
    <row r="137" spans="1:31" ht="105" x14ac:dyDescent="0.25">
      <c r="A137" s="53" t="s">
        <v>1551</v>
      </c>
      <c r="B137" s="53" t="s">
        <v>1552</v>
      </c>
      <c r="C137" s="53" t="s">
        <v>277</v>
      </c>
      <c r="D137" s="53" t="s">
        <v>1553</v>
      </c>
      <c r="E137" s="53" t="s">
        <v>293</v>
      </c>
      <c r="F137" s="53" t="s">
        <v>1554</v>
      </c>
      <c r="G137" s="53" t="s">
        <v>1555</v>
      </c>
      <c r="H137" s="53" t="s">
        <v>277</v>
      </c>
      <c r="I137" s="53" t="s">
        <v>277</v>
      </c>
      <c r="J137" s="53" t="s">
        <v>1556</v>
      </c>
      <c r="K137" s="53" t="s">
        <v>483</v>
      </c>
      <c r="L137" s="53" t="s">
        <v>1557</v>
      </c>
      <c r="M137" s="53" t="s">
        <v>1558</v>
      </c>
      <c r="N137" s="54">
        <v>9045</v>
      </c>
      <c r="O137" s="54">
        <v>0</v>
      </c>
      <c r="P137" s="54">
        <v>0</v>
      </c>
      <c r="Q137" s="53" t="s">
        <v>282</v>
      </c>
      <c r="R137" s="53" t="s">
        <v>1559</v>
      </c>
      <c r="S137" s="53" t="s">
        <v>284</v>
      </c>
      <c r="T137" s="53" t="s">
        <v>284</v>
      </c>
      <c r="U137" s="53" t="s">
        <v>277</v>
      </c>
      <c r="V137" s="53" t="s">
        <v>303</v>
      </c>
      <c r="W137" s="53" t="s">
        <v>427</v>
      </c>
      <c r="X137" s="53" t="s">
        <v>277</v>
      </c>
      <c r="Y137" s="53" t="s">
        <v>1560</v>
      </c>
      <c r="Z137" s="53" t="s">
        <v>288</v>
      </c>
      <c r="AA137" s="53" t="s">
        <v>277</v>
      </c>
      <c r="AB137" s="53" t="s">
        <v>277</v>
      </c>
      <c r="AC137" s="55">
        <v>0</v>
      </c>
      <c r="AD137" s="53" t="s">
        <v>277</v>
      </c>
      <c r="AE137" s="53" t="s">
        <v>306</v>
      </c>
    </row>
    <row r="138" spans="1:31" ht="60" x14ac:dyDescent="0.25">
      <c r="A138" s="53" t="s">
        <v>1561</v>
      </c>
      <c r="B138" s="53" t="s">
        <v>1562</v>
      </c>
      <c r="C138" s="53" t="s">
        <v>277</v>
      </c>
      <c r="D138" s="53" t="s">
        <v>1563</v>
      </c>
      <c r="E138" s="53" t="s">
        <v>293</v>
      </c>
      <c r="F138" s="53" t="s">
        <v>1564</v>
      </c>
      <c r="G138" s="53" t="s">
        <v>1565</v>
      </c>
      <c r="H138" s="53" t="s">
        <v>277</v>
      </c>
      <c r="I138" s="53" t="s">
        <v>277</v>
      </c>
      <c r="J138" s="53" t="s">
        <v>1566</v>
      </c>
      <c r="K138" s="53" t="s">
        <v>1567</v>
      </c>
      <c r="L138" s="53" t="s">
        <v>1557</v>
      </c>
      <c r="M138" s="53" t="s">
        <v>1568</v>
      </c>
      <c r="N138" s="54">
        <v>2685</v>
      </c>
      <c r="O138" s="54">
        <v>0</v>
      </c>
      <c r="P138" s="54">
        <v>0</v>
      </c>
      <c r="Q138" s="53" t="s">
        <v>282</v>
      </c>
      <c r="R138" s="53" t="s">
        <v>1569</v>
      </c>
      <c r="S138" s="53" t="s">
        <v>284</v>
      </c>
      <c r="T138" s="53" t="s">
        <v>439</v>
      </c>
      <c r="U138" s="53" t="s">
        <v>277</v>
      </c>
      <c r="V138" s="53" t="s">
        <v>277</v>
      </c>
      <c r="W138" s="53" t="s">
        <v>277</v>
      </c>
      <c r="X138" s="53" t="s">
        <v>277</v>
      </c>
      <c r="Y138" s="53" t="s">
        <v>1570</v>
      </c>
      <c r="Z138" s="53" t="s">
        <v>288</v>
      </c>
      <c r="AA138" s="53" t="s">
        <v>277</v>
      </c>
      <c r="AB138" s="53" t="s">
        <v>277</v>
      </c>
      <c r="AC138" s="55">
        <v>0</v>
      </c>
      <c r="AD138" s="53" t="s">
        <v>277</v>
      </c>
      <c r="AE138" s="53" t="s">
        <v>306</v>
      </c>
    </row>
    <row r="139" spans="1:31" ht="45" x14ac:dyDescent="0.25">
      <c r="A139" s="53" t="s">
        <v>1571</v>
      </c>
      <c r="B139" s="53" t="s">
        <v>1572</v>
      </c>
      <c r="C139" s="53" t="s">
        <v>277</v>
      </c>
      <c r="D139" s="53" t="s">
        <v>1573</v>
      </c>
      <c r="E139" s="53" t="s">
        <v>275</v>
      </c>
      <c r="F139" s="53" t="s">
        <v>1574</v>
      </c>
      <c r="G139" s="53" t="s">
        <v>277</v>
      </c>
      <c r="H139" s="53" t="s">
        <v>277</v>
      </c>
      <c r="I139" s="53" t="s">
        <v>277</v>
      </c>
      <c r="J139" s="53" t="s">
        <v>1575</v>
      </c>
      <c r="K139" s="53" t="s">
        <v>1576</v>
      </c>
      <c r="L139" s="53" t="s">
        <v>1577</v>
      </c>
      <c r="M139" s="53" t="s">
        <v>1517</v>
      </c>
      <c r="N139" s="54">
        <v>1697</v>
      </c>
      <c r="O139" s="54">
        <v>0</v>
      </c>
      <c r="P139" s="54">
        <v>0</v>
      </c>
      <c r="Q139" s="53" t="s">
        <v>1224</v>
      </c>
      <c r="R139" s="53" t="s">
        <v>1578</v>
      </c>
      <c r="S139" s="53" t="s">
        <v>284</v>
      </c>
      <c r="T139" s="53" t="s">
        <v>284</v>
      </c>
      <c r="U139" s="53" t="s">
        <v>277</v>
      </c>
      <c r="V139" s="53" t="s">
        <v>303</v>
      </c>
      <c r="W139" s="53" t="s">
        <v>304</v>
      </c>
      <c r="X139" s="53" t="s">
        <v>277</v>
      </c>
      <c r="Y139" s="53" t="s">
        <v>1579</v>
      </c>
      <c r="Z139" s="53" t="s">
        <v>288</v>
      </c>
      <c r="AA139" s="53" t="s">
        <v>277</v>
      </c>
      <c r="AB139" s="53" t="s">
        <v>277</v>
      </c>
      <c r="AC139" s="55">
        <v>0</v>
      </c>
      <c r="AD139" s="53" t="s">
        <v>277</v>
      </c>
      <c r="AE139" s="53" t="s">
        <v>306</v>
      </c>
    </row>
    <row r="140" spans="1:31" ht="90" x14ac:dyDescent="0.25">
      <c r="A140" s="53" t="s">
        <v>1580</v>
      </c>
      <c r="B140" s="53" t="s">
        <v>1581</v>
      </c>
      <c r="C140" s="53" t="s">
        <v>1582</v>
      </c>
      <c r="D140" s="53" t="s">
        <v>1583</v>
      </c>
      <c r="E140" s="53" t="s">
        <v>293</v>
      </c>
      <c r="F140" s="53" t="s">
        <v>1584</v>
      </c>
      <c r="G140" s="53" t="s">
        <v>1585</v>
      </c>
      <c r="H140" s="53" t="s">
        <v>277</v>
      </c>
      <c r="I140" s="53" t="s">
        <v>277</v>
      </c>
      <c r="J140" s="53" t="s">
        <v>1586</v>
      </c>
      <c r="K140" s="53" t="s">
        <v>1587</v>
      </c>
      <c r="L140" s="53" t="s">
        <v>1527</v>
      </c>
      <c r="M140" s="53" t="s">
        <v>1568</v>
      </c>
      <c r="N140" s="54">
        <v>3145</v>
      </c>
      <c r="O140" s="54">
        <v>0</v>
      </c>
      <c r="P140" s="54">
        <v>0</v>
      </c>
      <c r="Q140" s="53" t="s">
        <v>282</v>
      </c>
      <c r="R140" s="53" t="s">
        <v>1588</v>
      </c>
      <c r="S140" s="53" t="s">
        <v>439</v>
      </c>
      <c r="T140" s="53" t="s">
        <v>440</v>
      </c>
      <c r="U140" s="53" t="s">
        <v>277</v>
      </c>
      <c r="V140" s="53" t="s">
        <v>277</v>
      </c>
      <c r="W140" s="53" t="s">
        <v>277</v>
      </c>
      <c r="X140" s="53" t="s">
        <v>277</v>
      </c>
      <c r="Y140" s="53" t="s">
        <v>1589</v>
      </c>
      <c r="Z140" s="53" t="s">
        <v>288</v>
      </c>
      <c r="AA140" s="53" t="s">
        <v>277</v>
      </c>
      <c r="AB140" s="53" t="s">
        <v>277</v>
      </c>
      <c r="AC140" s="55">
        <v>0</v>
      </c>
      <c r="AD140" s="53" t="s">
        <v>277</v>
      </c>
      <c r="AE140" s="53" t="s">
        <v>306</v>
      </c>
    </row>
    <row r="141" spans="1:31" ht="45" x14ac:dyDescent="0.25">
      <c r="A141" s="53" t="s">
        <v>1590</v>
      </c>
      <c r="B141" s="53" t="s">
        <v>1273</v>
      </c>
      <c r="C141" s="53" t="s">
        <v>1591</v>
      </c>
      <c r="D141" s="53" t="s">
        <v>1592</v>
      </c>
      <c r="E141" s="53" t="s">
        <v>275</v>
      </c>
      <c r="F141" s="53" t="s">
        <v>532</v>
      </c>
      <c r="G141" s="53" t="s">
        <v>277</v>
      </c>
      <c r="H141" s="53" t="s">
        <v>277</v>
      </c>
      <c r="I141" s="53" t="s">
        <v>277</v>
      </c>
      <c r="J141" s="53" t="s">
        <v>533</v>
      </c>
      <c r="K141" s="53" t="s">
        <v>1593</v>
      </c>
      <c r="L141" s="53" t="s">
        <v>1594</v>
      </c>
      <c r="M141" s="53" t="s">
        <v>1595</v>
      </c>
      <c r="N141" s="54">
        <v>2382.5</v>
      </c>
      <c r="O141" s="54">
        <v>0</v>
      </c>
      <c r="P141" s="54">
        <v>0</v>
      </c>
      <c r="Q141" s="53" t="s">
        <v>282</v>
      </c>
      <c r="R141" s="53" t="s">
        <v>1596</v>
      </c>
      <c r="S141" s="53" t="s">
        <v>284</v>
      </c>
      <c r="T141" s="53" t="s">
        <v>277</v>
      </c>
      <c r="U141" s="53" t="s">
        <v>277</v>
      </c>
      <c r="V141" s="53" t="s">
        <v>303</v>
      </c>
      <c r="W141" s="53" t="s">
        <v>304</v>
      </c>
      <c r="X141" s="53" t="s">
        <v>277</v>
      </c>
      <c r="Y141" s="53" t="s">
        <v>1597</v>
      </c>
      <c r="Z141" s="53" t="s">
        <v>277</v>
      </c>
      <c r="AA141" s="53" t="s">
        <v>277</v>
      </c>
      <c r="AB141" s="53" t="s">
        <v>277</v>
      </c>
      <c r="AC141" s="55">
        <v>0</v>
      </c>
      <c r="AD141" s="53" t="s">
        <v>277</v>
      </c>
      <c r="AE141" s="53" t="s">
        <v>306</v>
      </c>
    </row>
    <row r="142" spans="1:31" ht="75" x14ac:dyDescent="0.25">
      <c r="A142" s="53" t="s">
        <v>1598</v>
      </c>
      <c r="B142" s="53" t="s">
        <v>1599</v>
      </c>
      <c r="C142" s="53" t="s">
        <v>1600</v>
      </c>
      <c r="D142" s="53" t="s">
        <v>1601</v>
      </c>
      <c r="E142" s="53" t="s">
        <v>275</v>
      </c>
      <c r="F142" s="53" t="s">
        <v>1602</v>
      </c>
      <c r="G142" s="53" t="s">
        <v>1603</v>
      </c>
      <c r="H142" s="53" t="s">
        <v>277</v>
      </c>
      <c r="I142" s="53" t="s">
        <v>277</v>
      </c>
      <c r="J142" s="53" t="s">
        <v>1604</v>
      </c>
      <c r="K142" s="53" t="s">
        <v>462</v>
      </c>
      <c r="L142" s="53" t="s">
        <v>1605</v>
      </c>
      <c r="M142" s="53" t="s">
        <v>1499</v>
      </c>
      <c r="N142" s="54">
        <v>7919</v>
      </c>
      <c r="O142" s="54">
        <v>0</v>
      </c>
      <c r="P142" s="54">
        <v>0</v>
      </c>
      <c r="Q142" s="53" t="s">
        <v>282</v>
      </c>
      <c r="R142" s="53" t="s">
        <v>1606</v>
      </c>
      <c r="S142" s="53" t="s">
        <v>348</v>
      </c>
      <c r="T142" s="53" t="s">
        <v>277</v>
      </c>
      <c r="U142" s="53" t="s">
        <v>277</v>
      </c>
      <c r="V142" s="53" t="s">
        <v>277</v>
      </c>
      <c r="W142" s="53" t="s">
        <v>277</v>
      </c>
      <c r="X142" s="53" t="s">
        <v>277</v>
      </c>
      <c r="Y142" s="53" t="s">
        <v>1607</v>
      </c>
      <c r="Z142" s="53" t="s">
        <v>288</v>
      </c>
      <c r="AA142" s="53" t="s">
        <v>277</v>
      </c>
      <c r="AB142" s="53" t="s">
        <v>277</v>
      </c>
      <c r="AC142" s="55">
        <v>0</v>
      </c>
      <c r="AD142" s="53" t="s">
        <v>277</v>
      </c>
      <c r="AE142" s="53" t="s">
        <v>306</v>
      </c>
    </row>
    <row r="143" spans="1:31" ht="105" x14ac:dyDescent="0.25">
      <c r="A143" s="53" t="s">
        <v>1608</v>
      </c>
      <c r="B143" s="53" t="s">
        <v>1609</v>
      </c>
      <c r="C143" s="53" t="s">
        <v>1610</v>
      </c>
      <c r="D143" s="53" t="s">
        <v>1611</v>
      </c>
      <c r="E143" s="53" t="s">
        <v>275</v>
      </c>
      <c r="F143" s="53" t="s">
        <v>1612</v>
      </c>
      <c r="G143" s="53" t="s">
        <v>1613</v>
      </c>
      <c r="H143" s="53" t="s">
        <v>277</v>
      </c>
      <c r="I143" s="53" t="s">
        <v>277</v>
      </c>
      <c r="J143" s="53" t="s">
        <v>1614</v>
      </c>
      <c r="K143" s="53" t="s">
        <v>1615</v>
      </c>
      <c r="L143" s="53" t="s">
        <v>1616</v>
      </c>
      <c r="M143" s="53" t="s">
        <v>1548</v>
      </c>
      <c r="N143" s="54">
        <v>675</v>
      </c>
      <c r="O143" s="54">
        <v>0</v>
      </c>
      <c r="P143" s="54">
        <v>0</v>
      </c>
      <c r="Q143" s="53" t="s">
        <v>282</v>
      </c>
      <c r="R143" s="53" t="s">
        <v>1617</v>
      </c>
      <c r="S143" s="53" t="s">
        <v>284</v>
      </c>
      <c r="T143" s="53" t="s">
        <v>277</v>
      </c>
      <c r="U143" s="53" t="s">
        <v>277</v>
      </c>
      <c r="V143" s="53" t="s">
        <v>303</v>
      </c>
      <c r="W143" s="53" t="s">
        <v>304</v>
      </c>
      <c r="X143" s="53" t="s">
        <v>277</v>
      </c>
      <c r="Y143" s="53" t="s">
        <v>1618</v>
      </c>
      <c r="Z143" s="53" t="s">
        <v>288</v>
      </c>
      <c r="AA143" s="53" t="s">
        <v>277</v>
      </c>
      <c r="AB143" s="53" t="s">
        <v>277</v>
      </c>
      <c r="AC143" s="55">
        <v>0</v>
      </c>
      <c r="AD143" s="53" t="s">
        <v>277</v>
      </c>
      <c r="AE143" s="53" t="s">
        <v>306</v>
      </c>
    </row>
    <row r="144" spans="1:31" ht="75" x14ac:dyDescent="0.25">
      <c r="A144" s="53" t="s">
        <v>1619</v>
      </c>
      <c r="B144" s="53" t="s">
        <v>1620</v>
      </c>
      <c r="C144" s="53" t="s">
        <v>277</v>
      </c>
      <c r="D144" s="53" t="s">
        <v>118</v>
      </c>
      <c r="E144" s="53" t="s">
        <v>293</v>
      </c>
      <c r="F144" s="53" t="s">
        <v>1621</v>
      </c>
      <c r="G144" s="53" t="s">
        <v>1622</v>
      </c>
      <c r="H144" s="53" t="s">
        <v>277</v>
      </c>
      <c r="I144" s="53" t="s">
        <v>1623</v>
      </c>
      <c r="J144" s="53" t="s">
        <v>1624</v>
      </c>
      <c r="K144" s="53" t="s">
        <v>1625</v>
      </c>
      <c r="L144" s="53" t="s">
        <v>1616</v>
      </c>
      <c r="M144" s="53" t="s">
        <v>1626</v>
      </c>
      <c r="N144" s="54">
        <v>2955</v>
      </c>
      <c r="O144" s="54">
        <v>4955</v>
      </c>
      <c r="P144" s="54">
        <v>0</v>
      </c>
      <c r="Q144" s="53" t="s">
        <v>282</v>
      </c>
      <c r="R144" s="53" t="s">
        <v>332</v>
      </c>
      <c r="S144" s="53" t="s">
        <v>284</v>
      </c>
      <c r="T144" s="53" t="s">
        <v>284</v>
      </c>
      <c r="U144" s="53" t="s">
        <v>277</v>
      </c>
      <c r="V144" s="53" t="s">
        <v>303</v>
      </c>
      <c r="W144" s="53" t="s">
        <v>304</v>
      </c>
      <c r="X144" s="53" t="s">
        <v>277</v>
      </c>
      <c r="Y144" s="53" t="s">
        <v>1627</v>
      </c>
      <c r="Z144" s="53" t="s">
        <v>277</v>
      </c>
      <c r="AA144" s="53" t="s">
        <v>288</v>
      </c>
      <c r="AB144" s="53" t="s">
        <v>277</v>
      </c>
      <c r="AC144" s="55">
        <v>0</v>
      </c>
      <c r="AD144" s="53" t="s">
        <v>277</v>
      </c>
      <c r="AE144" s="53" t="s">
        <v>306</v>
      </c>
    </row>
    <row r="145" spans="1:31" ht="30" x14ac:dyDescent="0.25">
      <c r="A145" s="53" t="s">
        <v>1628</v>
      </c>
      <c r="B145" s="53" t="s">
        <v>1629</v>
      </c>
      <c r="C145" s="53" t="s">
        <v>277</v>
      </c>
      <c r="D145" s="53" t="s">
        <v>1630</v>
      </c>
      <c r="E145" s="53" t="s">
        <v>293</v>
      </c>
      <c r="F145" s="53" t="s">
        <v>1631</v>
      </c>
      <c r="G145" s="53" t="s">
        <v>1632</v>
      </c>
      <c r="H145" s="53" t="s">
        <v>277</v>
      </c>
      <c r="I145" s="53" t="s">
        <v>277</v>
      </c>
      <c r="J145" s="53" t="s">
        <v>1631</v>
      </c>
      <c r="K145" s="53" t="s">
        <v>298</v>
      </c>
      <c r="L145" s="53" t="s">
        <v>1633</v>
      </c>
      <c r="M145" s="53" t="s">
        <v>1568</v>
      </c>
      <c r="N145" s="54">
        <v>2400</v>
      </c>
      <c r="O145" s="54">
        <v>0</v>
      </c>
      <c r="P145" s="54">
        <v>0</v>
      </c>
      <c r="Q145" s="53" t="s">
        <v>282</v>
      </c>
      <c r="R145" s="53" t="s">
        <v>1634</v>
      </c>
      <c r="S145" s="53" t="s">
        <v>439</v>
      </c>
      <c r="T145" s="53" t="s">
        <v>277</v>
      </c>
      <c r="U145" s="53" t="s">
        <v>277</v>
      </c>
      <c r="V145" s="53" t="s">
        <v>277</v>
      </c>
      <c r="W145" s="53" t="s">
        <v>277</v>
      </c>
      <c r="X145" s="53" t="s">
        <v>277</v>
      </c>
      <c r="Y145" s="53" t="s">
        <v>441</v>
      </c>
      <c r="Z145" s="53" t="s">
        <v>288</v>
      </c>
      <c r="AA145" s="53" t="s">
        <v>277</v>
      </c>
      <c r="AB145" s="53" t="s">
        <v>277</v>
      </c>
      <c r="AC145" s="55">
        <v>0</v>
      </c>
      <c r="AD145" s="53" t="s">
        <v>277</v>
      </c>
      <c r="AE145" s="53" t="s">
        <v>306</v>
      </c>
    </row>
    <row r="146" spans="1:31" ht="60" x14ac:dyDescent="0.25">
      <c r="A146" s="53" t="s">
        <v>1635</v>
      </c>
      <c r="B146" s="53" t="s">
        <v>827</v>
      </c>
      <c r="C146" s="53" t="s">
        <v>277</v>
      </c>
      <c r="D146" s="53" t="s">
        <v>1636</v>
      </c>
      <c r="E146" s="53" t="s">
        <v>275</v>
      </c>
      <c r="F146" s="53" t="s">
        <v>1637</v>
      </c>
      <c r="G146" s="53" t="s">
        <v>312</v>
      </c>
      <c r="H146" s="53" t="s">
        <v>725</v>
      </c>
      <c r="I146" s="53" t="s">
        <v>277</v>
      </c>
      <c r="J146" s="53" t="s">
        <v>313</v>
      </c>
      <c r="K146" s="53" t="s">
        <v>1638</v>
      </c>
      <c r="L146" s="53" t="s">
        <v>1548</v>
      </c>
      <c r="M146" s="53" t="s">
        <v>1461</v>
      </c>
      <c r="N146" s="54">
        <v>10000</v>
      </c>
      <c r="O146" s="54">
        <v>6299</v>
      </c>
      <c r="P146" s="54">
        <v>0</v>
      </c>
      <c r="Q146" s="53" t="s">
        <v>282</v>
      </c>
      <c r="R146" s="53" t="s">
        <v>1639</v>
      </c>
      <c r="S146" s="53" t="s">
        <v>348</v>
      </c>
      <c r="T146" s="53" t="s">
        <v>277</v>
      </c>
      <c r="U146" s="53" t="s">
        <v>277</v>
      </c>
      <c r="V146" s="53" t="s">
        <v>277</v>
      </c>
      <c r="W146" s="53" t="s">
        <v>277</v>
      </c>
      <c r="X146" s="53" t="s">
        <v>277</v>
      </c>
      <c r="Y146" s="53" t="s">
        <v>1640</v>
      </c>
      <c r="Z146" s="53" t="s">
        <v>277</v>
      </c>
      <c r="AA146" s="53" t="s">
        <v>277</v>
      </c>
      <c r="AB146" s="53" t="s">
        <v>288</v>
      </c>
      <c r="AC146" s="55">
        <v>0</v>
      </c>
      <c r="AD146" s="53" t="s">
        <v>277</v>
      </c>
      <c r="AE146" s="53" t="s">
        <v>306</v>
      </c>
    </row>
    <row r="147" spans="1:31" ht="105" x14ac:dyDescent="0.25">
      <c r="A147" s="53" t="s">
        <v>1641</v>
      </c>
      <c r="B147" s="53" t="s">
        <v>1642</v>
      </c>
      <c r="C147" s="53" t="s">
        <v>277</v>
      </c>
      <c r="D147" s="53" t="s">
        <v>1643</v>
      </c>
      <c r="E147" s="53" t="s">
        <v>275</v>
      </c>
      <c r="F147" s="53" t="s">
        <v>1644</v>
      </c>
      <c r="G147" s="53" t="s">
        <v>277</v>
      </c>
      <c r="H147" s="53" t="s">
        <v>277</v>
      </c>
      <c r="I147" s="53" t="s">
        <v>277</v>
      </c>
      <c r="J147" s="53" t="s">
        <v>1645</v>
      </c>
      <c r="K147" s="53" t="s">
        <v>1646</v>
      </c>
      <c r="L147" s="53" t="s">
        <v>1647</v>
      </c>
      <c r="M147" s="53" t="s">
        <v>1595</v>
      </c>
      <c r="N147" s="54">
        <v>3000</v>
      </c>
      <c r="O147" s="54">
        <v>11034</v>
      </c>
      <c r="P147" s="54">
        <v>0</v>
      </c>
      <c r="Q147" s="53" t="s">
        <v>282</v>
      </c>
      <c r="R147" s="53" t="s">
        <v>1648</v>
      </c>
      <c r="S147" s="53" t="s">
        <v>348</v>
      </c>
      <c r="T147" s="53" t="s">
        <v>277</v>
      </c>
      <c r="U147" s="53" t="s">
        <v>277</v>
      </c>
      <c r="V147" s="53" t="s">
        <v>277</v>
      </c>
      <c r="W147" s="53" t="s">
        <v>277</v>
      </c>
      <c r="X147" s="53" t="s">
        <v>277</v>
      </c>
      <c r="Y147" s="53" t="s">
        <v>1649</v>
      </c>
      <c r="Z147" s="53" t="s">
        <v>277</v>
      </c>
      <c r="AA147" s="53" t="s">
        <v>288</v>
      </c>
      <c r="AB147" s="53" t="s">
        <v>277</v>
      </c>
      <c r="AC147" s="55">
        <v>0</v>
      </c>
      <c r="AD147" s="53" t="s">
        <v>277</v>
      </c>
      <c r="AE147" s="53" t="s">
        <v>749</v>
      </c>
    </row>
    <row r="148" spans="1:31" ht="60" x14ac:dyDescent="0.25">
      <c r="A148" s="53" t="s">
        <v>1650</v>
      </c>
      <c r="B148" s="53" t="s">
        <v>1651</v>
      </c>
      <c r="C148" s="53" t="s">
        <v>1652</v>
      </c>
      <c r="D148" s="53" t="s">
        <v>1653</v>
      </c>
      <c r="E148" s="53" t="s">
        <v>1654</v>
      </c>
      <c r="F148" s="53" t="s">
        <v>1655</v>
      </c>
      <c r="G148" s="53" t="s">
        <v>277</v>
      </c>
      <c r="H148" s="53" t="s">
        <v>277</v>
      </c>
      <c r="I148" s="53" t="s">
        <v>277</v>
      </c>
      <c r="J148" s="53" t="s">
        <v>1656</v>
      </c>
      <c r="K148" s="53" t="s">
        <v>1657</v>
      </c>
      <c r="L148" s="53" t="s">
        <v>1658</v>
      </c>
      <c r="M148" s="53" t="s">
        <v>1499</v>
      </c>
      <c r="N148" s="54">
        <v>2500</v>
      </c>
      <c r="O148" s="54">
        <v>0</v>
      </c>
      <c r="P148" s="54">
        <v>0</v>
      </c>
      <c r="Q148" s="53" t="s">
        <v>282</v>
      </c>
      <c r="R148" s="53" t="s">
        <v>1659</v>
      </c>
      <c r="S148" s="53" t="s">
        <v>348</v>
      </c>
      <c r="T148" s="53" t="s">
        <v>439</v>
      </c>
      <c r="U148" s="53" t="s">
        <v>277</v>
      </c>
      <c r="V148" s="53" t="s">
        <v>277</v>
      </c>
      <c r="W148" s="53" t="s">
        <v>277</v>
      </c>
      <c r="X148" s="53" t="s">
        <v>277</v>
      </c>
      <c r="Y148" s="53" t="s">
        <v>1660</v>
      </c>
      <c r="Z148" s="53" t="s">
        <v>288</v>
      </c>
      <c r="AA148" s="53" t="s">
        <v>277</v>
      </c>
      <c r="AB148" s="53" t="s">
        <v>277</v>
      </c>
      <c r="AC148" s="55">
        <v>0</v>
      </c>
      <c r="AD148" s="53" t="s">
        <v>277</v>
      </c>
      <c r="AE148" s="53" t="s">
        <v>306</v>
      </c>
    </row>
    <row r="149" spans="1:31" ht="90" x14ac:dyDescent="0.25">
      <c r="A149" s="53" t="s">
        <v>1661</v>
      </c>
      <c r="B149" s="53" t="s">
        <v>1662</v>
      </c>
      <c r="C149" s="53" t="s">
        <v>1663</v>
      </c>
      <c r="D149" s="53" t="s">
        <v>1664</v>
      </c>
      <c r="E149" s="53" t="s">
        <v>1654</v>
      </c>
      <c r="F149" s="53" t="s">
        <v>1665</v>
      </c>
      <c r="G149" s="53" t="s">
        <v>1666</v>
      </c>
      <c r="H149" s="53" t="s">
        <v>277</v>
      </c>
      <c r="I149" s="53" t="s">
        <v>277</v>
      </c>
      <c r="J149" s="53" t="s">
        <v>1667</v>
      </c>
      <c r="K149" s="53" t="s">
        <v>1668</v>
      </c>
      <c r="L149" s="53" t="s">
        <v>1658</v>
      </c>
      <c r="M149" s="53" t="s">
        <v>1669</v>
      </c>
      <c r="N149" s="54">
        <v>4000</v>
      </c>
      <c r="O149" s="54">
        <v>3840</v>
      </c>
      <c r="P149" s="54">
        <v>0</v>
      </c>
      <c r="Q149" s="53" t="s">
        <v>282</v>
      </c>
      <c r="R149" s="53" t="s">
        <v>914</v>
      </c>
      <c r="S149" s="53" t="s">
        <v>348</v>
      </c>
      <c r="T149" s="53" t="s">
        <v>348</v>
      </c>
      <c r="U149" s="53" t="s">
        <v>277</v>
      </c>
      <c r="V149" s="53" t="s">
        <v>277</v>
      </c>
      <c r="W149" s="53" t="s">
        <v>277</v>
      </c>
      <c r="X149" s="53" t="s">
        <v>277</v>
      </c>
      <c r="Y149" s="53" t="s">
        <v>1670</v>
      </c>
      <c r="Z149" s="53" t="s">
        <v>288</v>
      </c>
      <c r="AA149" s="53" t="s">
        <v>277</v>
      </c>
      <c r="AB149" s="53" t="s">
        <v>277</v>
      </c>
      <c r="AC149" s="55">
        <v>0</v>
      </c>
      <c r="AD149" s="53" t="s">
        <v>277</v>
      </c>
      <c r="AE149" s="53" t="s">
        <v>306</v>
      </c>
    </row>
    <row r="150" spans="1:31" ht="75" x14ac:dyDescent="0.25">
      <c r="A150" s="53" t="s">
        <v>1671</v>
      </c>
      <c r="B150" s="53" t="s">
        <v>827</v>
      </c>
      <c r="C150" s="53" t="s">
        <v>277</v>
      </c>
      <c r="D150" s="53" t="s">
        <v>119</v>
      </c>
      <c r="E150" s="53" t="s">
        <v>275</v>
      </c>
      <c r="F150" s="53" t="s">
        <v>532</v>
      </c>
      <c r="G150" s="53" t="s">
        <v>312</v>
      </c>
      <c r="H150" s="53" t="s">
        <v>277</v>
      </c>
      <c r="I150" s="53" t="s">
        <v>277</v>
      </c>
      <c r="J150" s="53" t="s">
        <v>313</v>
      </c>
      <c r="K150" s="53" t="s">
        <v>1672</v>
      </c>
      <c r="L150" s="53" t="s">
        <v>1673</v>
      </c>
      <c r="M150" s="53" t="s">
        <v>1471</v>
      </c>
      <c r="N150" s="54">
        <v>20000</v>
      </c>
      <c r="O150" s="54">
        <v>10573</v>
      </c>
      <c r="P150" s="54">
        <v>0</v>
      </c>
      <c r="Q150" s="53" t="s">
        <v>282</v>
      </c>
      <c r="R150" s="53" t="s">
        <v>332</v>
      </c>
      <c r="S150" s="53" t="s">
        <v>348</v>
      </c>
      <c r="T150" s="53" t="s">
        <v>277</v>
      </c>
      <c r="U150" s="53" t="s">
        <v>277</v>
      </c>
      <c r="V150" s="53" t="s">
        <v>277</v>
      </c>
      <c r="W150" s="53" t="s">
        <v>277</v>
      </c>
      <c r="X150" s="53" t="s">
        <v>277</v>
      </c>
      <c r="Y150" s="53" t="s">
        <v>1674</v>
      </c>
      <c r="Z150" s="53" t="s">
        <v>277</v>
      </c>
      <c r="AA150" s="53" t="s">
        <v>277</v>
      </c>
      <c r="AB150" s="53" t="s">
        <v>288</v>
      </c>
      <c r="AC150" s="55">
        <v>0</v>
      </c>
      <c r="AD150" s="53" t="s">
        <v>277</v>
      </c>
      <c r="AE150" s="53" t="s">
        <v>306</v>
      </c>
    </row>
    <row r="151" spans="1:31" ht="45" x14ac:dyDescent="0.25">
      <c r="A151" s="53" t="s">
        <v>1675</v>
      </c>
      <c r="B151" s="53" t="s">
        <v>1676</v>
      </c>
      <c r="C151" s="53" t="s">
        <v>1677</v>
      </c>
      <c r="D151" s="53" t="s">
        <v>1678</v>
      </c>
      <c r="E151" s="53" t="s">
        <v>293</v>
      </c>
      <c r="F151" s="53" t="s">
        <v>1679</v>
      </c>
      <c r="G151" s="53" t="s">
        <v>1680</v>
      </c>
      <c r="H151" s="53" t="s">
        <v>277</v>
      </c>
      <c r="I151" s="53" t="s">
        <v>277</v>
      </c>
      <c r="J151" s="53" t="s">
        <v>1681</v>
      </c>
      <c r="K151" s="53" t="s">
        <v>1682</v>
      </c>
      <c r="L151" s="53" t="s">
        <v>1626</v>
      </c>
      <c r="M151" s="53" t="s">
        <v>1683</v>
      </c>
      <c r="N151" s="54">
        <v>2800</v>
      </c>
      <c r="O151" s="54">
        <v>0</v>
      </c>
      <c r="P151" s="54">
        <v>0</v>
      </c>
      <c r="Q151" s="53" t="s">
        <v>282</v>
      </c>
      <c r="R151" s="53" t="s">
        <v>1684</v>
      </c>
      <c r="S151" s="53" t="s">
        <v>439</v>
      </c>
      <c r="T151" s="53" t="s">
        <v>277</v>
      </c>
      <c r="U151" s="53" t="s">
        <v>277</v>
      </c>
      <c r="V151" s="53" t="s">
        <v>277</v>
      </c>
      <c r="W151" s="53" t="s">
        <v>277</v>
      </c>
      <c r="X151" s="53" t="s">
        <v>277</v>
      </c>
      <c r="Y151" s="53" t="s">
        <v>1685</v>
      </c>
      <c r="Z151" s="53" t="s">
        <v>288</v>
      </c>
      <c r="AA151" s="53" t="s">
        <v>277</v>
      </c>
      <c r="AB151" s="53" t="s">
        <v>277</v>
      </c>
      <c r="AC151" s="55">
        <v>0</v>
      </c>
      <c r="AD151" s="53" t="s">
        <v>277</v>
      </c>
      <c r="AE151" s="53" t="s">
        <v>306</v>
      </c>
    </row>
    <row r="152" spans="1:31" ht="60" x14ac:dyDescent="0.25">
      <c r="A152" s="53" t="s">
        <v>1686</v>
      </c>
      <c r="B152" s="53" t="s">
        <v>1687</v>
      </c>
      <c r="C152" s="53" t="s">
        <v>277</v>
      </c>
      <c r="D152" s="53" t="s">
        <v>1688</v>
      </c>
      <c r="E152" s="53" t="s">
        <v>275</v>
      </c>
      <c r="F152" s="53" t="s">
        <v>1689</v>
      </c>
      <c r="G152" s="53" t="s">
        <v>1690</v>
      </c>
      <c r="H152" s="53" t="s">
        <v>1691</v>
      </c>
      <c r="I152" s="53" t="s">
        <v>1692</v>
      </c>
      <c r="J152" s="53" t="s">
        <v>1693</v>
      </c>
      <c r="K152" s="53" t="s">
        <v>1694</v>
      </c>
      <c r="L152" s="53" t="s">
        <v>1695</v>
      </c>
      <c r="M152" s="53" t="s">
        <v>1499</v>
      </c>
      <c r="N152" s="54">
        <v>15000</v>
      </c>
      <c r="O152" s="54">
        <v>0</v>
      </c>
      <c r="P152" s="54">
        <v>0</v>
      </c>
      <c r="Q152" s="53" t="s">
        <v>282</v>
      </c>
      <c r="R152" s="53" t="s">
        <v>1696</v>
      </c>
      <c r="S152" s="53" t="s">
        <v>318</v>
      </c>
      <c r="T152" s="53" t="s">
        <v>277</v>
      </c>
      <c r="U152" s="53" t="s">
        <v>277</v>
      </c>
      <c r="V152" s="53" t="s">
        <v>320</v>
      </c>
      <c r="W152" s="53" t="s">
        <v>286</v>
      </c>
      <c r="X152" s="53" t="s">
        <v>277</v>
      </c>
      <c r="Y152" s="53" t="s">
        <v>1697</v>
      </c>
      <c r="Z152" s="53" t="s">
        <v>277</v>
      </c>
      <c r="AA152" s="53" t="s">
        <v>277</v>
      </c>
      <c r="AB152" s="53" t="s">
        <v>288</v>
      </c>
      <c r="AC152" s="55">
        <v>0</v>
      </c>
      <c r="AD152" s="53" t="s">
        <v>277</v>
      </c>
      <c r="AE152" s="53" t="s">
        <v>306</v>
      </c>
    </row>
    <row r="153" spans="1:31" ht="45" x14ac:dyDescent="0.25">
      <c r="A153" s="53" t="s">
        <v>1698</v>
      </c>
      <c r="B153" s="53" t="s">
        <v>1699</v>
      </c>
      <c r="C153" s="53" t="s">
        <v>277</v>
      </c>
      <c r="D153" s="53" t="s">
        <v>1700</v>
      </c>
      <c r="E153" s="53" t="s">
        <v>275</v>
      </c>
      <c r="F153" s="53" t="s">
        <v>1701</v>
      </c>
      <c r="G153" s="53" t="s">
        <v>1702</v>
      </c>
      <c r="H153" s="53" t="s">
        <v>277</v>
      </c>
      <c r="I153" s="53" t="s">
        <v>277</v>
      </c>
      <c r="J153" s="53" t="s">
        <v>1703</v>
      </c>
      <c r="K153" s="53" t="s">
        <v>1704</v>
      </c>
      <c r="L153" s="53" t="s">
        <v>1705</v>
      </c>
      <c r="M153" s="53" t="s">
        <v>1595</v>
      </c>
      <c r="N153" s="54">
        <v>3000</v>
      </c>
      <c r="O153" s="54">
        <v>0</v>
      </c>
      <c r="P153" s="54">
        <v>0</v>
      </c>
      <c r="Q153" s="53" t="s">
        <v>282</v>
      </c>
      <c r="R153" s="53" t="s">
        <v>1706</v>
      </c>
      <c r="S153" s="53" t="s">
        <v>348</v>
      </c>
      <c r="T153" s="53" t="s">
        <v>277</v>
      </c>
      <c r="U153" s="53" t="s">
        <v>277</v>
      </c>
      <c r="V153" s="53" t="s">
        <v>1707</v>
      </c>
      <c r="W153" s="53" t="s">
        <v>427</v>
      </c>
      <c r="X153" s="53" t="s">
        <v>277</v>
      </c>
      <c r="Y153" s="53" t="s">
        <v>1708</v>
      </c>
      <c r="Z153" s="53" t="s">
        <v>277</v>
      </c>
      <c r="AA153" s="53" t="s">
        <v>277</v>
      </c>
      <c r="AB153" s="53" t="s">
        <v>288</v>
      </c>
      <c r="AC153" s="55">
        <v>0</v>
      </c>
      <c r="AD153" s="53" t="s">
        <v>277</v>
      </c>
      <c r="AE153" s="53" t="s">
        <v>306</v>
      </c>
    </row>
    <row r="154" spans="1:31" ht="75" x14ac:dyDescent="0.25">
      <c r="A154" s="53" t="s">
        <v>1709</v>
      </c>
      <c r="B154" s="53" t="s">
        <v>1710</v>
      </c>
      <c r="C154" s="53" t="s">
        <v>277</v>
      </c>
      <c r="D154" s="53" t="s">
        <v>1711</v>
      </c>
      <c r="E154" s="53" t="s">
        <v>275</v>
      </c>
      <c r="F154" s="53" t="s">
        <v>1712</v>
      </c>
      <c r="G154" s="53" t="s">
        <v>1713</v>
      </c>
      <c r="H154" s="53" t="s">
        <v>1714</v>
      </c>
      <c r="I154" s="53" t="s">
        <v>277</v>
      </c>
      <c r="J154" s="53" t="s">
        <v>1715</v>
      </c>
      <c r="K154" s="53" t="s">
        <v>1716</v>
      </c>
      <c r="L154" s="53" t="s">
        <v>1695</v>
      </c>
      <c r="M154" s="53" t="s">
        <v>277</v>
      </c>
      <c r="N154" s="54">
        <v>5000</v>
      </c>
      <c r="O154" s="54">
        <v>879</v>
      </c>
      <c r="P154" s="54">
        <v>0</v>
      </c>
      <c r="Q154" s="53" t="s">
        <v>1717</v>
      </c>
      <c r="R154" s="53" t="s">
        <v>1718</v>
      </c>
      <c r="S154" s="53" t="s">
        <v>348</v>
      </c>
      <c r="T154" s="53" t="s">
        <v>277</v>
      </c>
      <c r="U154" s="53" t="s">
        <v>277</v>
      </c>
      <c r="V154" s="53" t="s">
        <v>277</v>
      </c>
      <c r="W154" s="53" t="s">
        <v>277</v>
      </c>
      <c r="X154" s="53" t="s">
        <v>277</v>
      </c>
      <c r="Y154" s="53" t="s">
        <v>1719</v>
      </c>
      <c r="Z154" s="53" t="s">
        <v>277</v>
      </c>
      <c r="AA154" s="53" t="s">
        <v>277</v>
      </c>
      <c r="AB154" s="53" t="s">
        <v>288</v>
      </c>
      <c r="AC154" s="55">
        <v>0</v>
      </c>
      <c r="AD154" s="53" t="s">
        <v>277</v>
      </c>
      <c r="AE154" s="53" t="s">
        <v>306</v>
      </c>
    </row>
    <row r="155" spans="1:31" ht="45" x14ac:dyDescent="0.25">
      <c r="A155" s="53" t="s">
        <v>1720</v>
      </c>
      <c r="B155" s="53" t="s">
        <v>1721</v>
      </c>
      <c r="C155" s="53" t="s">
        <v>277</v>
      </c>
      <c r="D155" s="53" t="s">
        <v>1722</v>
      </c>
      <c r="E155" s="53" t="s">
        <v>293</v>
      </c>
      <c r="F155" s="53" t="s">
        <v>1723</v>
      </c>
      <c r="G155" s="53" t="s">
        <v>1724</v>
      </c>
      <c r="H155" s="53" t="s">
        <v>1725</v>
      </c>
      <c r="I155" s="53" t="s">
        <v>277</v>
      </c>
      <c r="J155" s="53" t="s">
        <v>1726</v>
      </c>
      <c r="K155" s="53" t="s">
        <v>298</v>
      </c>
      <c r="L155" s="53" t="s">
        <v>1727</v>
      </c>
      <c r="M155" s="53" t="s">
        <v>1728</v>
      </c>
      <c r="N155" s="54">
        <v>3740</v>
      </c>
      <c r="O155" s="54">
        <v>0</v>
      </c>
      <c r="P155" s="54">
        <v>0</v>
      </c>
      <c r="Q155" s="53" t="s">
        <v>282</v>
      </c>
      <c r="R155" s="53" t="s">
        <v>1729</v>
      </c>
      <c r="S155" s="53" t="s">
        <v>439</v>
      </c>
      <c r="T155" s="53" t="s">
        <v>277</v>
      </c>
      <c r="U155" s="53" t="s">
        <v>277</v>
      </c>
      <c r="V155" s="53" t="s">
        <v>277</v>
      </c>
      <c r="W155" s="53" t="s">
        <v>277</v>
      </c>
      <c r="X155" s="53" t="s">
        <v>277</v>
      </c>
      <c r="Y155" s="53" t="s">
        <v>1730</v>
      </c>
      <c r="Z155" s="53" t="s">
        <v>288</v>
      </c>
      <c r="AA155" s="53" t="s">
        <v>277</v>
      </c>
      <c r="AB155" s="53" t="s">
        <v>277</v>
      </c>
      <c r="AC155" s="55">
        <v>0</v>
      </c>
      <c r="AD155" s="53" t="s">
        <v>277</v>
      </c>
      <c r="AE155" s="53" t="s">
        <v>306</v>
      </c>
    </row>
    <row r="156" spans="1:31" ht="60" x14ac:dyDescent="0.25">
      <c r="A156" s="53" t="s">
        <v>1731</v>
      </c>
      <c r="B156" s="53" t="s">
        <v>1732</v>
      </c>
      <c r="C156" s="53" t="s">
        <v>277</v>
      </c>
      <c r="D156" s="53" t="s">
        <v>1733</v>
      </c>
      <c r="E156" s="53" t="s">
        <v>293</v>
      </c>
      <c r="F156" s="53" t="s">
        <v>1300</v>
      </c>
      <c r="G156" s="53" t="s">
        <v>1301</v>
      </c>
      <c r="H156" s="53" t="s">
        <v>277</v>
      </c>
      <c r="I156" s="53" t="s">
        <v>1734</v>
      </c>
      <c r="J156" s="53" t="s">
        <v>1735</v>
      </c>
      <c r="K156" s="53" t="s">
        <v>1736</v>
      </c>
      <c r="L156" s="53" t="s">
        <v>1727</v>
      </c>
      <c r="M156" s="53" t="s">
        <v>1737</v>
      </c>
      <c r="N156" s="54">
        <v>1545</v>
      </c>
      <c r="O156" s="54">
        <v>0</v>
      </c>
      <c r="P156" s="54">
        <v>0</v>
      </c>
      <c r="Q156" s="53" t="s">
        <v>426</v>
      </c>
      <c r="R156" s="53" t="s">
        <v>1738</v>
      </c>
      <c r="S156" s="53" t="s">
        <v>348</v>
      </c>
      <c r="T156" s="53" t="s">
        <v>284</v>
      </c>
      <c r="U156" s="53" t="s">
        <v>277</v>
      </c>
      <c r="V156" s="53" t="s">
        <v>303</v>
      </c>
      <c r="W156" s="53" t="s">
        <v>427</v>
      </c>
      <c r="X156" s="53" t="s">
        <v>277</v>
      </c>
      <c r="Y156" s="53" t="s">
        <v>1739</v>
      </c>
      <c r="Z156" s="53" t="s">
        <v>288</v>
      </c>
      <c r="AA156" s="53" t="s">
        <v>277</v>
      </c>
      <c r="AB156" s="53" t="s">
        <v>277</v>
      </c>
      <c r="AC156" s="55">
        <v>0</v>
      </c>
      <c r="AD156" s="53" t="s">
        <v>277</v>
      </c>
      <c r="AE156" s="53" t="s">
        <v>306</v>
      </c>
    </row>
    <row r="157" spans="1:31" ht="45" x14ac:dyDescent="0.25">
      <c r="A157" s="53" t="s">
        <v>1740</v>
      </c>
      <c r="B157" s="53" t="s">
        <v>1741</v>
      </c>
      <c r="C157" s="53" t="s">
        <v>277</v>
      </c>
      <c r="D157" s="53" t="s">
        <v>1742</v>
      </c>
      <c r="E157" s="53" t="s">
        <v>293</v>
      </c>
      <c r="F157" s="53" t="s">
        <v>1743</v>
      </c>
      <c r="G157" s="53" t="s">
        <v>1744</v>
      </c>
      <c r="H157" s="53" t="s">
        <v>277</v>
      </c>
      <c r="I157" s="53" t="s">
        <v>1745</v>
      </c>
      <c r="J157" s="53" t="s">
        <v>1746</v>
      </c>
      <c r="K157" s="53" t="s">
        <v>298</v>
      </c>
      <c r="L157" s="53" t="s">
        <v>1747</v>
      </c>
      <c r="M157" s="53" t="s">
        <v>1748</v>
      </c>
      <c r="N157" s="54">
        <v>985</v>
      </c>
      <c r="O157" s="54">
        <v>0</v>
      </c>
      <c r="P157" s="54">
        <v>0</v>
      </c>
      <c r="Q157" s="53" t="s">
        <v>426</v>
      </c>
      <c r="R157" s="53" t="s">
        <v>1749</v>
      </c>
      <c r="S157" s="53" t="s">
        <v>284</v>
      </c>
      <c r="T157" s="53" t="s">
        <v>348</v>
      </c>
      <c r="U157" s="53" t="s">
        <v>277</v>
      </c>
      <c r="V157" s="53" t="s">
        <v>303</v>
      </c>
      <c r="W157" s="53" t="s">
        <v>304</v>
      </c>
      <c r="X157" s="53" t="s">
        <v>277</v>
      </c>
      <c r="Y157" s="53" t="s">
        <v>1750</v>
      </c>
      <c r="Z157" s="53" t="s">
        <v>288</v>
      </c>
      <c r="AA157" s="53" t="s">
        <v>277</v>
      </c>
      <c r="AB157" s="53" t="s">
        <v>277</v>
      </c>
      <c r="AC157" s="55">
        <v>0</v>
      </c>
      <c r="AD157" s="53" t="s">
        <v>277</v>
      </c>
      <c r="AE157" s="53" t="s">
        <v>306</v>
      </c>
    </row>
    <row r="158" spans="1:31" ht="45" x14ac:dyDescent="0.25">
      <c r="A158" s="53" t="s">
        <v>1751</v>
      </c>
      <c r="B158" s="53" t="s">
        <v>1752</v>
      </c>
      <c r="C158" s="53" t="s">
        <v>277</v>
      </c>
      <c r="D158" s="53" t="s">
        <v>1753</v>
      </c>
      <c r="E158" s="53" t="s">
        <v>293</v>
      </c>
      <c r="F158" s="53" t="s">
        <v>1754</v>
      </c>
      <c r="G158" s="53" t="s">
        <v>1755</v>
      </c>
      <c r="H158" s="53" t="s">
        <v>277</v>
      </c>
      <c r="I158" s="53" t="s">
        <v>1756</v>
      </c>
      <c r="J158" s="53" t="s">
        <v>1757</v>
      </c>
      <c r="K158" s="53" t="s">
        <v>1758</v>
      </c>
      <c r="L158" s="53" t="s">
        <v>1759</v>
      </c>
      <c r="M158" s="53" t="s">
        <v>1499</v>
      </c>
      <c r="N158" s="54">
        <v>4945</v>
      </c>
      <c r="O158" s="54">
        <v>0</v>
      </c>
      <c r="P158" s="54">
        <v>0</v>
      </c>
      <c r="Q158" s="53" t="s">
        <v>346</v>
      </c>
      <c r="R158" s="53" t="s">
        <v>1760</v>
      </c>
      <c r="S158" s="53" t="s">
        <v>284</v>
      </c>
      <c r="T158" s="53" t="s">
        <v>348</v>
      </c>
      <c r="U158" s="53" t="s">
        <v>277</v>
      </c>
      <c r="V158" s="53" t="s">
        <v>303</v>
      </c>
      <c r="W158" s="53" t="s">
        <v>427</v>
      </c>
      <c r="X158" s="53" t="s">
        <v>277</v>
      </c>
      <c r="Y158" s="53" t="s">
        <v>277</v>
      </c>
      <c r="Z158" s="53" t="s">
        <v>288</v>
      </c>
      <c r="AA158" s="53" t="s">
        <v>277</v>
      </c>
      <c r="AB158" s="53" t="s">
        <v>277</v>
      </c>
      <c r="AC158" s="55">
        <v>0</v>
      </c>
      <c r="AD158" s="53" t="s">
        <v>277</v>
      </c>
      <c r="AE158" s="53" t="s">
        <v>306</v>
      </c>
    </row>
    <row r="159" spans="1:31" ht="90" x14ac:dyDescent="0.25">
      <c r="A159" s="53" t="s">
        <v>1761</v>
      </c>
      <c r="B159" s="53" t="s">
        <v>1762</v>
      </c>
      <c r="C159" s="53" t="s">
        <v>1227</v>
      </c>
      <c r="D159" s="53" t="s">
        <v>1763</v>
      </c>
      <c r="E159" s="53" t="s">
        <v>275</v>
      </c>
      <c r="F159" s="53" t="s">
        <v>1230</v>
      </c>
      <c r="G159" s="53" t="s">
        <v>277</v>
      </c>
      <c r="H159" s="53" t="s">
        <v>277</v>
      </c>
      <c r="I159" s="53" t="s">
        <v>1764</v>
      </c>
      <c r="J159" s="53" t="s">
        <v>1765</v>
      </c>
      <c r="K159" s="53" t="s">
        <v>1766</v>
      </c>
      <c r="L159" s="53" t="s">
        <v>1748</v>
      </c>
      <c r="M159" s="53" t="s">
        <v>1737</v>
      </c>
      <c r="N159" s="54">
        <v>12000</v>
      </c>
      <c r="O159" s="54">
        <v>5430</v>
      </c>
      <c r="P159" s="54">
        <v>0</v>
      </c>
      <c r="Q159" s="53" t="s">
        <v>346</v>
      </c>
      <c r="R159" s="53" t="s">
        <v>1767</v>
      </c>
      <c r="S159" s="53" t="s">
        <v>439</v>
      </c>
      <c r="T159" s="53" t="s">
        <v>277</v>
      </c>
      <c r="U159" s="53" t="s">
        <v>277</v>
      </c>
      <c r="V159" s="53" t="s">
        <v>303</v>
      </c>
      <c r="W159" s="53" t="s">
        <v>304</v>
      </c>
      <c r="X159" s="53" t="s">
        <v>427</v>
      </c>
      <c r="Y159" s="53" t="s">
        <v>1768</v>
      </c>
      <c r="Z159" s="53" t="s">
        <v>277</v>
      </c>
      <c r="AA159" s="53" t="s">
        <v>277</v>
      </c>
      <c r="AB159" s="53" t="s">
        <v>288</v>
      </c>
      <c r="AC159" s="55">
        <v>0</v>
      </c>
      <c r="AD159" s="53" t="s">
        <v>277</v>
      </c>
      <c r="AE159" s="53" t="s">
        <v>749</v>
      </c>
    </row>
    <row r="160" spans="1:31" ht="30" x14ac:dyDescent="0.25">
      <c r="A160" s="53" t="s">
        <v>1769</v>
      </c>
      <c r="B160" s="53" t="s">
        <v>1770</v>
      </c>
      <c r="C160" s="53" t="s">
        <v>277</v>
      </c>
      <c r="D160" s="53" t="s">
        <v>1771</v>
      </c>
      <c r="E160" s="53" t="s">
        <v>1654</v>
      </c>
      <c r="F160" s="53" t="s">
        <v>1772</v>
      </c>
      <c r="G160" s="53" t="s">
        <v>1773</v>
      </c>
      <c r="H160" s="53" t="s">
        <v>1774</v>
      </c>
      <c r="I160" s="53" t="s">
        <v>277</v>
      </c>
      <c r="J160" s="53" t="s">
        <v>1775</v>
      </c>
      <c r="K160" s="53" t="s">
        <v>1776</v>
      </c>
      <c r="L160" s="53" t="s">
        <v>1777</v>
      </c>
      <c r="M160" s="53" t="s">
        <v>1778</v>
      </c>
      <c r="N160" s="54">
        <v>3000</v>
      </c>
      <c r="O160" s="54">
        <v>0</v>
      </c>
      <c r="P160" s="54">
        <v>0</v>
      </c>
      <c r="Q160" s="53" t="s">
        <v>346</v>
      </c>
      <c r="R160" s="53" t="s">
        <v>1779</v>
      </c>
      <c r="S160" s="53" t="s">
        <v>348</v>
      </c>
      <c r="T160" s="53" t="s">
        <v>277</v>
      </c>
      <c r="U160" s="53" t="s">
        <v>277</v>
      </c>
      <c r="V160" s="53" t="s">
        <v>285</v>
      </c>
      <c r="W160" s="53" t="s">
        <v>1780</v>
      </c>
      <c r="X160" s="53" t="s">
        <v>277</v>
      </c>
      <c r="Y160" s="53" t="s">
        <v>277</v>
      </c>
      <c r="Z160" s="53" t="s">
        <v>277</v>
      </c>
      <c r="AA160" s="53" t="s">
        <v>277</v>
      </c>
      <c r="AB160" s="53" t="s">
        <v>288</v>
      </c>
      <c r="AC160" s="55">
        <v>0</v>
      </c>
      <c r="AD160" s="53" t="s">
        <v>277</v>
      </c>
      <c r="AE160" s="53" t="s">
        <v>306</v>
      </c>
    </row>
    <row r="161" spans="1:31" ht="135" x14ac:dyDescent="0.25">
      <c r="A161" s="53" t="s">
        <v>1781</v>
      </c>
      <c r="B161" s="53" t="s">
        <v>1782</v>
      </c>
      <c r="C161" s="53" t="s">
        <v>1783</v>
      </c>
      <c r="D161" s="53" t="s">
        <v>1784</v>
      </c>
      <c r="E161" s="53" t="s">
        <v>480</v>
      </c>
      <c r="F161" s="53" t="s">
        <v>1785</v>
      </c>
      <c r="G161" s="53" t="s">
        <v>1786</v>
      </c>
      <c r="H161" s="53" t="s">
        <v>277</v>
      </c>
      <c r="I161" s="53" t="s">
        <v>1787</v>
      </c>
      <c r="J161" s="53" t="s">
        <v>1788</v>
      </c>
      <c r="K161" s="53" t="s">
        <v>462</v>
      </c>
      <c r="L161" s="53" t="s">
        <v>1789</v>
      </c>
      <c r="M161" s="53" t="s">
        <v>1790</v>
      </c>
      <c r="N161" s="54">
        <v>2526</v>
      </c>
      <c r="O161" s="54">
        <v>0</v>
      </c>
      <c r="P161" s="54">
        <v>0</v>
      </c>
      <c r="Q161" s="53" t="s">
        <v>346</v>
      </c>
      <c r="R161" s="53" t="s">
        <v>1791</v>
      </c>
      <c r="S161" s="53" t="s">
        <v>284</v>
      </c>
      <c r="T161" s="53" t="s">
        <v>319</v>
      </c>
      <c r="U161" s="53" t="s">
        <v>277</v>
      </c>
      <c r="V161" s="53" t="s">
        <v>320</v>
      </c>
      <c r="W161" s="53" t="s">
        <v>1780</v>
      </c>
      <c r="X161" s="53" t="s">
        <v>277</v>
      </c>
      <c r="Y161" s="53" t="s">
        <v>1792</v>
      </c>
      <c r="Z161" s="53" t="s">
        <v>288</v>
      </c>
      <c r="AA161" s="53" t="s">
        <v>277</v>
      </c>
      <c r="AB161" s="53" t="s">
        <v>277</v>
      </c>
      <c r="AC161" s="55">
        <v>0</v>
      </c>
      <c r="AD161" s="53" t="s">
        <v>277</v>
      </c>
      <c r="AE161" s="53" t="s">
        <v>306</v>
      </c>
    </row>
    <row r="162" spans="1:31" ht="150" x14ac:dyDescent="0.25">
      <c r="A162" s="53" t="s">
        <v>1793</v>
      </c>
      <c r="B162" s="53" t="s">
        <v>1794</v>
      </c>
      <c r="C162" s="53" t="s">
        <v>277</v>
      </c>
      <c r="D162" s="53" t="s">
        <v>1795</v>
      </c>
      <c r="E162" s="53" t="s">
        <v>275</v>
      </c>
      <c r="F162" s="53" t="s">
        <v>1796</v>
      </c>
      <c r="G162" s="53" t="s">
        <v>1797</v>
      </c>
      <c r="H162" s="53" t="s">
        <v>277</v>
      </c>
      <c r="I162" s="53" t="s">
        <v>277</v>
      </c>
      <c r="J162" s="53" t="s">
        <v>1798</v>
      </c>
      <c r="K162" s="53" t="s">
        <v>1799</v>
      </c>
      <c r="L162" s="53" t="s">
        <v>1800</v>
      </c>
      <c r="M162" s="53" t="s">
        <v>1801</v>
      </c>
      <c r="N162" s="54">
        <v>900</v>
      </c>
      <c r="O162" s="54">
        <v>0</v>
      </c>
      <c r="P162" s="54">
        <v>0</v>
      </c>
      <c r="Q162" s="53" t="s">
        <v>346</v>
      </c>
      <c r="R162" s="53" t="s">
        <v>1802</v>
      </c>
      <c r="S162" s="53" t="s">
        <v>348</v>
      </c>
      <c r="T162" s="53" t="s">
        <v>277</v>
      </c>
      <c r="U162" s="53" t="s">
        <v>277</v>
      </c>
      <c r="V162" s="53" t="s">
        <v>277</v>
      </c>
      <c r="W162" s="53" t="s">
        <v>277</v>
      </c>
      <c r="X162" s="53" t="s">
        <v>277</v>
      </c>
      <c r="Y162" s="53" t="s">
        <v>1803</v>
      </c>
      <c r="Z162" s="53" t="s">
        <v>288</v>
      </c>
      <c r="AA162" s="53" t="s">
        <v>277</v>
      </c>
      <c r="AB162" s="53" t="s">
        <v>277</v>
      </c>
      <c r="AC162" s="55">
        <v>0</v>
      </c>
      <c r="AD162" s="53" t="s">
        <v>277</v>
      </c>
      <c r="AE162" s="53" t="s">
        <v>306</v>
      </c>
    </row>
    <row r="163" spans="1:31" ht="45" x14ac:dyDescent="0.25">
      <c r="A163" s="53" t="s">
        <v>1804</v>
      </c>
      <c r="B163" s="53" t="s">
        <v>1805</v>
      </c>
      <c r="C163" s="53" t="s">
        <v>1806</v>
      </c>
      <c r="D163" s="53" t="s">
        <v>1807</v>
      </c>
      <c r="E163" s="53" t="s">
        <v>293</v>
      </c>
      <c r="F163" s="53" t="s">
        <v>1808</v>
      </c>
      <c r="G163" s="53" t="s">
        <v>1809</v>
      </c>
      <c r="H163" s="53" t="s">
        <v>277</v>
      </c>
      <c r="I163" s="53" t="s">
        <v>1810</v>
      </c>
      <c r="J163" s="53" t="s">
        <v>1811</v>
      </c>
      <c r="K163" s="53" t="s">
        <v>1812</v>
      </c>
      <c r="L163" s="53" t="s">
        <v>1813</v>
      </c>
      <c r="M163" s="53" t="s">
        <v>1387</v>
      </c>
      <c r="N163" s="54">
        <v>7023</v>
      </c>
      <c r="O163" s="54">
        <v>0</v>
      </c>
      <c r="P163" s="54">
        <v>0</v>
      </c>
      <c r="Q163" s="53" t="s">
        <v>346</v>
      </c>
      <c r="R163" s="53" t="s">
        <v>1814</v>
      </c>
      <c r="S163" s="53" t="s">
        <v>284</v>
      </c>
      <c r="T163" s="53" t="s">
        <v>284</v>
      </c>
      <c r="U163" s="53" t="s">
        <v>277</v>
      </c>
      <c r="V163" s="53" t="s">
        <v>675</v>
      </c>
      <c r="W163" s="53" t="s">
        <v>1780</v>
      </c>
      <c r="X163" s="53" t="s">
        <v>277</v>
      </c>
      <c r="Y163" s="53" t="s">
        <v>1815</v>
      </c>
      <c r="Z163" s="53" t="s">
        <v>288</v>
      </c>
      <c r="AA163" s="53" t="s">
        <v>277</v>
      </c>
      <c r="AB163" s="53" t="s">
        <v>277</v>
      </c>
      <c r="AC163" s="55">
        <v>0</v>
      </c>
      <c r="AD163" s="53" t="s">
        <v>277</v>
      </c>
      <c r="AE163" s="53" t="s">
        <v>306</v>
      </c>
    </row>
    <row r="164" spans="1:31" ht="105" x14ac:dyDescent="0.25">
      <c r="A164" s="53" t="s">
        <v>1816</v>
      </c>
      <c r="B164" s="53" t="s">
        <v>1817</v>
      </c>
      <c r="C164" s="53" t="s">
        <v>1818</v>
      </c>
      <c r="D164" s="53" t="s">
        <v>1819</v>
      </c>
      <c r="E164" s="53" t="s">
        <v>293</v>
      </c>
      <c r="F164" s="53" t="s">
        <v>1392</v>
      </c>
      <c r="G164" s="53" t="s">
        <v>277</v>
      </c>
      <c r="H164" s="53" t="s">
        <v>277</v>
      </c>
      <c r="I164" s="53" t="s">
        <v>1820</v>
      </c>
      <c r="J164" s="53" t="s">
        <v>1821</v>
      </c>
      <c r="K164" s="53" t="s">
        <v>298</v>
      </c>
      <c r="L164" s="53" t="s">
        <v>1822</v>
      </c>
      <c r="M164" s="53" t="s">
        <v>1823</v>
      </c>
      <c r="N164" s="54">
        <v>13249</v>
      </c>
      <c r="O164" s="54">
        <v>0</v>
      </c>
      <c r="P164" s="54">
        <v>0</v>
      </c>
      <c r="Q164" s="53" t="s">
        <v>346</v>
      </c>
      <c r="R164" s="53" t="s">
        <v>1824</v>
      </c>
      <c r="S164" s="53" t="s">
        <v>348</v>
      </c>
      <c r="T164" s="53" t="s">
        <v>284</v>
      </c>
      <c r="U164" s="53" t="s">
        <v>277</v>
      </c>
      <c r="V164" s="53" t="s">
        <v>303</v>
      </c>
      <c r="W164" s="53" t="s">
        <v>304</v>
      </c>
      <c r="X164" s="53" t="s">
        <v>427</v>
      </c>
      <c r="Y164" s="53" t="s">
        <v>1825</v>
      </c>
      <c r="Z164" s="53" t="s">
        <v>288</v>
      </c>
      <c r="AA164" s="53" t="s">
        <v>277</v>
      </c>
      <c r="AB164" s="53" t="s">
        <v>277</v>
      </c>
      <c r="AC164" s="55">
        <v>0</v>
      </c>
      <c r="AD164" s="53" t="s">
        <v>277</v>
      </c>
      <c r="AE164" s="53" t="s">
        <v>306</v>
      </c>
    </row>
    <row r="165" spans="1:31" ht="105" x14ac:dyDescent="0.25">
      <c r="A165" s="53" t="s">
        <v>1826</v>
      </c>
      <c r="B165" s="53" t="s">
        <v>1827</v>
      </c>
      <c r="C165" s="53" t="s">
        <v>277</v>
      </c>
      <c r="D165" s="53" t="s">
        <v>1828</v>
      </c>
      <c r="E165" s="53" t="s">
        <v>1654</v>
      </c>
      <c r="F165" s="53" t="s">
        <v>1829</v>
      </c>
      <c r="G165" s="53" t="s">
        <v>1830</v>
      </c>
      <c r="H165" s="53" t="s">
        <v>1831</v>
      </c>
      <c r="I165" s="53" t="s">
        <v>277</v>
      </c>
      <c r="J165" s="53" t="s">
        <v>1832</v>
      </c>
      <c r="K165" s="53" t="s">
        <v>1833</v>
      </c>
      <c r="L165" s="53" t="s">
        <v>1834</v>
      </c>
      <c r="M165" s="53" t="s">
        <v>1499</v>
      </c>
      <c r="N165" s="54">
        <v>20000</v>
      </c>
      <c r="O165" s="54">
        <v>4968</v>
      </c>
      <c r="P165" s="54">
        <v>0</v>
      </c>
      <c r="Q165" s="53" t="s">
        <v>346</v>
      </c>
      <c r="R165" s="53" t="s">
        <v>1835</v>
      </c>
      <c r="S165" s="53" t="s">
        <v>348</v>
      </c>
      <c r="T165" s="53" t="s">
        <v>277</v>
      </c>
      <c r="U165" s="53" t="s">
        <v>277</v>
      </c>
      <c r="V165" s="53" t="s">
        <v>277</v>
      </c>
      <c r="W165" s="53" t="s">
        <v>277</v>
      </c>
      <c r="X165" s="53" t="s">
        <v>277</v>
      </c>
      <c r="Y165" s="53" t="s">
        <v>1836</v>
      </c>
      <c r="Z165" s="53" t="s">
        <v>277</v>
      </c>
      <c r="AA165" s="53" t="s">
        <v>277</v>
      </c>
      <c r="AB165" s="53" t="s">
        <v>288</v>
      </c>
      <c r="AC165" s="55">
        <v>0</v>
      </c>
      <c r="AD165" s="53" t="s">
        <v>277</v>
      </c>
      <c r="AE165" s="53" t="s">
        <v>306</v>
      </c>
    </row>
    <row r="166" spans="1:31" ht="60" x14ac:dyDescent="0.25">
      <c r="A166" s="53" t="s">
        <v>1837</v>
      </c>
      <c r="B166" s="53" t="s">
        <v>1838</v>
      </c>
      <c r="C166" s="53" t="s">
        <v>277</v>
      </c>
      <c r="D166" s="53" t="s">
        <v>1839</v>
      </c>
      <c r="E166" s="53" t="s">
        <v>275</v>
      </c>
      <c r="F166" s="53" t="s">
        <v>1840</v>
      </c>
      <c r="G166" s="53" t="s">
        <v>1841</v>
      </c>
      <c r="H166" s="53" t="s">
        <v>277</v>
      </c>
      <c r="I166" s="53" t="s">
        <v>1842</v>
      </c>
      <c r="J166" s="53" t="s">
        <v>1843</v>
      </c>
      <c r="K166" s="53" t="s">
        <v>1844</v>
      </c>
      <c r="L166" s="53" t="s">
        <v>1845</v>
      </c>
      <c r="M166" s="53" t="s">
        <v>1846</v>
      </c>
      <c r="N166" s="54">
        <v>4000</v>
      </c>
      <c r="O166" s="54">
        <v>0</v>
      </c>
      <c r="P166" s="54">
        <v>0</v>
      </c>
      <c r="Q166" s="53" t="s">
        <v>1847</v>
      </c>
      <c r="R166" s="53" t="s">
        <v>1848</v>
      </c>
      <c r="S166" s="53" t="s">
        <v>348</v>
      </c>
      <c r="T166" s="53" t="s">
        <v>277</v>
      </c>
      <c r="U166" s="53" t="s">
        <v>277</v>
      </c>
      <c r="V166" s="53" t="s">
        <v>303</v>
      </c>
      <c r="W166" s="53" t="s">
        <v>304</v>
      </c>
      <c r="X166" s="53" t="s">
        <v>277</v>
      </c>
      <c r="Y166" s="53" t="s">
        <v>1849</v>
      </c>
      <c r="Z166" s="53" t="s">
        <v>277</v>
      </c>
      <c r="AA166" s="53" t="s">
        <v>288</v>
      </c>
      <c r="AB166" s="53" t="s">
        <v>277</v>
      </c>
      <c r="AC166" s="55">
        <v>0</v>
      </c>
      <c r="AD166" s="53" t="s">
        <v>288</v>
      </c>
      <c r="AE166" s="53" t="s">
        <v>306</v>
      </c>
    </row>
    <row r="167" spans="1:31" ht="45" x14ac:dyDescent="0.25">
      <c r="A167" s="53" t="s">
        <v>1850</v>
      </c>
      <c r="B167" s="53" t="s">
        <v>1752</v>
      </c>
      <c r="C167" s="53" t="s">
        <v>277</v>
      </c>
      <c r="D167" s="53" t="s">
        <v>1851</v>
      </c>
      <c r="E167" s="53" t="s">
        <v>293</v>
      </c>
      <c r="F167" s="53" t="s">
        <v>294</v>
      </c>
      <c r="G167" s="53" t="s">
        <v>1755</v>
      </c>
      <c r="H167" s="53" t="s">
        <v>277</v>
      </c>
      <c r="I167" s="53" t="s">
        <v>1756</v>
      </c>
      <c r="J167" s="53" t="s">
        <v>1852</v>
      </c>
      <c r="K167" s="53" t="s">
        <v>1853</v>
      </c>
      <c r="L167" s="53" t="s">
        <v>1854</v>
      </c>
      <c r="M167" s="53" t="s">
        <v>1855</v>
      </c>
      <c r="N167" s="54">
        <v>3894</v>
      </c>
      <c r="O167" s="54">
        <v>0</v>
      </c>
      <c r="P167" s="54">
        <v>0</v>
      </c>
      <c r="Q167" s="53" t="s">
        <v>346</v>
      </c>
      <c r="R167" s="53" t="s">
        <v>1856</v>
      </c>
      <c r="S167" s="53" t="s">
        <v>439</v>
      </c>
      <c r="T167" s="53" t="s">
        <v>277</v>
      </c>
      <c r="U167" s="53" t="s">
        <v>277</v>
      </c>
      <c r="V167" s="53" t="s">
        <v>277</v>
      </c>
      <c r="W167" s="53" t="s">
        <v>277</v>
      </c>
      <c r="X167" s="53" t="s">
        <v>277</v>
      </c>
      <c r="Y167" s="53" t="s">
        <v>1857</v>
      </c>
      <c r="Z167" s="53" t="s">
        <v>288</v>
      </c>
      <c r="AA167" s="53" t="s">
        <v>277</v>
      </c>
      <c r="AB167" s="53" t="s">
        <v>277</v>
      </c>
      <c r="AC167" s="55">
        <v>0</v>
      </c>
      <c r="AD167" s="53" t="s">
        <v>277</v>
      </c>
      <c r="AE167" s="53" t="s">
        <v>306</v>
      </c>
    </row>
    <row r="168" spans="1:31" ht="60" x14ac:dyDescent="0.25">
      <c r="A168" s="53" t="s">
        <v>1858</v>
      </c>
      <c r="B168" s="53" t="s">
        <v>1859</v>
      </c>
      <c r="C168" s="53" t="s">
        <v>1860</v>
      </c>
      <c r="D168" s="53" t="s">
        <v>37</v>
      </c>
      <c r="E168" s="53" t="s">
        <v>1654</v>
      </c>
      <c r="F168" s="53" t="s">
        <v>1861</v>
      </c>
      <c r="G168" s="53" t="s">
        <v>1862</v>
      </c>
      <c r="H168" s="53" t="s">
        <v>1863</v>
      </c>
      <c r="I168" s="53" t="s">
        <v>1864</v>
      </c>
      <c r="J168" s="53" t="s">
        <v>1865</v>
      </c>
      <c r="K168" s="53" t="s">
        <v>1866</v>
      </c>
      <c r="L168" s="53" t="s">
        <v>1867</v>
      </c>
      <c r="M168" s="53" t="s">
        <v>1868</v>
      </c>
      <c r="N168" s="54">
        <v>24097</v>
      </c>
      <c r="O168" s="54">
        <v>9032</v>
      </c>
      <c r="P168" s="54">
        <v>0</v>
      </c>
      <c r="Q168" s="53" t="s">
        <v>426</v>
      </c>
      <c r="R168" s="53" t="s">
        <v>1869</v>
      </c>
      <c r="S168" s="53" t="s">
        <v>284</v>
      </c>
      <c r="T168" s="53" t="s">
        <v>1870</v>
      </c>
      <c r="U168" s="53" t="s">
        <v>348</v>
      </c>
      <c r="V168" s="53" t="s">
        <v>285</v>
      </c>
      <c r="W168" s="53" t="s">
        <v>277</v>
      </c>
      <c r="X168" s="53" t="s">
        <v>277</v>
      </c>
      <c r="Y168" s="53" t="s">
        <v>1871</v>
      </c>
      <c r="Z168" s="53" t="s">
        <v>277</v>
      </c>
      <c r="AA168" s="53" t="s">
        <v>288</v>
      </c>
      <c r="AB168" s="53" t="s">
        <v>277</v>
      </c>
      <c r="AC168" s="55">
        <v>0</v>
      </c>
      <c r="AD168" s="53" t="s">
        <v>277</v>
      </c>
      <c r="AE168" s="53" t="s">
        <v>1872</v>
      </c>
    </row>
    <row r="169" spans="1:31" ht="60" x14ac:dyDescent="0.25">
      <c r="A169" s="53" t="s">
        <v>1873</v>
      </c>
      <c r="B169" s="53" t="s">
        <v>1874</v>
      </c>
      <c r="C169" s="53" t="s">
        <v>1875</v>
      </c>
      <c r="D169" s="53" t="s">
        <v>1876</v>
      </c>
      <c r="E169" s="53" t="s">
        <v>1654</v>
      </c>
      <c r="F169" s="53" t="s">
        <v>1877</v>
      </c>
      <c r="G169" s="53" t="s">
        <v>1878</v>
      </c>
      <c r="H169" s="53" t="s">
        <v>277</v>
      </c>
      <c r="I169" s="53" t="s">
        <v>277</v>
      </c>
      <c r="J169" s="53" t="s">
        <v>1877</v>
      </c>
      <c r="K169" s="53" t="s">
        <v>1704</v>
      </c>
      <c r="L169" s="53" t="s">
        <v>1499</v>
      </c>
      <c r="M169" s="53" t="s">
        <v>1879</v>
      </c>
      <c r="N169" s="54">
        <v>2320</v>
      </c>
      <c r="O169" s="54">
        <v>0</v>
      </c>
      <c r="P169" s="54">
        <v>0</v>
      </c>
      <c r="Q169" s="53" t="s">
        <v>346</v>
      </c>
      <c r="R169" s="53" t="s">
        <v>1880</v>
      </c>
      <c r="S169" s="53" t="s">
        <v>318</v>
      </c>
      <c r="T169" s="53" t="s">
        <v>1098</v>
      </c>
      <c r="U169" s="53" t="s">
        <v>277</v>
      </c>
      <c r="V169" s="53" t="s">
        <v>320</v>
      </c>
      <c r="W169" s="53" t="s">
        <v>277</v>
      </c>
      <c r="X169" s="53" t="s">
        <v>277</v>
      </c>
      <c r="Y169" s="53" t="s">
        <v>1881</v>
      </c>
      <c r="Z169" s="53" t="s">
        <v>288</v>
      </c>
      <c r="AA169" s="53" t="s">
        <v>277</v>
      </c>
      <c r="AB169" s="53" t="s">
        <v>277</v>
      </c>
      <c r="AC169" s="55">
        <v>0</v>
      </c>
      <c r="AD169" s="53" t="s">
        <v>277</v>
      </c>
      <c r="AE169" s="53" t="s">
        <v>306</v>
      </c>
    </row>
    <row r="170" spans="1:31" ht="45" x14ac:dyDescent="0.25">
      <c r="A170" s="53" t="s">
        <v>1882</v>
      </c>
      <c r="B170" s="53" t="s">
        <v>1883</v>
      </c>
      <c r="C170" s="53" t="s">
        <v>277</v>
      </c>
      <c r="D170" s="53" t="s">
        <v>1884</v>
      </c>
      <c r="E170" s="53" t="s">
        <v>1654</v>
      </c>
      <c r="F170" s="53" t="s">
        <v>1885</v>
      </c>
      <c r="G170" s="53" t="s">
        <v>1886</v>
      </c>
      <c r="H170" s="53" t="s">
        <v>277</v>
      </c>
      <c r="I170" s="53" t="s">
        <v>1887</v>
      </c>
      <c r="J170" s="53" t="s">
        <v>1888</v>
      </c>
      <c r="K170" s="53" t="s">
        <v>1889</v>
      </c>
      <c r="L170" s="53" t="s">
        <v>1890</v>
      </c>
      <c r="M170" s="53" t="s">
        <v>1891</v>
      </c>
      <c r="N170" s="54">
        <v>27777</v>
      </c>
      <c r="O170" s="54">
        <v>19300</v>
      </c>
      <c r="P170" s="54">
        <v>0</v>
      </c>
      <c r="Q170" s="53" t="s">
        <v>282</v>
      </c>
      <c r="R170" s="53" t="s">
        <v>332</v>
      </c>
      <c r="S170" s="53" t="s">
        <v>439</v>
      </c>
      <c r="T170" s="53" t="s">
        <v>1098</v>
      </c>
      <c r="U170" s="53" t="s">
        <v>277</v>
      </c>
      <c r="V170" s="53" t="s">
        <v>320</v>
      </c>
      <c r="W170" s="53" t="s">
        <v>304</v>
      </c>
      <c r="X170" s="53" t="s">
        <v>427</v>
      </c>
      <c r="Y170" s="53" t="s">
        <v>1892</v>
      </c>
      <c r="Z170" s="53" t="s">
        <v>277</v>
      </c>
      <c r="AA170" s="53" t="s">
        <v>288</v>
      </c>
      <c r="AB170" s="53" t="s">
        <v>277</v>
      </c>
      <c r="AC170" s="55">
        <v>0</v>
      </c>
      <c r="AD170" s="53" t="s">
        <v>277</v>
      </c>
      <c r="AE170" s="53" t="s">
        <v>306</v>
      </c>
    </row>
    <row r="171" spans="1:31" ht="45" x14ac:dyDescent="0.25">
      <c r="A171" s="53" t="s">
        <v>1893</v>
      </c>
      <c r="B171" s="53" t="s">
        <v>1894</v>
      </c>
      <c r="C171" s="53" t="s">
        <v>277</v>
      </c>
      <c r="D171" s="53" t="s">
        <v>1895</v>
      </c>
      <c r="E171" s="53" t="s">
        <v>293</v>
      </c>
      <c r="F171" s="53" t="s">
        <v>1896</v>
      </c>
      <c r="G171" s="53" t="s">
        <v>1897</v>
      </c>
      <c r="H171" s="53" t="s">
        <v>277</v>
      </c>
      <c r="I171" s="53" t="s">
        <v>1898</v>
      </c>
      <c r="J171" s="53" t="s">
        <v>1899</v>
      </c>
      <c r="K171" s="53" t="s">
        <v>298</v>
      </c>
      <c r="L171" s="53" t="s">
        <v>1823</v>
      </c>
      <c r="M171" s="53" t="s">
        <v>1900</v>
      </c>
      <c r="N171" s="54">
        <v>2535</v>
      </c>
      <c r="O171" s="54">
        <v>0</v>
      </c>
      <c r="P171" s="54">
        <v>0</v>
      </c>
      <c r="Q171" s="53" t="s">
        <v>1847</v>
      </c>
      <c r="R171" s="53" t="s">
        <v>1901</v>
      </c>
      <c r="S171" s="53" t="s">
        <v>284</v>
      </c>
      <c r="T171" s="53" t="s">
        <v>284</v>
      </c>
      <c r="U171" s="53" t="s">
        <v>277</v>
      </c>
      <c r="V171" s="53" t="s">
        <v>303</v>
      </c>
      <c r="W171" s="53" t="s">
        <v>304</v>
      </c>
      <c r="X171" s="53" t="s">
        <v>427</v>
      </c>
      <c r="Y171" s="53" t="s">
        <v>1902</v>
      </c>
      <c r="Z171" s="53" t="s">
        <v>288</v>
      </c>
      <c r="AA171" s="53" t="s">
        <v>277</v>
      </c>
      <c r="AB171" s="53" t="s">
        <v>277</v>
      </c>
      <c r="AC171" s="55">
        <v>0</v>
      </c>
      <c r="AD171" s="53" t="s">
        <v>277</v>
      </c>
      <c r="AE171" s="53" t="s">
        <v>306</v>
      </c>
    </row>
    <row r="172" spans="1:31" ht="45" x14ac:dyDescent="0.25">
      <c r="A172" s="53" t="s">
        <v>1903</v>
      </c>
      <c r="B172" s="53" t="s">
        <v>1904</v>
      </c>
      <c r="C172" s="53" t="s">
        <v>277</v>
      </c>
      <c r="D172" s="53" t="s">
        <v>1905</v>
      </c>
      <c r="E172" s="53" t="s">
        <v>293</v>
      </c>
      <c r="F172" s="53" t="s">
        <v>1392</v>
      </c>
      <c r="G172" s="53" t="s">
        <v>277</v>
      </c>
      <c r="H172" s="53" t="s">
        <v>277</v>
      </c>
      <c r="I172" s="53" t="s">
        <v>277</v>
      </c>
      <c r="J172" s="53" t="s">
        <v>970</v>
      </c>
      <c r="K172" s="53" t="s">
        <v>1906</v>
      </c>
      <c r="L172" s="53" t="s">
        <v>1823</v>
      </c>
      <c r="M172" s="53" t="s">
        <v>1907</v>
      </c>
      <c r="N172" s="54">
        <v>1630</v>
      </c>
      <c r="O172" s="54">
        <v>0</v>
      </c>
      <c r="P172" s="54">
        <v>0</v>
      </c>
      <c r="Q172" s="53" t="s">
        <v>1847</v>
      </c>
      <c r="R172" s="53" t="s">
        <v>1908</v>
      </c>
      <c r="S172" s="53" t="s">
        <v>284</v>
      </c>
      <c r="T172" s="53" t="s">
        <v>284</v>
      </c>
      <c r="U172" s="53" t="s">
        <v>277</v>
      </c>
      <c r="V172" s="53" t="s">
        <v>675</v>
      </c>
      <c r="W172" s="53" t="s">
        <v>277</v>
      </c>
      <c r="X172" s="53" t="s">
        <v>277</v>
      </c>
      <c r="Y172" s="53" t="s">
        <v>1909</v>
      </c>
      <c r="Z172" s="53" t="s">
        <v>288</v>
      </c>
      <c r="AA172" s="53" t="s">
        <v>277</v>
      </c>
      <c r="AB172" s="53" t="s">
        <v>277</v>
      </c>
      <c r="AC172" s="55">
        <v>0</v>
      </c>
      <c r="AD172" s="53" t="s">
        <v>277</v>
      </c>
      <c r="AE172" s="53" t="s">
        <v>306</v>
      </c>
    </row>
    <row r="173" spans="1:31" ht="60" x14ac:dyDescent="0.25">
      <c r="A173" s="53" t="s">
        <v>1910</v>
      </c>
      <c r="B173" s="53" t="s">
        <v>1911</v>
      </c>
      <c r="C173" s="53" t="s">
        <v>1912</v>
      </c>
      <c r="D173" s="53" t="s">
        <v>1913</v>
      </c>
      <c r="E173" s="53" t="s">
        <v>275</v>
      </c>
      <c r="F173" s="53" t="s">
        <v>1914</v>
      </c>
      <c r="G173" s="53" t="s">
        <v>277</v>
      </c>
      <c r="H173" s="53" t="s">
        <v>277</v>
      </c>
      <c r="I173" s="53" t="s">
        <v>277</v>
      </c>
      <c r="J173" s="53" t="s">
        <v>987</v>
      </c>
      <c r="K173" s="53" t="s">
        <v>1915</v>
      </c>
      <c r="L173" s="53" t="s">
        <v>1916</v>
      </c>
      <c r="M173" s="53" t="s">
        <v>1437</v>
      </c>
      <c r="N173" s="54">
        <v>3500</v>
      </c>
      <c r="O173" s="54">
        <v>0</v>
      </c>
      <c r="P173" s="54">
        <v>0</v>
      </c>
      <c r="Q173" s="53" t="s">
        <v>1847</v>
      </c>
      <c r="R173" s="53" t="s">
        <v>1917</v>
      </c>
      <c r="S173" s="53" t="s">
        <v>348</v>
      </c>
      <c r="T173" s="53" t="s">
        <v>277</v>
      </c>
      <c r="U173" s="53" t="s">
        <v>277</v>
      </c>
      <c r="V173" s="53" t="s">
        <v>285</v>
      </c>
      <c r="W173" s="53" t="s">
        <v>277</v>
      </c>
      <c r="X173" s="53" t="s">
        <v>277</v>
      </c>
      <c r="Y173" s="53" t="s">
        <v>1918</v>
      </c>
      <c r="Z173" s="53" t="s">
        <v>277</v>
      </c>
      <c r="AA173" s="53" t="s">
        <v>277</v>
      </c>
      <c r="AB173" s="53" t="s">
        <v>288</v>
      </c>
      <c r="AC173" s="55">
        <v>0</v>
      </c>
      <c r="AD173" s="53" t="s">
        <v>277</v>
      </c>
      <c r="AE173" s="53" t="s">
        <v>322</v>
      </c>
    </row>
    <row r="174" spans="1:31" ht="195" x14ac:dyDescent="0.25">
      <c r="A174" s="53" t="s">
        <v>1919</v>
      </c>
      <c r="B174" s="53" t="s">
        <v>1920</v>
      </c>
      <c r="C174" s="53" t="s">
        <v>277</v>
      </c>
      <c r="D174" s="53" t="s">
        <v>1921</v>
      </c>
      <c r="E174" s="53" t="s">
        <v>293</v>
      </c>
      <c r="F174" s="53" t="s">
        <v>1922</v>
      </c>
      <c r="G174" s="53" t="s">
        <v>1923</v>
      </c>
      <c r="H174" s="53" t="s">
        <v>277</v>
      </c>
      <c r="I174" s="53" t="s">
        <v>1924</v>
      </c>
      <c r="J174" s="53" t="s">
        <v>1925</v>
      </c>
      <c r="K174" s="53" t="s">
        <v>1926</v>
      </c>
      <c r="L174" s="53" t="s">
        <v>1927</v>
      </c>
      <c r="M174" s="53" t="s">
        <v>1928</v>
      </c>
      <c r="N174" s="54">
        <v>7206</v>
      </c>
      <c r="O174" s="54">
        <v>0</v>
      </c>
      <c r="P174" s="54">
        <v>0</v>
      </c>
      <c r="Q174" s="53" t="s">
        <v>1847</v>
      </c>
      <c r="R174" s="53" t="s">
        <v>1929</v>
      </c>
      <c r="S174" s="53" t="s">
        <v>284</v>
      </c>
      <c r="T174" s="53" t="s">
        <v>284</v>
      </c>
      <c r="U174" s="53" t="s">
        <v>277</v>
      </c>
      <c r="V174" s="53" t="s">
        <v>303</v>
      </c>
      <c r="W174" s="53" t="s">
        <v>304</v>
      </c>
      <c r="X174" s="53" t="s">
        <v>277</v>
      </c>
      <c r="Y174" s="53" t="s">
        <v>1930</v>
      </c>
      <c r="Z174" s="53" t="s">
        <v>288</v>
      </c>
      <c r="AA174" s="53" t="s">
        <v>277</v>
      </c>
      <c r="AB174" s="53" t="s">
        <v>277</v>
      </c>
      <c r="AC174" s="55">
        <v>0</v>
      </c>
      <c r="AD174" s="53" t="s">
        <v>277</v>
      </c>
      <c r="AE174" s="53" t="s">
        <v>306</v>
      </c>
    </row>
    <row r="175" spans="1:31" ht="75" x14ac:dyDescent="0.25">
      <c r="A175" s="53" t="s">
        <v>1931</v>
      </c>
      <c r="B175" s="53" t="s">
        <v>1932</v>
      </c>
      <c r="C175" s="53" t="s">
        <v>277</v>
      </c>
      <c r="D175" s="53" t="s">
        <v>1933</v>
      </c>
      <c r="E175" s="53" t="s">
        <v>275</v>
      </c>
      <c r="F175" s="53" t="s">
        <v>1829</v>
      </c>
      <c r="G175" s="53" t="s">
        <v>1830</v>
      </c>
      <c r="H175" s="53" t="s">
        <v>1934</v>
      </c>
      <c r="I175" s="53" t="s">
        <v>1935</v>
      </c>
      <c r="J175" s="53" t="s">
        <v>1832</v>
      </c>
      <c r="K175" s="53" t="s">
        <v>483</v>
      </c>
      <c r="L175" s="53" t="s">
        <v>1936</v>
      </c>
      <c r="M175" s="53" t="s">
        <v>1461</v>
      </c>
      <c r="N175" s="54">
        <v>0</v>
      </c>
      <c r="O175" s="54">
        <v>0</v>
      </c>
      <c r="P175" s="54">
        <v>0</v>
      </c>
      <c r="Q175" s="53" t="s">
        <v>1847</v>
      </c>
      <c r="R175" s="53" t="s">
        <v>1937</v>
      </c>
      <c r="S175" s="53" t="s">
        <v>348</v>
      </c>
      <c r="T175" s="53" t="s">
        <v>277</v>
      </c>
      <c r="U175" s="53" t="s">
        <v>277</v>
      </c>
      <c r="V175" s="53" t="s">
        <v>277</v>
      </c>
      <c r="W175" s="53" t="s">
        <v>277</v>
      </c>
      <c r="X175" s="53" t="s">
        <v>277</v>
      </c>
      <c r="Y175" s="53" t="s">
        <v>1938</v>
      </c>
      <c r="Z175" s="53" t="s">
        <v>277</v>
      </c>
      <c r="AA175" s="53" t="s">
        <v>277</v>
      </c>
      <c r="AB175" s="53" t="s">
        <v>288</v>
      </c>
      <c r="AC175" s="55">
        <v>0</v>
      </c>
      <c r="AD175" s="53" t="s">
        <v>277</v>
      </c>
      <c r="AE175" s="53" t="s">
        <v>306</v>
      </c>
    </row>
    <row r="176" spans="1:31" ht="45" x14ac:dyDescent="0.25">
      <c r="A176" s="53" t="s">
        <v>1939</v>
      </c>
      <c r="B176" s="53" t="s">
        <v>1940</v>
      </c>
      <c r="C176" s="53" t="s">
        <v>277</v>
      </c>
      <c r="D176" s="53" t="s">
        <v>1941</v>
      </c>
      <c r="E176" s="53" t="s">
        <v>275</v>
      </c>
      <c r="F176" s="53" t="s">
        <v>1942</v>
      </c>
      <c r="G176" s="53" t="s">
        <v>1830</v>
      </c>
      <c r="H176" s="53" t="s">
        <v>1934</v>
      </c>
      <c r="I176" s="53" t="s">
        <v>1943</v>
      </c>
      <c r="J176" s="53" t="s">
        <v>1944</v>
      </c>
      <c r="K176" s="53" t="s">
        <v>1945</v>
      </c>
      <c r="L176" s="53" t="s">
        <v>1946</v>
      </c>
      <c r="M176" s="53" t="s">
        <v>1461</v>
      </c>
      <c r="N176" s="54">
        <v>0</v>
      </c>
      <c r="O176" s="54">
        <v>0</v>
      </c>
      <c r="P176" s="54">
        <v>0</v>
      </c>
      <c r="Q176" s="53" t="s">
        <v>1847</v>
      </c>
      <c r="R176" s="53" t="s">
        <v>1947</v>
      </c>
      <c r="S176" s="53" t="s">
        <v>348</v>
      </c>
      <c r="T176" s="53" t="s">
        <v>277</v>
      </c>
      <c r="U176" s="53" t="s">
        <v>277</v>
      </c>
      <c r="V176" s="53" t="s">
        <v>277</v>
      </c>
      <c r="W176" s="53" t="s">
        <v>286</v>
      </c>
      <c r="X176" s="53" t="s">
        <v>277</v>
      </c>
      <c r="Y176" s="53" t="s">
        <v>1948</v>
      </c>
      <c r="Z176" s="53" t="s">
        <v>277</v>
      </c>
      <c r="AA176" s="53" t="s">
        <v>277</v>
      </c>
      <c r="AB176" s="53" t="s">
        <v>288</v>
      </c>
      <c r="AC176" s="55">
        <v>0</v>
      </c>
      <c r="AD176" s="53" t="s">
        <v>277</v>
      </c>
      <c r="AE176" s="53" t="s">
        <v>306</v>
      </c>
    </row>
    <row r="177" spans="1:31" ht="60" x14ac:dyDescent="0.25">
      <c r="A177" s="53" t="s">
        <v>1949</v>
      </c>
      <c r="B177" s="53" t="s">
        <v>1950</v>
      </c>
      <c r="C177" s="53" t="s">
        <v>1951</v>
      </c>
      <c r="D177" s="53" t="s">
        <v>1952</v>
      </c>
      <c r="E177" s="53" t="s">
        <v>275</v>
      </c>
      <c r="F177" s="53" t="s">
        <v>1953</v>
      </c>
      <c r="G177" s="53" t="s">
        <v>1954</v>
      </c>
      <c r="H177" s="53" t="s">
        <v>277</v>
      </c>
      <c r="I177" s="53" t="s">
        <v>1955</v>
      </c>
      <c r="J177" s="53" t="s">
        <v>1956</v>
      </c>
      <c r="K177" s="53" t="s">
        <v>1957</v>
      </c>
      <c r="L177" s="53" t="s">
        <v>1387</v>
      </c>
      <c r="M177" s="53" t="s">
        <v>1958</v>
      </c>
      <c r="N177" s="54">
        <v>1200</v>
      </c>
      <c r="O177" s="54">
        <v>0</v>
      </c>
      <c r="P177" s="54">
        <v>0</v>
      </c>
      <c r="Q177" s="53" t="s">
        <v>1717</v>
      </c>
      <c r="R177" s="53" t="s">
        <v>1959</v>
      </c>
      <c r="S177" s="53" t="s">
        <v>439</v>
      </c>
      <c r="T177" s="53" t="s">
        <v>277</v>
      </c>
      <c r="U177" s="53" t="s">
        <v>277</v>
      </c>
      <c r="V177" s="53" t="s">
        <v>320</v>
      </c>
      <c r="W177" s="53" t="s">
        <v>277</v>
      </c>
      <c r="X177" s="53" t="s">
        <v>277</v>
      </c>
      <c r="Y177" s="53" t="s">
        <v>1960</v>
      </c>
      <c r="Z177" s="53" t="s">
        <v>288</v>
      </c>
      <c r="AA177" s="53" t="s">
        <v>277</v>
      </c>
      <c r="AB177" s="53" t="s">
        <v>277</v>
      </c>
      <c r="AC177" s="55">
        <v>0</v>
      </c>
      <c r="AD177" s="53" t="s">
        <v>277</v>
      </c>
      <c r="AE177" s="53" t="s">
        <v>306</v>
      </c>
    </row>
    <row r="178" spans="1:31" ht="75" x14ac:dyDescent="0.25">
      <c r="A178" s="53" t="s">
        <v>1961</v>
      </c>
      <c r="B178" s="53" t="s">
        <v>1962</v>
      </c>
      <c r="C178" s="53" t="s">
        <v>1963</v>
      </c>
      <c r="D178" s="53" t="s">
        <v>1964</v>
      </c>
      <c r="E178" s="53" t="s">
        <v>1654</v>
      </c>
      <c r="F178" s="53" t="s">
        <v>1965</v>
      </c>
      <c r="G178" s="53" t="s">
        <v>1966</v>
      </c>
      <c r="H178" s="53" t="s">
        <v>1967</v>
      </c>
      <c r="I178" s="53" t="s">
        <v>1968</v>
      </c>
      <c r="J178" s="53" t="s">
        <v>1969</v>
      </c>
      <c r="K178" s="53" t="s">
        <v>1970</v>
      </c>
      <c r="L178" s="53" t="s">
        <v>1971</v>
      </c>
      <c r="M178" s="53" t="s">
        <v>1972</v>
      </c>
      <c r="N178" s="54">
        <v>15869</v>
      </c>
      <c r="O178" s="54">
        <v>0</v>
      </c>
      <c r="P178" s="54">
        <v>0</v>
      </c>
      <c r="Q178" s="53" t="s">
        <v>1717</v>
      </c>
      <c r="R178" s="53" t="s">
        <v>1973</v>
      </c>
      <c r="S178" s="53" t="s">
        <v>318</v>
      </c>
      <c r="T178" s="53" t="s">
        <v>277</v>
      </c>
      <c r="U178" s="53" t="s">
        <v>277</v>
      </c>
      <c r="V178" s="53" t="s">
        <v>320</v>
      </c>
      <c r="W178" s="53" t="s">
        <v>286</v>
      </c>
      <c r="X178" s="53" t="s">
        <v>277</v>
      </c>
      <c r="Y178" s="53" t="s">
        <v>1974</v>
      </c>
      <c r="Z178" s="53" t="s">
        <v>277</v>
      </c>
      <c r="AA178" s="53" t="s">
        <v>288</v>
      </c>
      <c r="AB178" s="53" t="s">
        <v>277</v>
      </c>
      <c r="AC178" s="55">
        <v>0</v>
      </c>
      <c r="AD178" s="53" t="s">
        <v>277</v>
      </c>
      <c r="AE178" s="53" t="s">
        <v>616</v>
      </c>
    </row>
    <row r="179" spans="1:31" ht="90" x14ac:dyDescent="0.25">
      <c r="A179" s="53" t="s">
        <v>1975</v>
      </c>
      <c r="B179" s="53" t="s">
        <v>351</v>
      </c>
      <c r="C179" s="53" t="s">
        <v>1976</v>
      </c>
      <c r="D179" s="53" t="s">
        <v>1977</v>
      </c>
      <c r="E179" s="53" t="s">
        <v>275</v>
      </c>
      <c r="F179" s="53" t="s">
        <v>1978</v>
      </c>
      <c r="G179" s="53" t="s">
        <v>1979</v>
      </c>
      <c r="H179" s="53" t="s">
        <v>277</v>
      </c>
      <c r="I179" s="53" t="s">
        <v>1980</v>
      </c>
      <c r="J179" s="53" t="s">
        <v>1981</v>
      </c>
      <c r="K179" s="53" t="s">
        <v>1982</v>
      </c>
      <c r="L179" s="53" t="s">
        <v>1983</v>
      </c>
      <c r="M179" s="53" t="s">
        <v>277</v>
      </c>
      <c r="N179" s="54">
        <v>111263</v>
      </c>
      <c r="O179" s="54">
        <v>42058</v>
      </c>
      <c r="P179" s="54">
        <v>0</v>
      </c>
      <c r="Q179" s="53" t="s">
        <v>1717</v>
      </c>
      <c r="R179" s="53" t="s">
        <v>1639</v>
      </c>
      <c r="S179" s="53" t="s">
        <v>284</v>
      </c>
      <c r="T179" s="53" t="s">
        <v>277</v>
      </c>
      <c r="U179" s="53" t="s">
        <v>277</v>
      </c>
      <c r="V179" s="53" t="s">
        <v>303</v>
      </c>
      <c r="W179" s="53" t="s">
        <v>304</v>
      </c>
      <c r="X179" s="53" t="s">
        <v>277</v>
      </c>
      <c r="Y179" s="53" t="s">
        <v>1984</v>
      </c>
      <c r="Z179" s="53" t="s">
        <v>277</v>
      </c>
      <c r="AA179" s="53" t="s">
        <v>288</v>
      </c>
      <c r="AB179" s="53" t="s">
        <v>277</v>
      </c>
      <c r="AC179" s="55">
        <v>0</v>
      </c>
      <c r="AD179" s="53" t="s">
        <v>277</v>
      </c>
      <c r="AE179" s="53" t="s">
        <v>306</v>
      </c>
    </row>
    <row r="180" spans="1:31" ht="30" x14ac:dyDescent="0.25">
      <c r="A180" s="53" t="s">
        <v>1985</v>
      </c>
      <c r="B180" s="53" t="s">
        <v>1986</v>
      </c>
      <c r="C180" s="53" t="s">
        <v>1987</v>
      </c>
      <c r="D180" s="53" t="s">
        <v>1988</v>
      </c>
      <c r="E180" s="53" t="s">
        <v>293</v>
      </c>
      <c r="F180" s="53" t="s">
        <v>1989</v>
      </c>
      <c r="G180" s="53" t="s">
        <v>1990</v>
      </c>
      <c r="H180" s="53" t="s">
        <v>277</v>
      </c>
      <c r="I180" s="53" t="s">
        <v>1991</v>
      </c>
      <c r="J180" s="53" t="s">
        <v>1989</v>
      </c>
      <c r="K180" s="53" t="s">
        <v>1945</v>
      </c>
      <c r="L180" s="53" t="s">
        <v>1992</v>
      </c>
      <c r="M180" s="53" t="s">
        <v>1993</v>
      </c>
      <c r="N180" s="54">
        <v>3000</v>
      </c>
      <c r="O180" s="54">
        <v>0</v>
      </c>
      <c r="P180" s="54">
        <v>0</v>
      </c>
      <c r="Q180" s="53" t="s">
        <v>1717</v>
      </c>
      <c r="R180" s="53" t="s">
        <v>332</v>
      </c>
      <c r="S180" s="53" t="s">
        <v>439</v>
      </c>
      <c r="T180" s="53" t="s">
        <v>440</v>
      </c>
      <c r="U180" s="53" t="s">
        <v>277</v>
      </c>
      <c r="V180" s="53" t="s">
        <v>277</v>
      </c>
      <c r="W180" s="53" t="s">
        <v>277</v>
      </c>
      <c r="X180" s="53" t="s">
        <v>277</v>
      </c>
      <c r="Y180" s="53" t="s">
        <v>441</v>
      </c>
      <c r="Z180" s="53" t="s">
        <v>288</v>
      </c>
      <c r="AA180" s="53" t="s">
        <v>277</v>
      </c>
      <c r="AB180" s="53" t="s">
        <v>277</v>
      </c>
      <c r="AC180" s="55">
        <v>0</v>
      </c>
      <c r="AD180" s="53" t="s">
        <v>277</v>
      </c>
      <c r="AE180" s="53" t="s">
        <v>306</v>
      </c>
    </row>
    <row r="181" spans="1:31" ht="90" x14ac:dyDescent="0.25">
      <c r="A181" s="53" t="s">
        <v>1994</v>
      </c>
      <c r="B181" s="53" t="s">
        <v>1217</v>
      </c>
      <c r="C181" s="53" t="s">
        <v>277</v>
      </c>
      <c r="D181" s="53" t="s">
        <v>1995</v>
      </c>
      <c r="E181" s="53" t="s">
        <v>1654</v>
      </c>
      <c r="F181" s="53" t="s">
        <v>1996</v>
      </c>
      <c r="G181" s="53" t="s">
        <v>382</v>
      </c>
      <c r="H181" s="53" t="s">
        <v>277</v>
      </c>
      <c r="I181" s="53" t="s">
        <v>1220</v>
      </c>
      <c r="J181" s="53" t="s">
        <v>383</v>
      </c>
      <c r="K181" s="53" t="s">
        <v>1997</v>
      </c>
      <c r="L181" s="53" t="s">
        <v>1998</v>
      </c>
      <c r="M181" s="53" t="s">
        <v>1737</v>
      </c>
      <c r="N181" s="54">
        <v>3366</v>
      </c>
      <c r="O181" s="54">
        <v>0</v>
      </c>
      <c r="P181" s="54">
        <v>0</v>
      </c>
      <c r="Q181" s="53" t="s">
        <v>1717</v>
      </c>
      <c r="R181" s="53" t="s">
        <v>1999</v>
      </c>
      <c r="S181" s="53" t="s">
        <v>284</v>
      </c>
      <c r="T181" s="53" t="s">
        <v>277</v>
      </c>
      <c r="U181" s="53" t="s">
        <v>277</v>
      </c>
      <c r="V181" s="53" t="s">
        <v>320</v>
      </c>
      <c r="W181" s="53" t="s">
        <v>286</v>
      </c>
      <c r="X181" s="53" t="s">
        <v>277</v>
      </c>
      <c r="Y181" s="53" t="s">
        <v>2000</v>
      </c>
      <c r="Z181" s="53" t="s">
        <v>277</v>
      </c>
      <c r="AA181" s="53" t="s">
        <v>288</v>
      </c>
      <c r="AB181" s="53" t="s">
        <v>277</v>
      </c>
      <c r="AC181" s="55">
        <v>0</v>
      </c>
      <c r="AD181" s="53" t="s">
        <v>277</v>
      </c>
      <c r="AE181" s="53" t="s">
        <v>306</v>
      </c>
    </row>
    <row r="182" spans="1:31" ht="135" x14ac:dyDescent="0.25">
      <c r="A182" s="53" t="s">
        <v>2001</v>
      </c>
      <c r="B182" s="53" t="s">
        <v>2002</v>
      </c>
      <c r="C182" s="53" t="s">
        <v>2003</v>
      </c>
      <c r="D182" s="53" t="s">
        <v>2004</v>
      </c>
      <c r="E182" s="53" t="s">
        <v>275</v>
      </c>
      <c r="F182" s="53" t="s">
        <v>2005</v>
      </c>
      <c r="G182" s="53" t="s">
        <v>2006</v>
      </c>
      <c r="H182" s="53" t="s">
        <v>2007</v>
      </c>
      <c r="I182" s="53" t="s">
        <v>2008</v>
      </c>
      <c r="J182" s="53" t="s">
        <v>2009</v>
      </c>
      <c r="K182" s="53" t="s">
        <v>2010</v>
      </c>
      <c r="L182" s="53" t="s">
        <v>1992</v>
      </c>
      <c r="M182" s="53" t="s">
        <v>2011</v>
      </c>
      <c r="N182" s="54">
        <v>24824.75</v>
      </c>
      <c r="O182" s="54">
        <v>5953</v>
      </c>
      <c r="P182" s="54">
        <v>0</v>
      </c>
      <c r="Q182" s="53" t="s">
        <v>2012</v>
      </c>
      <c r="R182" s="53" t="s">
        <v>2013</v>
      </c>
      <c r="S182" s="53" t="s">
        <v>333</v>
      </c>
      <c r="T182" s="53" t="s">
        <v>277</v>
      </c>
      <c r="U182" s="53" t="s">
        <v>277</v>
      </c>
      <c r="V182" s="53" t="s">
        <v>320</v>
      </c>
      <c r="W182" s="53" t="s">
        <v>304</v>
      </c>
      <c r="X182" s="53" t="s">
        <v>277</v>
      </c>
      <c r="Y182" s="53" t="s">
        <v>2014</v>
      </c>
      <c r="Z182" s="53" t="s">
        <v>277</v>
      </c>
      <c r="AA182" s="53" t="s">
        <v>288</v>
      </c>
      <c r="AB182" s="53" t="s">
        <v>277</v>
      </c>
      <c r="AC182" s="55">
        <v>0</v>
      </c>
      <c r="AD182" s="53" t="s">
        <v>277</v>
      </c>
      <c r="AE182" s="53" t="s">
        <v>322</v>
      </c>
    </row>
    <row r="183" spans="1:31" ht="45" x14ac:dyDescent="0.25">
      <c r="A183" s="53" t="s">
        <v>2015</v>
      </c>
      <c r="B183" s="53" t="s">
        <v>2016</v>
      </c>
      <c r="C183" s="53" t="s">
        <v>277</v>
      </c>
      <c r="D183" s="53" t="s">
        <v>2017</v>
      </c>
      <c r="E183" s="53" t="s">
        <v>293</v>
      </c>
      <c r="F183" s="53" t="s">
        <v>1392</v>
      </c>
      <c r="G183" s="53" t="s">
        <v>277</v>
      </c>
      <c r="H183" s="53" t="s">
        <v>277</v>
      </c>
      <c r="I183" s="53" t="s">
        <v>2018</v>
      </c>
      <c r="J183" s="53" t="s">
        <v>970</v>
      </c>
      <c r="K183" s="53" t="s">
        <v>298</v>
      </c>
      <c r="L183" s="53" t="s">
        <v>1998</v>
      </c>
      <c r="M183" s="53" t="s">
        <v>2019</v>
      </c>
      <c r="N183" s="54">
        <v>1385</v>
      </c>
      <c r="O183" s="54">
        <v>0</v>
      </c>
      <c r="P183" s="54">
        <v>0</v>
      </c>
      <c r="Q183" s="53" t="s">
        <v>1717</v>
      </c>
      <c r="R183" s="53" t="s">
        <v>2020</v>
      </c>
      <c r="S183" s="53" t="s">
        <v>439</v>
      </c>
      <c r="T183" s="53" t="s">
        <v>440</v>
      </c>
      <c r="U183" s="53" t="s">
        <v>277</v>
      </c>
      <c r="V183" s="53" t="s">
        <v>277</v>
      </c>
      <c r="W183" s="53" t="s">
        <v>277</v>
      </c>
      <c r="X183" s="53" t="s">
        <v>277</v>
      </c>
      <c r="Y183" s="53" t="s">
        <v>2021</v>
      </c>
      <c r="Z183" s="53" t="s">
        <v>288</v>
      </c>
      <c r="AA183" s="53" t="s">
        <v>277</v>
      </c>
      <c r="AB183" s="53" t="s">
        <v>277</v>
      </c>
      <c r="AC183" s="55">
        <v>0</v>
      </c>
      <c r="AD183" s="53" t="s">
        <v>277</v>
      </c>
      <c r="AE183" s="53" t="s">
        <v>306</v>
      </c>
    </row>
    <row r="184" spans="1:31" ht="120" x14ac:dyDescent="0.25">
      <c r="A184" s="53" t="s">
        <v>2022</v>
      </c>
      <c r="B184" s="53" t="s">
        <v>2023</v>
      </c>
      <c r="C184" s="53" t="s">
        <v>277</v>
      </c>
      <c r="D184" s="53" t="s">
        <v>2024</v>
      </c>
      <c r="E184" s="53" t="s">
        <v>275</v>
      </c>
      <c r="F184" s="53" t="s">
        <v>2025</v>
      </c>
      <c r="G184" s="53" t="s">
        <v>312</v>
      </c>
      <c r="H184" s="53" t="s">
        <v>277</v>
      </c>
      <c r="I184" s="53" t="s">
        <v>2026</v>
      </c>
      <c r="J184" s="53" t="s">
        <v>313</v>
      </c>
      <c r="K184" s="53" t="s">
        <v>2027</v>
      </c>
      <c r="L184" s="53" t="s">
        <v>2028</v>
      </c>
      <c r="M184" s="53" t="s">
        <v>2029</v>
      </c>
      <c r="N184" s="54">
        <v>3500</v>
      </c>
      <c r="O184" s="54">
        <v>1201</v>
      </c>
      <c r="P184" s="54">
        <v>0</v>
      </c>
      <c r="Q184" s="53" t="s">
        <v>1847</v>
      </c>
      <c r="R184" s="53" t="s">
        <v>2030</v>
      </c>
      <c r="S184" s="53" t="s">
        <v>333</v>
      </c>
      <c r="T184" s="53" t="s">
        <v>277</v>
      </c>
      <c r="U184" s="53" t="s">
        <v>277</v>
      </c>
      <c r="V184" s="53" t="s">
        <v>277</v>
      </c>
      <c r="W184" s="53" t="s">
        <v>277</v>
      </c>
      <c r="X184" s="53" t="s">
        <v>277</v>
      </c>
      <c r="Y184" s="53" t="s">
        <v>2031</v>
      </c>
      <c r="Z184" s="53" t="s">
        <v>277</v>
      </c>
      <c r="AA184" s="53" t="s">
        <v>288</v>
      </c>
      <c r="AB184" s="53" t="s">
        <v>277</v>
      </c>
      <c r="AC184" s="55">
        <v>0</v>
      </c>
      <c r="AD184" s="53" t="s">
        <v>277</v>
      </c>
      <c r="AE184" s="53" t="s">
        <v>306</v>
      </c>
    </row>
    <row r="185" spans="1:31" ht="30" x14ac:dyDescent="0.25">
      <c r="A185" s="53" t="s">
        <v>2032</v>
      </c>
      <c r="B185" s="53" t="s">
        <v>2033</v>
      </c>
      <c r="C185" s="53" t="s">
        <v>277</v>
      </c>
      <c r="D185" s="53" t="s">
        <v>2034</v>
      </c>
      <c r="E185" s="53" t="s">
        <v>293</v>
      </c>
      <c r="F185" s="53" t="s">
        <v>2035</v>
      </c>
      <c r="G185" s="53" t="s">
        <v>2036</v>
      </c>
      <c r="H185" s="53" t="s">
        <v>277</v>
      </c>
      <c r="I185" s="53" t="s">
        <v>2037</v>
      </c>
      <c r="J185" s="53" t="s">
        <v>2038</v>
      </c>
      <c r="K185" s="53" t="s">
        <v>298</v>
      </c>
      <c r="L185" s="53" t="s">
        <v>2028</v>
      </c>
      <c r="M185" s="53" t="s">
        <v>2039</v>
      </c>
      <c r="N185" s="54">
        <v>4845</v>
      </c>
      <c r="O185" s="54">
        <v>0</v>
      </c>
      <c r="P185" s="54">
        <v>0</v>
      </c>
      <c r="Q185" s="53" t="s">
        <v>1847</v>
      </c>
      <c r="R185" s="53" t="s">
        <v>769</v>
      </c>
      <c r="S185" s="53" t="s">
        <v>439</v>
      </c>
      <c r="T185" s="53" t="s">
        <v>277</v>
      </c>
      <c r="U185" s="53" t="s">
        <v>277</v>
      </c>
      <c r="V185" s="53" t="s">
        <v>277</v>
      </c>
      <c r="W185" s="53" t="s">
        <v>277</v>
      </c>
      <c r="X185" s="53" t="s">
        <v>277</v>
      </c>
      <c r="Y185" s="53" t="s">
        <v>2040</v>
      </c>
      <c r="Z185" s="53" t="s">
        <v>277</v>
      </c>
      <c r="AA185" s="53" t="s">
        <v>277</v>
      </c>
      <c r="AB185" s="53" t="s">
        <v>277</v>
      </c>
      <c r="AC185" s="55">
        <v>0</v>
      </c>
      <c r="AD185" s="53" t="s">
        <v>277</v>
      </c>
      <c r="AE185" s="53" t="s">
        <v>306</v>
      </c>
    </row>
    <row r="186" spans="1:31" ht="105" x14ac:dyDescent="0.25">
      <c r="A186" s="53" t="s">
        <v>2041</v>
      </c>
      <c r="B186" s="53" t="s">
        <v>827</v>
      </c>
      <c r="C186" s="53" t="s">
        <v>2042</v>
      </c>
      <c r="D186" s="53" t="s">
        <v>2043</v>
      </c>
      <c r="E186" s="53" t="s">
        <v>1654</v>
      </c>
      <c r="F186" s="53" t="s">
        <v>2044</v>
      </c>
      <c r="G186" s="53" t="s">
        <v>312</v>
      </c>
      <c r="H186" s="53" t="s">
        <v>277</v>
      </c>
      <c r="I186" s="53" t="s">
        <v>2026</v>
      </c>
      <c r="J186" s="53" t="s">
        <v>313</v>
      </c>
      <c r="K186" s="53" t="s">
        <v>2045</v>
      </c>
      <c r="L186" s="53" t="s">
        <v>2019</v>
      </c>
      <c r="M186" s="53" t="s">
        <v>1461</v>
      </c>
      <c r="N186" s="54">
        <v>14000</v>
      </c>
      <c r="O186" s="54">
        <v>11702</v>
      </c>
      <c r="P186" s="54">
        <v>0</v>
      </c>
      <c r="Q186" s="53" t="s">
        <v>1717</v>
      </c>
      <c r="R186" s="53" t="s">
        <v>2046</v>
      </c>
      <c r="S186" s="53" t="s">
        <v>318</v>
      </c>
      <c r="T186" s="53" t="s">
        <v>277</v>
      </c>
      <c r="U186" s="53" t="s">
        <v>277</v>
      </c>
      <c r="V186" s="53" t="s">
        <v>320</v>
      </c>
      <c r="W186" s="53" t="s">
        <v>286</v>
      </c>
      <c r="X186" s="53" t="s">
        <v>277</v>
      </c>
      <c r="Y186" s="53" t="s">
        <v>2047</v>
      </c>
      <c r="Z186" s="53" t="s">
        <v>277</v>
      </c>
      <c r="AA186" s="53" t="s">
        <v>288</v>
      </c>
      <c r="AB186" s="53" t="s">
        <v>288</v>
      </c>
      <c r="AC186" s="55">
        <v>0</v>
      </c>
      <c r="AD186" s="53" t="s">
        <v>277</v>
      </c>
      <c r="AE186" s="53" t="s">
        <v>306</v>
      </c>
    </row>
    <row r="187" spans="1:31" ht="45" x14ac:dyDescent="0.25">
      <c r="A187" s="53" t="s">
        <v>2048</v>
      </c>
      <c r="B187" s="53" t="s">
        <v>2049</v>
      </c>
      <c r="C187" s="53" t="s">
        <v>2050</v>
      </c>
      <c r="D187" s="53" t="s">
        <v>2051</v>
      </c>
      <c r="E187" s="53" t="s">
        <v>275</v>
      </c>
      <c r="F187" s="53" t="s">
        <v>532</v>
      </c>
      <c r="G187" s="53" t="s">
        <v>312</v>
      </c>
      <c r="H187" s="53" t="s">
        <v>277</v>
      </c>
      <c r="I187" s="53" t="s">
        <v>277</v>
      </c>
      <c r="J187" s="53" t="s">
        <v>2052</v>
      </c>
      <c r="K187" s="53" t="s">
        <v>2053</v>
      </c>
      <c r="L187" s="53" t="s">
        <v>2054</v>
      </c>
      <c r="M187" s="53" t="s">
        <v>2055</v>
      </c>
      <c r="N187" s="54">
        <v>8647</v>
      </c>
      <c r="O187" s="54">
        <v>0</v>
      </c>
      <c r="P187" s="54">
        <v>0</v>
      </c>
      <c r="Q187" s="53" t="s">
        <v>1717</v>
      </c>
      <c r="R187" s="53" t="s">
        <v>2056</v>
      </c>
      <c r="S187" s="53" t="s">
        <v>284</v>
      </c>
      <c r="T187" s="53" t="s">
        <v>319</v>
      </c>
      <c r="U187" s="53" t="s">
        <v>277</v>
      </c>
      <c r="V187" s="53" t="s">
        <v>320</v>
      </c>
      <c r="W187" s="53" t="s">
        <v>286</v>
      </c>
      <c r="X187" s="53" t="s">
        <v>277</v>
      </c>
      <c r="Y187" s="53" t="s">
        <v>2057</v>
      </c>
      <c r="Z187" s="53" t="s">
        <v>277</v>
      </c>
      <c r="AA187" s="53" t="s">
        <v>277</v>
      </c>
      <c r="AB187" s="53" t="s">
        <v>288</v>
      </c>
      <c r="AC187" s="55">
        <v>0</v>
      </c>
      <c r="AD187" s="53" t="s">
        <v>277</v>
      </c>
      <c r="AE187" s="53" t="s">
        <v>306</v>
      </c>
    </row>
    <row r="188" spans="1:31" ht="120" x14ac:dyDescent="0.25">
      <c r="A188" s="53" t="s">
        <v>2058</v>
      </c>
      <c r="B188" s="53" t="s">
        <v>2059</v>
      </c>
      <c r="C188" s="53" t="s">
        <v>277</v>
      </c>
      <c r="D188" s="53" t="s">
        <v>2060</v>
      </c>
      <c r="E188" s="53" t="s">
        <v>1654</v>
      </c>
      <c r="F188" s="53" t="s">
        <v>2061</v>
      </c>
      <c r="G188" s="53" t="s">
        <v>2062</v>
      </c>
      <c r="H188" s="53" t="s">
        <v>2063</v>
      </c>
      <c r="I188" s="53" t="s">
        <v>2064</v>
      </c>
      <c r="J188" s="53" t="s">
        <v>2065</v>
      </c>
      <c r="K188" s="53" t="s">
        <v>462</v>
      </c>
      <c r="L188" s="53" t="s">
        <v>1993</v>
      </c>
      <c r="M188" s="53" t="s">
        <v>1461</v>
      </c>
      <c r="N188" s="54">
        <v>30000</v>
      </c>
      <c r="O188" s="54">
        <v>12311</v>
      </c>
      <c r="P188" s="54">
        <v>0</v>
      </c>
      <c r="Q188" s="53" t="s">
        <v>1847</v>
      </c>
      <c r="R188" s="53" t="s">
        <v>2066</v>
      </c>
      <c r="S188" s="53" t="s">
        <v>284</v>
      </c>
      <c r="T188" s="53" t="s">
        <v>277</v>
      </c>
      <c r="U188" s="53" t="s">
        <v>277</v>
      </c>
      <c r="V188" s="53" t="s">
        <v>285</v>
      </c>
      <c r="W188" s="53" t="s">
        <v>1780</v>
      </c>
      <c r="X188" s="53" t="s">
        <v>277</v>
      </c>
      <c r="Y188" s="53" t="s">
        <v>2067</v>
      </c>
      <c r="Z188" s="53" t="s">
        <v>277</v>
      </c>
      <c r="AA188" s="53" t="s">
        <v>277</v>
      </c>
      <c r="AB188" s="53" t="s">
        <v>288</v>
      </c>
      <c r="AC188" s="55">
        <v>0</v>
      </c>
      <c r="AD188" s="53" t="s">
        <v>288</v>
      </c>
      <c r="AE188" s="53" t="s">
        <v>410</v>
      </c>
    </row>
    <row r="189" spans="1:31" ht="75" x14ac:dyDescent="0.25">
      <c r="A189" s="53" t="s">
        <v>2068</v>
      </c>
      <c r="B189" s="53" t="s">
        <v>2069</v>
      </c>
      <c r="C189" s="53" t="s">
        <v>277</v>
      </c>
      <c r="D189" s="53" t="s">
        <v>2070</v>
      </c>
      <c r="E189" s="53" t="s">
        <v>275</v>
      </c>
      <c r="F189" s="53" t="s">
        <v>2071</v>
      </c>
      <c r="G189" s="53" t="s">
        <v>2072</v>
      </c>
      <c r="H189" s="53" t="s">
        <v>277</v>
      </c>
      <c r="I189" s="53" t="s">
        <v>2073</v>
      </c>
      <c r="J189" s="53" t="s">
        <v>2071</v>
      </c>
      <c r="K189" s="53" t="s">
        <v>462</v>
      </c>
      <c r="L189" s="53" t="s">
        <v>1993</v>
      </c>
      <c r="M189" s="53" t="s">
        <v>1891</v>
      </c>
      <c r="N189" s="54">
        <v>2000</v>
      </c>
      <c r="O189" s="54">
        <v>0</v>
      </c>
      <c r="P189" s="54">
        <v>0</v>
      </c>
      <c r="Q189" s="53" t="s">
        <v>1847</v>
      </c>
      <c r="R189" s="53" t="s">
        <v>2074</v>
      </c>
      <c r="S189" s="53" t="s">
        <v>284</v>
      </c>
      <c r="T189" s="53" t="s">
        <v>277</v>
      </c>
      <c r="U189" s="53" t="s">
        <v>277</v>
      </c>
      <c r="V189" s="53" t="s">
        <v>277</v>
      </c>
      <c r="W189" s="53" t="s">
        <v>277</v>
      </c>
      <c r="X189" s="53" t="s">
        <v>277</v>
      </c>
      <c r="Y189" s="53" t="s">
        <v>2075</v>
      </c>
      <c r="Z189" s="53" t="s">
        <v>2076</v>
      </c>
      <c r="AA189" s="53" t="s">
        <v>277</v>
      </c>
      <c r="AB189" s="53" t="s">
        <v>288</v>
      </c>
      <c r="AC189" s="55">
        <v>0</v>
      </c>
      <c r="AD189" s="53" t="s">
        <v>277</v>
      </c>
      <c r="AE189" s="53" t="s">
        <v>306</v>
      </c>
    </row>
    <row r="190" spans="1:31" ht="75" x14ac:dyDescent="0.25">
      <c r="A190" s="53" t="s">
        <v>2077</v>
      </c>
      <c r="B190" s="53" t="s">
        <v>1920</v>
      </c>
      <c r="C190" s="53" t="s">
        <v>277</v>
      </c>
      <c r="D190" s="53" t="s">
        <v>2078</v>
      </c>
      <c r="E190" s="53" t="s">
        <v>293</v>
      </c>
      <c r="F190" s="53" t="s">
        <v>2079</v>
      </c>
      <c r="G190" s="53" t="s">
        <v>2080</v>
      </c>
      <c r="H190" s="53" t="s">
        <v>277</v>
      </c>
      <c r="I190" s="53" t="s">
        <v>1924</v>
      </c>
      <c r="J190" s="53" t="s">
        <v>1925</v>
      </c>
      <c r="K190" s="53" t="s">
        <v>2081</v>
      </c>
      <c r="L190" s="53" t="s">
        <v>2082</v>
      </c>
      <c r="M190" s="53" t="s">
        <v>1461</v>
      </c>
      <c r="N190" s="54">
        <v>9079</v>
      </c>
      <c r="O190" s="54">
        <v>0</v>
      </c>
      <c r="P190" s="54">
        <v>0</v>
      </c>
      <c r="Q190" s="53" t="s">
        <v>1717</v>
      </c>
      <c r="R190" s="53" t="s">
        <v>2083</v>
      </c>
      <c r="S190" s="53" t="s">
        <v>348</v>
      </c>
      <c r="T190" s="53" t="s">
        <v>318</v>
      </c>
      <c r="U190" s="53" t="s">
        <v>277</v>
      </c>
      <c r="V190" s="53" t="s">
        <v>277</v>
      </c>
      <c r="W190" s="53" t="s">
        <v>304</v>
      </c>
      <c r="X190" s="53" t="s">
        <v>277</v>
      </c>
      <c r="Y190" s="53" t="s">
        <v>2084</v>
      </c>
      <c r="Z190" s="53" t="s">
        <v>288</v>
      </c>
      <c r="AA190" s="53" t="s">
        <v>277</v>
      </c>
      <c r="AB190" s="53" t="s">
        <v>277</v>
      </c>
      <c r="AC190" s="55">
        <v>0</v>
      </c>
      <c r="AD190" s="53" t="s">
        <v>277</v>
      </c>
      <c r="AE190" s="53" t="s">
        <v>306</v>
      </c>
    </row>
    <row r="191" spans="1:31" ht="45" x14ac:dyDescent="0.25">
      <c r="A191" s="53" t="s">
        <v>2085</v>
      </c>
      <c r="B191" s="53" t="s">
        <v>419</v>
      </c>
      <c r="C191" s="53" t="s">
        <v>277</v>
      </c>
      <c r="D191" s="53" t="s">
        <v>2086</v>
      </c>
      <c r="E191" s="53" t="s">
        <v>293</v>
      </c>
      <c r="F191" s="53" t="s">
        <v>2087</v>
      </c>
      <c r="G191" s="53" t="s">
        <v>1755</v>
      </c>
      <c r="H191" s="53" t="s">
        <v>277</v>
      </c>
      <c r="I191" s="53" t="s">
        <v>277</v>
      </c>
      <c r="J191" s="53" t="s">
        <v>1852</v>
      </c>
      <c r="K191" s="53" t="s">
        <v>2088</v>
      </c>
      <c r="L191" s="53" t="s">
        <v>2089</v>
      </c>
      <c r="M191" s="53" t="s">
        <v>277</v>
      </c>
      <c r="N191" s="54">
        <v>2985</v>
      </c>
      <c r="O191" s="54">
        <v>0</v>
      </c>
      <c r="P191" s="54">
        <v>0</v>
      </c>
      <c r="Q191" s="53" t="s">
        <v>1717</v>
      </c>
      <c r="R191" s="53" t="s">
        <v>2090</v>
      </c>
      <c r="S191" s="53" t="s">
        <v>439</v>
      </c>
      <c r="T191" s="53" t="s">
        <v>277</v>
      </c>
      <c r="U191" s="53" t="s">
        <v>277</v>
      </c>
      <c r="V191" s="53" t="s">
        <v>277</v>
      </c>
      <c r="W191" s="53" t="s">
        <v>277</v>
      </c>
      <c r="X191" s="53" t="s">
        <v>277</v>
      </c>
      <c r="Y191" s="53" t="s">
        <v>2091</v>
      </c>
      <c r="Z191" s="53" t="s">
        <v>288</v>
      </c>
      <c r="AA191" s="53" t="s">
        <v>277</v>
      </c>
      <c r="AB191" s="53" t="s">
        <v>277</v>
      </c>
      <c r="AC191" s="55">
        <v>0</v>
      </c>
      <c r="AD191" s="53" t="s">
        <v>277</v>
      </c>
      <c r="AE191" s="53" t="s">
        <v>306</v>
      </c>
    </row>
    <row r="192" spans="1:31" ht="60" x14ac:dyDescent="0.25">
      <c r="A192" s="53" t="s">
        <v>2092</v>
      </c>
      <c r="B192" s="53" t="s">
        <v>2093</v>
      </c>
      <c r="C192" s="53" t="s">
        <v>277</v>
      </c>
      <c r="D192" s="53" t="s">
        <v>2094</v>
      </c>
      <c r="E192" s="53" t="s">
        <v>293</v>
      </c>
      <c r="F192" s="53" t="s">
        <v>2095</v>
      </c>
      <c r="G192" s="53" t="s">
        <v>2096</v>
      </c>
      <c r="H192" s="53" t="s">
        <v>277</v>
      </c>
      <c r="I192" s="53" t="s">
        <v>2097</v>
      </c>
      <c r="J192" s="53" t="s">
        <v>2098</v>
      </c>
      <c r="K192" s="53" t="s">
        <v>2099</v>
      </c>
      <c r="L192" s="53" t="s">
        <v>2100</v>
      </c>
      <c r="M192" s="53" t="s">
        <v>2101</v>
      </c>
      <c r="N192" s="54">
        <v>4716</v>
      </c>
      <c r="O192" s="54">
        <v>4041</v>
      </c>
      <c r="P192" s="54">
        <v>0</v>
      </c>
      <c r="Q192" s="53" t="s">
        <v>1847</v>
      </c>
      <c r="R192" s="53" t="s">
        <v>2102</v>
      </c>
      <c r="S192" s="53" t="s">
        <v>284</v>
      </c>
      <c r="T192" s="53" t="s">
        <v>284</v>
      </c>
      <c r="U192" s="53" t="s">
        <v>277</v>
      </c>
      <c r="V192" s="53" t="s">
        <v>303</v>
      </c>
      <c r="W192" s="53" t="s">
        <v>304</v>
      </c>
      <c r="X192" s="53" t="s">
        <v>427</v>
      </c>
      <c r="Y192" s="53" t="s">
        <v>2103</v>
      </c>
      <c r="Z192" s="53" t="s">
        <v>288</v>
      </c>
      <c r="AA192" s="53" t="s">
        <v>277</v>
      </c>
      <c r="AB192" s="53" t="s">
        <v>277</v>
      </c>
      <c r="AC192" s="55">
        <v>0</v>
      </c>
      <c r="AD192" s="53" t="s">
        <v>277</v>
      </c>
      <c r="AE192" s="53" t="s">
        <v>306</v>
      </c>
    </row>
    <row r="193" spans="1:31" ht="60" x14ac:dyDescent="0.25">
      <c r="A193" s="53" t="s">
        <v>2104</v>
      </c>
      <c r="B193" s="53" t="s">
        <v>2105</v>
      </c>
      <c r="C193" s="53" t="s">
        <v>277</v>
      </c>
      <c r="D193" s="53" t="s">
        <v>2106</v>
      </c>
      <c r="E193" s="53" t="s">
        <v>293</v>
      </c>
      <c r="F193" s="53" t="s">
        <v>2107</v>
      </c>
      <c r="G193" s="53" t="s">
        <v>277</v>
      </c>
      <c r="H193" s="53" t="s">
        <v>277</v>
      </c>
      <c r="I193" s="53" t="s">
        <v>277</v>
      </c>
      <c r="J193" s="53" t="s">
        <v>2105</v>
      </c>
      <c r="K193" s="53" t="s">
        <v>2108</v>
      </c>
      <c r="L193" s="53" t="s">
        <v>2109</v>
      </c>
      <c r="M193" s="53" t="s">
        <v>2110</v>
      </c>
      <c r="N193" s="54">
        <v>10000</v>
      </c>
      <c r="O193" s="54">
        <v>3470</v>
      </c>
      <c r="P193" s="54">
        <v>0</v>
      </c>
      <c r="Q193" s="53" t="s">
        <v>1847</v>
      </c>
      <c r="R193" s="53" t="s">
        <v>486</v>
      </c>
      <c r="S193" s="53" t="s">
        <v>284</v>
      </c>
      <c r="T193" s="53" t="s">
        <v>277</v>
      </c>
      <c r="U193" s="53" t="s">
        <v>277</v>
      </c>
      <c r="V193" s="53" t="s">
        <v>303</v>
      </c>
      <c r="W193" s="53" t="s">
        <v>427</v>
      </c>
      <c r="X193" s="53" t="s">
        <v>277</v>
      </c>
      <c r="Y193" s="53" t="s">
        <v>2111</v>
      </c>
      <c r="Z193" s="53" t="s">
        <v>277</v>
      </c>
      <c r="AA193" s="53" t="s">
        <v>288</v>
      </c>
      <c r="AB193" s="53" t="s">
        <v>277</v>
      </c>
      <c r="AC193" s="55">
        <v>0</v>
      </c>
      <c r="AD193" s="53" t="s">
        <v>277</v>
      </c>
      <c r="AE193" s="53" t="s">
        <v>306</v>
      </c>
    </row>
    <row r="194" spans="1:31" ht="45" x14ac:dyDescent="0.25">
      <c r="A194" s="53" t="s">
        <v>2112</v>
      </c>
      <c r="B194" s="53" t="s">
        <v>2113</v>
      </c>
      <c r="C194" s="53" t="s">
        <v>277</v>
      </c>
      <c r="D194" s="53" t="s">
        <v>2114</v>
      </c>
      <c r="E194" s="53" t="s">
        <v>293</v>
      </c>
      <c r="F194" s="53" t="s">
        <v>2115</v>
      </c>
      <c r="G194" s="53" t="s">
        <v>2116</v>
      </c>
      <c r="H194" s="53" t="s">
        <v>277</v>
      </c>
      <c r="I194" s="53" t="s">
        <v>2117</v>
      </c>
      <c r="J194" s="53" t="s">
        <v>2115</v>
      </c>
      <c r="K194" s="53" t="s">
        <v>2118</v>
      </c>
      <c r="L194" s="53" t="s">
        <v>2119</v>
      </c>
      <c r="M194" s="53" t="s">
        <v>2120</v>
      </c>
      <c r="N194" s="54">
        <v>1250</v>
      </c>
      <c r="O194" s="54">
        <v>0</v>
      </c>
      <c r="P194" s="54">
        <v>0</v>
      </c>
      <c r="Q194" s="53" t="s">
        <v>1847</v>
      </c>
      <c r="R194" s="53" t="s">
        <v>2121</v>
      </c>
      <c r="S194" s="53" t="s">
        <v>439</v>
      </c>
      <c r="T194" s="53" t="s">
        <v>439</v>
      </c>
      <c r="U194" s="53" t="s">
        <v>277</v>
      </c>
      <c r="V194" s="53" t="s">
        <v>277</v>
      </c>
      <c r="W194" s="53" t="s">
        <v>277</v>
      </c>
      <c r="X194" s="53" t="s">
        <v>277</v>
      </c>
      <c r="Y194" s="53" t="s">
        <v>2122</v>
      </c>
      <c r="Z194" s="53" t="s">
        <v>288</v>
      </c>
      <c r="AA194" s="53" t="s">
        <v>277</v>
      </c>
      <c r="AB194" s="53" t="s">
        <v>277</v>
      </c>
      <c r="AC194" s="55">
        <v>0</v>
      </c>
      <c r="AD194" s="53" t="s">
        <v>277</v>
      </c>
      <c r="AE194" s="53" t="s">
        <v>306</v>
      </c>
    </row>
    <row r="195" spans="1:31" ht="60" x14ac:dyDescent="0.25">
      <c r="A195" s="53" t="s">
        <v>2123</v>
      </c>
      <c r="B195" s="53" t="s">
        <v>2124</v>
      </c>
      <c r="C195" s="53" t="s">
        <v>277</v>
      </c>
      <c r="D195" s="53" t="s">
        <v>2125</v>
      </c>
      <c r="E195" s="53" t="s">
        <v>275</v>
      </c>
      <c r="F195" s="53" t="s">
        <v>2126</v>
      </c>
      <c r="G195" s="53" t="s">
        <v>277</v>
      </c>
      <c r="H195" s="53" t="s">
        <v>277</v>
      </c>
      <c r="I195" s="53" t="s">
        <v>277</v>
      </c>
      <c r="J195" s="53" t="s">
        <v>1384</v>
      </c>
      <c r="K195" s="53" t="s">
        <v>2127</v>
      </c>
      <c r="L195" s="53" t="s">
        <v>2128</v>
      </c>
      <c r="M195" s="53" t="s">
        <v>2110</v>
      </c>
      <c r="N195" s="54">
        <v>10000</v>
      </c>
      <c r="O195" s="54">
        <v>2755</v>
      </c>
      <c r="P195" s="54">
        <v>0</v>
      </c>
      <c r="Q195" s="53" t="s">
        <v>2129</v>
      </c>
      <c r="R195" s="53" t="s">
        <v>2130</v>
      </c>
      <c r="S195" s="53" t="s">
        <v>348</v>
      </c>
      <c r="T195" s="53" t="s">
        <v>277</v>
      </c>
      <c r="U195" s="53" t="s">
        <v>277</v>
      </c>
      <c r="V195" s="53" t="s">
        <v>277</v>
      </c>
      <c r="W195" s="53" t="s">
        <v>277</v>
      </c>
      <c r="X195" s="53" t="s">
        <v>277</v>
      </c>
      <c r="Y195" s="53" t="s">
        <v>2131</v>
      </c>
      <c r="Z195" s="53" t="s">
        <v>277</v>
      </c>
      <c r="AA195" s="53" t="s">
        <v>277</v>
      </c>
      <c r="AB195" s="53" t="s">
        <v>288</v>
      </c>
      <c r="AC195" s="55">
        <v>0</v>
      </c>
      <c r="AD195" s="53" t="s">
        <v>277</v>
      </c>
      <c r="AE195" s="53" t="s">
        <v>376</v>
      </c>
    </row>
    <row r="196" spans="1:31" ht="90" x14ac:dyDescent="0.25">
      <c r="A196" s="53" t="s">
        <v>2132</v>
      </c>
      <c r="B196" s="53" t="s">
        <v>2133</v>
      </c>
      <c r="C196" s="53" t="s">
        <v>2134</v>
      </c>
      <c r="D196" s="53" t="s">
        <v>2135</v>
      </c>
      <c r="E196" s="53" t="s">
        <v>1654</v>
      </c>
      <c r="F196" s="53" t="s">
        <v>2136</v>
      </c>
      <c r="G196" s="53" t="s">
        <v>2137</v>
      </c>
      <c r="H196" s="53" t="s">
        <v>2138</v>
      </c>
      <c r="I196" s="53" t="s">
        <v>2139</v>
      </c>
      <c r="J196" s="53" t="s">
        <v>2140</v>
      </c>
      <c r="K196" s="53" t="s">
        <v>2141</v>
      </c>
      <c r="L196" s="53" t="s">
        <v>2142</v>
      </c>
      <c r="M196" s="53" t="s">
        <v>2143</v>
      </c>
      <c r="N196" s="54">
        <v>7937</v>
      </c>
      <c r="O196" s="54">
        <v>3175</v>
      </c>
      <c r="P196" s="54">
        <v>0</v>
      </c>
      <c r="Q196" s="53" t="s">
        <v>1847</v>
      </c>
      <c r="R196" s="53" t="s">
        <v>2144</v>
      </c>
      <c r="S196" s="53" t="s">
        <v>319</v>
      </c>
      <c r="T196" s="53" t="s">
        <v>348</v>
      </c>
      <c r="U196" s="53" t="s">
        <v>277</v>
      </c>
      <c r="V196" s="53" t="s">
        <v>277</v>
      </c>
      <c r="W196" s="53" t="s">
        <v>277</v>
      </c>
      <c r="X196" s="53" t="s">
        <v>277</v>
      </c>
      <c r="Y196" s="53" t="s">
        <v>2145</v>
      </c>
      <c r="Z196" s="53" t="s">
        <v>288</v>
      </c>
      <c r="AA196" s="53" t="s">
        <v>277</v>
      </c>
      <c r="AB196" s="53" t="s">
        <v>277</v>
      </c>
      <c r="AC196" s="55">
        <v>0</v>
      </c>
      <c r="AD196" s="53" t="s">
        <v>277</v>
      </c>
      <c r="AE196" s="53" t="s">
        <v>289</v>
      </c>
    </row>
    <row r="197" spans="1:31" ht="165" x14ac:dyDescent="0.25">
      <c r="A197" s="53" t="s">
        <v>2146</v>
      </c>
      <c r="B197" s="53" t="s">
        <v>351</v>
      </c>
      <c r="C197" s="53" t="s">
        <v>2147</v>
      </c>
      <c r="D197" s="53" t="s">
        <v>2148</v>
      </c>
      <c r="E197" s="53" t="s">
        <v>275</v>
      </c>
      <c r="F197" s="53" t="s">
        <v>2149</v>
      </c>
      <c r="G197" s="53" t="s">
        <v>277</v>
      </c>
      <c r="H197" s="53" t="s">
        <v>277</v>
      </c>
      <c r="I197" s="53" t="s">
        <v>277</v>
      </c>
      <c r="J197" s="53" t="s">
        <v>1401</v>
      </c>
      <c r="K197" s="53" t="s">
        <v>2150</v>
      </c>
      <c r="L197" s="53" t="s">
        <v>2109</v>
      </c>
      <c r="M197" s="53" t="s">
        <v>2151</v>
      </c>
      <c r="N197" s="54">
        <v>40000</v>
      </c>
      <c r="O197" s="54">
        <v>362</v>
      </c>
      <c r="P197" s="54">
        <v>0</v>
      </c>
      <c r="Q197" s="53" t="s">
        <v>2152</v>
      </c>
      <c r="R197" s="53" t="s">
        <v>1401</v>
      </c>
      <c r="S197" s="53" t="s">
        <v>348</v>
      </c>
      <c r="T197" s="53" t="s">
        <v>277</v>
      </c>
      <c r="U197" s="53" t="s">
        <v>277</v>
      </c>
      <c r="V197" s="53" t="s">
        <v>277</v>
      </c>
      <c r="W197" s="53" t="s">
        <v>277</v>
      </c>
      <c r="X197" s="53" t="s">
        <v>277</v>
      </c>
      <c r="Y197" s="53" t="s">
        <v>2153</v>
      </c>
      <c r="Z197" s="53" t="s">
        <v>277</v>
      </c>
      <c r="AA197" s="53" t="s">
        <v>277</v>
      </c>
      <c r="AB197" s="53" t="s">
        <v>288</v>
      </c>
      <c r="AC197" s="55">
        <v>0</v>
      </c>
      <c r="AD197" s="53" t="s">
        <v>277</v>
      </c>
      <c r="AE197" s="53" t="s">
        <v>306</v>
      </c>
    </row>
    <row r="198" spans="1:31" ht="90" x14ac:dyDescent="0.25">
      <c r="A198" s="53" t="s">
        <v>2154</v>
      </c>
      <c r="B198" s="53" t="s">
        <v>2155</v>
      </c>
      <c r="C198" s="53" t="s">
        <v>277</v>
      </c>
      <c r="D198" s="53" t="s">
        <v>2156</v>
      </c>
      <c r="E198" s="53" t="s">
        <v>293</v>
      </c>
      <c r="F198" s="53" t="s">
        <v>1392</v>
      </c>
      <c r="G198" s="53" t="s">
        <v>277</v>
      </c>
      <c r="H198" s="53" t="s">
        <v>277</v>
      </c>
      <c r="I198" s="53" t="s">
        <v>2157</v>
      </c>
      <c r="J198" s="53" t="s">
        <v>970</v>
      </c>
      <c r="K198" s="53" t="s">
        <v>483</v>
      </c>
      <c r="L198" s="53" t="s">
        <v>2158</v>
      </c>
      <c r="M198" s="53" t="s">
        <v>2159</v>
      </c>
      <c r="N198" s="54">
        <v>834</v>
      </c>
      <c r="O198" s="54">
        <v>556</v>
      </c>
      <c r="P198" s="54">
        <v>0</v>
      </c>
      <c r="Q198" s="53" t="s">
        <v>1847</v>
      </c>
      <c r="R198" s="53" t="s">
        <v>486</v>
      </c>
      <c r="S198" s="53" t="s">
        <v>348</v>
      </c>
      <c r="T198" s="53" t="s">
        <v>277</v>
      </c>
      <c r="U198" s="53" t="s">
        <v>277</v>
      </c>
      <c r="V198" s="53" t="s">
        <v>303</v>
      </c>
      <c r="W198" s="53" t="s">
        <v>304</v>
      </c>
      <c r="X198" s="53" t="s">
        <v>277</v>
      </c>
      <c r="Y198" s="53" t="s">
        <v>2160</v>
      </c>
      <c r="Z198" s="53" t="s">
        <v>288</v>
      </c>
      <c r="AA198" s="53" t="s">
        <v>277</v>
      </c>
      <c r="AB198" s="53" t="s">
        <v>277</v>
      </c>
      <c r="AC198" s="55">
        <v>0</v>
      </c>
      <c r="AD198" s="53" t="s">
        <v>277</v>
      </c>
      <c r="AE198" s="53" t="s">
        <v>306</v>
      </c>
    </row>
    <row r="199" spans="1:31" ht="75" x14ac:dyDescent="0.25">
      <c r="A199" s="53" t="s">
        <v>2161</v>
      </c>
      <c r="B199" s="53" t="s">
        <v>827</v>
      </c>
      <c r="C199" s="53" t="s">
        <v>277</v>
      </c>
      <c r="D199" s="53" t="s">
        <v>2162</v>
      </c>
      <c r="E199" s="53" t="s">
        <v>293</v>
      </c>
      <c r="F199" s="53" t="s">
        <v>532</v>
      </c>
      <c r="G199" s="53" t="s">
        <v>2163</v>
      </c>
      <c r="H199" s="53" t="s">
        <v>277</v>
      </c>
      <c r="I199" s="53" t="s">
        <v>277</v>
      </c>
      <c r="J199" s="53" t="s">
        <v>2164</v>
      </c>
      <c r="K199" s="53" t="s">
        <v>2165</v>
      </c>
      <c r="L199" s="53" t="s">
        <v>2158</v>
      </c>
      <c r="M199" s="53" t="s">
        <v>2166</v>
      </c>
      <c r="N199" s="54">
        <v>6000</v>
      </c>
      <c r="O199" s="54">
        <v>2400</v>
      </c>
      <c r="P199" s="54">
        <v>0</v>
      </c>
      <c r="Q199" s="53" t="s">
        <v>426</v>
      </c>
      <c r="R199" s="53" t="s">
        <v>2167</v>
      </c>
      <c r="S199" s="53" t="s">
        <v>284</v>
      </c>
      <c r="T199" s="53" t="s">
        <v>277</v>
      </c>
      <c r="U199" s="53" t="s">
        <v>277</v>
      </c>
      <c r="V199" s="53" t="s">
        <v>303</v>
      </c>
      <c r="W199" s="53" t="s">
        <v>304</v>
      </c>
      <c r="X199" s="53" t="s">
        <v>1780</v>
      </c>
      <c r="Y199" s="53" t="s">
        <v>2168</v>
      </c>
      <c r="Z199" s="53" t="s">
        <v>277</v>
      </c>
      <c r="AA199" s="53" t="s">
        <v>277</v>
      </c>
      <c r="AB199" s="53" t="s">
        <v>288</v>
      </c>
      <c r="AC199" s="55">
        <v>0</v>
      </c>
      <c r="AD199" s="53" t="s">
        <v>277</v>
      </c>
      <c r="AE199" s="53" t="s">
        <v>376</v>
      </c>
    </row>
    <row r="200" spans="1:31" ht="105" x14ac:dyDescent="0.25">
      <c r="A200" s="53" t="s">
        <v>2169</v>
      </c>
      <c r="B200" s="53" t="s">
        <v>2170</v>
      </c>
      <c r="C200" s="53" t="s">
        <v>277</v>
      </c>
      <c r="D200" s="53" t="s">
        <v>2171</v>
      </c>
      <c r="E200" s="53" t="s">
        <v>1654</v>
      </c>
      <c r="F200" s="53" t="s">
        <v>1754</v>
      </c>
      <c r="G200" s="53" t="s">
        <v>421</v>
      </c>
      <c r="H200" s="53" t="s">
        <v>277</v>
      </c>
      <c r="I200" s="53" t="s">
        <v>277</v>
      </c>
      <c r="J200" s="53" t="s">
        <v>1757</v>
      </c>
      <c r="K200" s="53" t="s">
        <v>2172</v>
      </c>
      <c r="L200" s="53" t="s">
        <v>2173</v>
      </c>
      <c r="M200" s="53" t="s">
        <v>2174</v>
      </c>
      <c r="N200" s="54">
        <v>5000</v>
      </c>
      <c r="O200" s="54">
        <v>1818</v>
      </c>
      <c r="P200" s="54">
        <v>0</v>
      </c>
      <c r="Q200" s="53" t="s">
        <v>1847</v>
      </c>
      <c r="R200" s="53" t="s">
        <v>2175</v>
      </c>
      <c r="S200" s="53" t="s">
        <v>348</v>
      </c>
      <c r="T200" s="53" t="s">
        <v>284</v>
      </c>
      <c r="U200" s="53" t="s">
        <v>277</v>
      </c>
      <c r="V200" s="53" t="s">
        <v>285</v>
      </c>
      <c r="W200" s="53" t="s">
        <v>286</v>
      </c>
      <c r="X200" s="53" t="s">
        <v>277</v>
      </c>
      <c r="Y200" s="53" t="s">
        <v>2176</v>
      </c>
      <c r="Z200" s="53" t="s">
        <v>277</v>
      </c>
      <c r="AA200" s="53" t="s">
        <v>288</v>
      </c>
      <c r="AB200" s="53" t="s">
        <v>277</v>
      </c>
      <c r="AC200" s="55">
        <v>0</v>
      </c>
      <c r="AD200" s="53" t="s">
        <v>277</v>
      </c>
      <c r="AE200" s="53" t="s">
        <v>306</v>
      </c>
    </row>
    <row r="201" spans="1:31" ht="90" x14ac:dyDescent="0.25">
      <c r="A201" s="53" t="s">
        <v>2177</v>
      </c>
      <c r="B201" s="53" t="s">
        <v>2170</v>
      </c>
      <c r="C201" s="53" t="s">
        <v>277</v>
      </c>
      <c r="D201" s="53" t="s">
        <v>2178</v>
      </c>
      <c r="E201" s="53" t="s">
        <v>293</v>
      </c>
      <c r="F201" s="53" t="s">
        <v>1754</v>
      </c>
      <c r="G201" s="53" t="s">
        <v>421</v>
      </c>
      <c r="H201" s="53" t="s">
        <v>277</v>
      </c>
      <c r="I201" s="53" t="s">
        <v>277</v>
      </c>
      <c r="J201" s="53" t="s">
        <v>1757</v>
      </c>
      <c r="K201" s="53" t="s">
        <v>2179</v>
      </c>
      <c r="L201" s="53" t="s">
        <v>2180</v>
      </c>
      <c r="M201" s="53" t="s">
        <v>2181</v>
      </c>
      <c r="N201" s="54">
        <v>7934</v>
      </c>
      <c r="O201" s="54">
        <v>3174</v>
      </c>
      <c r="P201" s="54">
        <v>0</v>
      </c>
      <c r="Q201" s="53" t="s">
        <v>1717</v>
      </c>
      <c r="R201" s="53" t="s">
        <v>2182</v>
      </c>
      <c r="S201" s="53" t="s">
        <v>348</v>
      </c>
      <c r="T201" s="53" t="s">
        <v>284</v>
      </c>
      <c r="U201" s="53" t="s">
        <v>277</v>
      </c>
      <c r="V201" s="53" t="s">
        <v>320</v>
      </c>
      <c r="W201" s="53" t="s">
        <v>286</v>
      </c>
      <c r="X201" s="53" t="s">
        <v>277</v>
      </c>
      <c r="Y201" s="53" t="s">
        <v>2183</v>
      </c>
      <c r="Z201" s="53" t="s">
        <v>288</v>
      </c>
      <c r="AA201" s="53" t="s">
        <v>277</v>
      </c>
      <c r="AB201" s="53" t="s">
        <v>277</v>
      </c>
      <c r="AC201" s="55">
        <v>0</v>
      </c>
      <c r="AD201" s="53" t="s">
        <v>277</v>
      </c>
      <c r="AE201" s="53" t="s">
        <v>306</v>
      </c>
    </row>
    <row r="202" spans="1:31" ht="75" x14ac:dyDescent="0.25">
      <c r="A202" s="53" t="s">
        <v>2184</v>
      </c>
      <c r="B202" s="53" t="s">
        <v>2124</v>
      </c>
      <c r="C202" s="53" t="s">
        <v>1272</v>
      </c>
      <c r="D202" s="53" t="s">
        <v>2185</v>
      </c>
      <c r="E202" s="53" t="s">
        <v>275</v>
      </c>
      <c r="F202" s="53" t="s">
        <v>532</v>
      </c>
      <c r="G202" s="53" t="s">
        <v>312</v>
      </c>
      <c r="H202" s="53" t="s">
        <v>277</v>
      </c>
      <c r="I202" s="53" t="s">
        <v>277</v>
      </c>
      <c r="J202" s="53" t="s">
        <v>533</v>
      </c>
      <c r="K202" s="53" t="s">
        <v>2186</v>
      </c>
      <c r="L202" s="53" t="s">
        <v>2187</v>
      </c>
      <c r="M202" s="53" t="s">
        <v>2188</v>
      </c>
      <c r="N202" s="54">
        <v>4400</v>
      </c>
      <c r="O202" s="54">
        <v>1750</v>
      </c>
      <c r="P202" s="54">
        <v>2650</v>
      </c>
      <c r="Q202" s="53" t="s">
        <v>277</v>
      </c>
      <c r="R202" s="53" t="s">
        <v>2189</v>
      </c>
      <c r="S202" s="53" t="s">
        <v>318</v>
      </c>
      <c r="T202" s="53" t="s">
        <v>277</v>
      </c>
      <c r="U202" s="53" t="s">
        <v>277</v>
      </c>
      <c r="V202" s="53" t="s">
        <v>387</v>
      </c>
      <c r="W202" s="53" t="s">
        <v>286</v>
      </c>
      <c r="X202" s="53" t="s">
        <v>277</v>
      </c>
      <c r="Y202" s="53" t="s">
        <v>2190</v>
      </c>
      <c r="Z202" s="53" t="s">
        <v>277</v>
      </c>
      <c r="AA202" s="53" t="s">
        <v>288</v>
      </c>
      <c r="AB202" s="53" t="s">
        <v>288</v>
      </c>
      <c r="AC202" s="55">
        <v>0</v>
      </c>
      <c r="AD202" s="53" t="s">
        <v>277</v>
      </c>
      <c r="AE202" s="53" t="s">
        <v>306</v>
      </c>
    </row>
    <row r="203" spans="1:31" ht="60" x14ac:dyDescent="0.25">
      <c r="A203" s="53" t="s">
        <v>2191</v>
      </c>
      <c r="B203" s="53" t="s">
        <v>2192</v>
      </c>
      <c r="C203" s="53" t="s">
        <v>2193</v>
      </c>
      <c r="D203" s="53" t="s">
        <v>2194</v>
      </c>
      <c r="E203" s="53" t="s">
        <v>480</v>
      </c>
      <c r="F203" s="53" t="s">
        <v>2195</v>
      </c>
      <c r="G203" s="53" t="s">
        <v>2196</v>
      </c>
      <c r="H203" s="53" t="s">
        <v>2197</v>
      </c>
      <c r="I203" s="53" t="s">
        <v>2198</v>
      </c>
      <c r="J203" s="53" t="s">
        <v>1496</v>
      </c>
      <c r="K203" s="53" t="s">
        <v>2199</v>
      </c>
      <c r="L203" s="53" t="s">
        <v>2200</v>
      </c>
      <c r="M203" s="53" t="s">
        <v>2201</v>
      </c>
      <c r="N203" s="54">
        <v>5500</v>
      </c>
      <c r="O203" s="54">
        <v>2930</v>
      </c>
      <c r="P203" s="54">
        <v>3407</v>
      </c>
      <c r="Q203" s="53" t="s">
        <v>301</v>
      </c>
      <c r="R203" s="53" t="s">
        <v>2202</v>
      </c>
      <c r="S203" s="53" t="s">
        <v>348</v>
      </c>
      <c r="T203" s="53" t="s">
        <v>277</v>
      </c>
      <c r="U203" s="53" t="s">
        <v>277</v>
      </c>
      <c r="V203" s="53" t="s">
        <v>1155</v>
      </c>
      <c r="W203" s="53" t="s">
        <v>277</v>
      </c>
      <c r="X203" s="53" t="s">
        <v>277</v>
      </c>
      <c r="Y203" s="53" t="s">
        <v>2203</v>
      </c>
      <c r="Z203" s="53" t="s">
        <v>288</v>
      </c>
      <c r="AA203" s="53" t="s">
        <v>277</v>
      </c>
      <c r="AB203" s="53" t="s">
        <v>277</v>
      </c>
      <c r="AC203" s="55">
        <v>0</v>
      </c>
      <c r="AD203" s="53" t="s">
        <v>277</v>
      </c>
      <c r="AE203" s="53" t="s">
        <v>376</v>
      </c>
    </row>
    <row r="204" spans="1:31" ht="45" x14ac:dyDescent="0.25">
      <c r="A204" s="53" t="s">
        <v>2204</v>
      </c>
      <c r="B204" s="53" t="s">
        <v>2205</v>
      </c>
      <c r="C204" s="53" t="s">
        <v>2206</v>
      </c>
      <c r="D204" s="53" t="s">
        <v>2207</v>
      </c>
      <c r="E204" s="53" t="s">
        <v>293</v>
      </c>
      <c r="F204" s="53" t="s">
        <v>2208</v>
      </c>
      <c r="G204" s="53" t="s">
        <v>600</v>
      </c>
      <c r="H204" s="53" t="s">
        <v>601</v>
      </c>
      <c r="I204" s="53" t="s">
        <v>2209</v>
      </c>
      <c r="J204" s="53" t="s">
        <v>602</v>
      </c>
      <c r="K204" s="53" t="s">
        <v>2210</v>
      </c>
      <c r="L204" s="53" t="s">
        <v>2181</v>
      </c>
      <c r="M204" s="53" t="s">
        <v>2211</v>
      </c>
      <c r="N204" s="54">
        <v>2487</v>
      </c>
      <c r="O204" s="54">
        <v>1030</v>
      </c>
      <c r="P204" s="54">
        <v>1457</v>
      </c>
      <c r="Q204" s="53" t="s">
        <v>2212</v>
      </c>
      <c r="R204" s="53" t="s">
        <v>2213</v>
      </c>
      <c r="S204" s="53" t="s">
        <v>348</v>
      </c>
      <c r="T204" s="53" t="s">
        <v>277</v>
      </c>
      <c r="U204" s="53" t="s">
        <v>277</v>
      </c>
      <c r="V204" s="53" t="s">
        <v>303</v>
      </c>
      <c r="W204" s="53" t="s">
        <v>729</v>
      </c>
      <c r="X204" s="53" t="s">
        <v>277</v>
      </c>
      <c r="Y204" s="53" t="s">
        <v>2214</v>
      </c>
      <c r="Z204" s="53" t="s">
        <v>288</v>
      </c>
      <c r="AA204" s="53" t="s">
        <v>277</v>
      </c>
      <c r="AB204" s="53" t="s">
        <v>277</v>
      </c>
      <c r="AC204" s="55">
        <v>0</v>
      </c>
      <c r="AD204" s="53" t="s">
        <v>277</v>
      </c>
      <c r="AE204" s="53" t="s">
        <v>616</v>
      </c>
    </row>
    <row r="205" spans="1:31" ht="45" x14ac:dyDescent="0.25">
      <c r="A205" s="53" t="s">
        <v>2215</v>
      </c>
      <c r="B205" s="53" t="s">
        <v>2216</v>
      </c>
      <c r="C205" s="53" t="s">
        <v>277</v>
      </c>
      <c r="D205" s="53" t="s">
        <v>2217</v>
      </c>
      <c r="E205" s="53" t="s">
        <v>275</v>
      </c>
      <c r="F205" s="53" t="s">
        <v>2218</v>
      </c>
      <c r="G205" s="53" t="s">
        <v>277</v>
      </c>
      <c r="H205" s="53" t="s">
        <v>277</v>
      </c>
      <c r="I205" s="53" t="s">
        <v>1220</v>
      </c>
      <c r="J205" s="53" t="s">
        <v>383</v>
      </c>
      <c r="K205" s="53" t="s">
        <v>462</v>
      </c>
      <c r="L205" s="53" t="s">
        <v>2219</v>
      </c>
      <c r="M205" s="53" t="s">
        <v>2220</v>
      </c>
      <c r="N205" s="54">
        <v>5000</v>
      </c>
      <c r="O205" s="54">
        <v>2309</v>
      </c>
      <c r="P205" s="54">
        <v>0</v>
      </c>
      <c r="Q205" s="53" t="s">
        <v>2221</v>
      </c>
      <c r="R205" s="53" t="s">
        <v>2222</v>
      </c>
      <c r="S205" s="53" t="s">
        <v>333</v>
      </c>
      <c r="T205" s="53" t="s">
        <v>277</v>
      </c>
      <c r="U205" s="53" t="s">
        <v>277</v>
      </c>
      <c r="V205" s="53" t="s">
        <v>387</v>
      </c>
      <c r="W205" s="53" t="s">
        <v>286</v>
      </c>
      <c r="X205" s="53" t="s">
        <v>277</v>
      </c>
      <c r="Y205" s="53" t="s">
        <v>2223</v>
      </c>
      <c r="Z205" s="53" t="s">
        <v>277</v>
      </c>
      <c r="AA205" s="53" t="s">
        <v>277</v>
      </c>
      <c r="AB205" s="53" t="s">
        <v>288</v>
      </c>
      <c r="AC205" s="55">
        <v>0</v>
      </c>
      <c r="AD205" s="53" t="s">
        <v>277</v>
      </c>
      <c r="AE205" s="53" t="s">
        <v>306</v>
      </c>
    </row>
    <row r="206" spans="1:31" ht="90" x14ac:dyDescent="0.25">
      <c r="A206" s="53" t="s">
        <v>2224</v>
      </c>
      <c r="B206" s="53" t="s">
        <v>2225</v>
      </c>
      <c r="C206" s="53" t="s">
        <v>277</v>
      </c>
      <c r="D206" s="53" t="s">
        <v>2226</v>
      </c>
      <c r="E206" s="53" t="s">
        <v>293</v>
      </c>
      <c r="F206" s="53" t="s">
        <v>2227</v>
      </c>
      <c r="G206" s="53" t="s">
        <v>2228</v>
      </c>
      <c r="H206" s="53" t="s">
        <v>2229</v>
      </c>
      <c r="I206" s="53" t="s">
        <v>277</v>
      </c>
      <c r="J206" s="53" t="s">
        <v>2230</v>
      </c>
      <c r="K206" s="53" t="s">
        <v>2231</v>
      </c>
      <c r="L206" s="53" t="s">
        <v>2232</v>
      </c>
      <c r="M206" s="53" t="s">
        <v>2174</v>
      </c>
      <c r="N206" s="54">
        <v>2687.45</v>
      </c>
      <c r="O206" s="54">
        <v>1121</v>
      </c>
      <c r="P206" s="54">
        <v>0</v>
      </c>
      <c r="Q206" s="53" t="s">
        <v>2233</v>
      </c>
      <c r="R206" s="53" t="s">
        <v>2234</v>
      </c>
      <c r="S206" s="53" t="s">
        <v>284</v>
      </c>
      <c r="T206" s="53" t="s">
        <v>277</v>
      </c>
      <c r="U206" s="53" t="s">
        <v>277</v>
      </c>
      <c r="V206" s="53" t="s">
        <v>675</v>
      </c>
      <c r="W206" s="53" t="s">
        <v>729</v>
      </c>
      <c r="X206" s="53" t="s">
        <v>277</v>
      </c>
      <c r="Y206" s="53" t="s">
        <v>2235</v>
      </c>
      <c r="Z206" s="53" t="s">
        <v>288</v>
      </c>
      <c r="AA206" s="53" t="s">
        <v>277</v>
      </c>
      <c r="AB206" s="53" t="s">
        <v>277</v>
      </c>
      <c r="AC206" s="55">
        <v>0</v>
      </c>
      <c r="AD206" s="53" t="s">
        <v>277</v>
      </c>
      <c r="AE206" s="53" t="s">
        <v>306</v>
      </c>
    </row>
    <row r="207" spans="1:31" ht="60" x14ac:dyDescent="0.25">
      <c r="A207" s="53" t="s">
        <v>2236</v>
      </c>
      <c r="B207" s="53" t="s">
        <v>2237</v>
      </c>
      <c r="C207" s="53" t="s">
        <v>2238</v>
      </c>
      <c r="D207" s="53" t="s">
        <v>2239</v>
      </c>
      <c r="E207" s="53" t="s">
        <v>293</v>
      </c>
      <c r="F207" s="53" t="s">
        <v>2079</v>
      </c>
      <c r="G207" s="53" t="s">
        <v>277</v>
      </c>
      <c r="H207" s="53" t="s">
        <v>277</v>
      </c>
      <c r="I207" s="53" t="s">
        <v>1924</v>
      </c>
      <c r="J207" s="53" t="s">
        <v>1925</v>
      </c>
      <c r="K207" s="53" t="s">
        <v>2240</v>
      </c>
      <c r="L207" s="53" t="s">
        <v>2241</v>
      </c>
      <c r="M207" s="53" t="s">
        <v>2242</v>
      </c>
      <c r="N207" s="54">
        <v>3669.15</v>
      </c>
      <c r="O207" s="54">
        <v>1547.99</v>
      </c>
      <c r="P207" s="54">
        <v>2121.16</v>
      </c>
      <c r="Q207" s="53" t="s">
        <v>2243</v>
      </c>
      <c r="R207" s="53" t="s">
        <v>2244</v>
      </c>
      <c r="S207" s="53" t="s">
        <v>284</v>
      </c>
      <c r="T207" s="53" t="s">
        <v>277</v>
      </c>
      <c r="U207" s="53" t="s">
        <v>277</v>
      </c>
      <c r="V207" s="53" t="s">
        <v>303</v>
      </c>
      <c r="W207" s="53" t="s">
        <v>304</v>
      </c>
      <c r="X207" s="53" t="s">
        <v>277</v>
      </c>
      <c r="Y207" s="53" t="s">
        <v>2245</v>
      </c>
      <c r="Z207" s="53" t="s">
        <v>288</v>
      </c>
      <c r="AA207" s="53" t="s">
        <v>277</v>
      </c>
      <c r="AB207" s="53" t="s">
        <v>277</v>
      </c>
      <c r="AC207" s="55">
        <v>0</v>
      </c>
      <c r="AD207" s="53" t="s">
        <v>277</v>
      </c>
      <c r="AE207" s="53" t="s">
        <v>306</v>
      </c>
    </row>
    <row r="208" spans="1:31" ht="45" x14ac:dyDescent="0.25">
      <c r="A208" s="53" t="s">
        <v>2246</v>
      </c>
      <c r="B208" s="53" t="s">
        <v>2247</v>
      </c>
      <c r="C208" s="53" t="s">
        <v>2248</v>
      </c>
      <c r="D208" s="53" t="s">
        <v>2249</v>
      </c>
      <c r="E208" s="53" t="s">
        <v>1654</v>
      </c>
      <c r="F208" s="53" t="s">
        <v>2250</v>
      </c>
      <c r="G208" s="53" t="s">
        <v>2251</v>
      </c>
      <c r="H208" s="53" t="s">
        <v>277</v>
      </c>
      <c r="I208" s="53" t="s">
        <v>2252</v>
      </c>
      <c r="J208" s="53" t="s">
        <v>2253</v>
      </c>
      <c r="K208" s="53" t="s">
        <v>2254</v>
      </c>
      <c r="L208" s="53" t="s">
        <v>2255</v>
      </c>
      <c r="M208" s="53" t="s">
        <v>2256</v>
      </c>
      <c r="N208" s="54">
        <v>2985</v>
      </c>
      <c r="O208" s="54">
        <v>1162.42</v>
      </c>
      <c r="P208" s="54">
        <v>1821.33</v>
      </c>
      <c r="Q208" s="53" t="s">
        <v>2257</v>
      </c>
      <c r="R208" s="53" t="s">
        <v>2258</v>
      </c>
      <c r="S208" s="53" t="s">
        <v>439</v>
      </c>
      <c r="T208" s="53" t="s">
        <v>440</v>
      </c>
      <c r="U208" s="53" t="s">
        <v>277</v>
      </c>
      <c r="V208" s="53" t="s">
        <v>277</v>
      </c>
      <c r="W208" s="53" t="s">
        <v>277</v>
      </c>
      <c r="X208" s="53" t="s">
        <v>277</v>
      </c>
      <c r="Y208" s="53" t="s">
        <v>2259</v>
      </c>
      <c r="Z208" s="53" t="s">
        <v>288</v>
      </c>
      <c r="AA208" s="53" t="s">
        <v>277</v>
      </c>
      <c r="AB208" s="53" t="s">
        <v>277</v>
      </c>
      <c r="AC208" s="55">
        <v>0</v>
      </c>
      <c r="AD208" s="53" t="s">
        <v>277</v>
      </c>
      <c r="AE208" s="53" t="s">
        <v>306</v>
      </c>
    </row>
    <row r="209" spans="1:31" ht="60" x14ac:dyDescent="0.25">
      <c r="A209" s="53" t="s">
        <v>2260</v>
      </c>
      <c r="B209" s="53" t="s">
        <v>1168</v>
      </c>
      <c r="C209" s="53" t="s">
        <v>2261</v>
      </c>
      <c r="D209" s="53" t="s">
        <v>2262</v>
      </c>
      <c r="E209" s="53" t="s">
        <v>293</v>
      </c>
      <c r="F209" s="53" t="s">
        <v>1754</v>
      </c>
      <c r="G209" s="53" t="s">
        <v>2263</v>
      </c>
      <c r="H209" s="53" t="s">
        <v>277</v>
      </c>
      <c r="I209" s="53" t="s">
        <v>2264</v>
      </c>
      <c r="J209" s="53" t="s">
        <v>1094</v>
      </c>
      <c r="K209" s="53" t="s">
        <v>462</v>
      </c>
      <c r="L209" s="53" t="s">
        <v>2265</v>
      </c>
      <c r="M209" s="53" t="s">
        <v>2266</v>
      </c>
      <c r="N209" s="54">
        <v>3142</v>
      </c>
      <c r="O209" s="54">
        <v>1248.08</v>
      </c>
      <c r="P209" s="54">
        <v>0</v>
      </c>
      <c r="Q209" s="53" t="s">
        <v>277</v>
      </c>
      <c r="R209" s="53" t="s">
        <v>2267</v>
      </c>
      <c r="S209" s="53" t="s">
        <v>284</v>
      </c>
      <c r="T209" s="53" t="s">
        <v>277</v>
      </c>
      <c r="U209" s="53" t="s">
        <v>277</v>
      </c>
      <c r="V209" s="53" t="s">
        <v>303</v>
      </c>
      <c r="W209" s="53" t="s">
        <v>304</v>
      </c>
      <c r="X209" s="53" t="s">
        <v>277</v>
      </c>
      <c r="Y209" s="53" t="s">
        <v>2268</v>
      </c>
      <c r="Z209" s="53" t="s">
        <v>288</v>
      </c>
      <c r="AA209" s="53" t="s">
        <v>277</v>
      </c>
      <c r="AB209" s="53" t="s">
        <v>277</v>
      </c>
      <c r="AC209" s="55">
        <v>0</v>
      </c>
      <c r="AD209" s="53" t="s">
        <v>277</v>
      </c>
      <c r="AE209" s="53" t="s">
        <v>306</v>
      </c>
    </row>
    <row r="210" spans="1:31" ht="75" x14ac:dyDescent="0.25">
      <c r="A210" s="53" t="s">
        <v>2269</v>
      </c>
      <c r="B210" s="53" t="s">
        <v>2270</v>
      </c>
      <c r="C210" s="53" t="s">
        <v>2271</v>
      </c>
      <c r="D210" s="53" t="s">
        <v>2272</v>
      </c>
      <c r="E210" s="53" t="s">
        <v>1654</v>
      </c>
      <c r="F210" s="53" t="s">
        <v>2273</v>
      </c>
      <c r="G210" s="53" t="s">
        <v>277</v>
      </c>
      <c r="H210" s="53" t="s">
        <v>277</v>
      </c>
      <c r="I210" s="53" t="s">
        <v>277</v>
      </c>
      <c r="J210" s="53" t="s">
        <v>278</v>
      </c>
      <c r="K210" s="53" t="s">
        <v>2274</v>
      </c>
      <c r="L210" s="53" t="s">
        <v>2275</v>
      </c>
      <c r="M210" s="53" t="s">
        <v>2276</v>
      </c>
      <c r="N210" s="54">
        <v>5000</v>
      </c>
      <c r="O210" s="54">
        <v>1360</v>
      </c>
      <c r="P210" s="54">
        <v>0</v>
      </c>
      <c r="Q210" s="53" t="s">
        <v>2277</v>
      </c>
      <c r="R210" s="53" t="s">
        <v>2278</v>
      </c>
      <c r="S210" s="53" t="s">
        <v>348</v>
      </c>
      <c r="T210" s="53" t="s">
        <v>277</v>
      </c>
      <c r="U210" s="53" t="s">
        <v>277</v>
      </c>
      <c r="V210" s="53" t="s">
        <v>285</v>
      </c>
      <c r="W210" s="53" t="s">
        <v>277</v>
      </c>
      <c r="X210" s="53" t="s">
        <v>277</v>
      </c>
      <c r="Y210" s="53" t="s">
        <v>2279</v>
      </c>
      <c r="Z210" s="53" t="s">
        <v>277</v>
      </c>
      <c r="AA210" s="53" t="s">
        <v>277</v>
      </c>
      <c r="AB210" s="53" t="s">
        <v>288</v>
      </c>
      <c r="AC210" s="55">
        <v>0</v>
      </c>
      <c r="AD210" s="53" t="s">
        <v>277</v>
      </c>
      <c r="AE210" s="53" t="s">
        <v>289</v>
      </c>
    </row>
    <row r="211" spans="1:31" ht="60" x14ac:dyDescent="0.25">
      <c r="A211" s="53" t="s">
        <v>2280</v>
      </c>
      <c r="B211" s="53" t="s">
        <v>2281</v>
      </c>
      <c r="C211" s="53" t="s">
        <v>2282</v>
      </c>
      <c r="D211" s="53" t="s">
        <v>2283</v>
      </c>
      <c r="E211" s="53" t="s">
        <v>1654</v>
      </c>
      <c r="F211" s="53" t="s">
        <v>2284</v>
      </c>
      <c r="G211" s="53" t="s">
        <v>2285</v>
      </c>
      <c r="H211" s="53" t="s">
        <v>2286</v>
      </c>
      <c r="I211" s="53" t="s">
        <v>2287</v>
      </c>
      <c r="J211" s="53" t="s">
        <v>2288</v>
      </c>
      <c r="K211" s="53" t="s">
        <v>2289</v>
      </c>
      <c r="L211" s="53" t="s">
        <v>2290</v>
      </c>
      <c r="M211" s="53" t="s">
        <v>2291</v>
      </c>
      <c r="N211" s="54">
        <v>20000</v>
      </c>
      <c r="O211" s="54">
        <v>12515.08</v>
      </c>
      <c r="P211" s="54">
        <v>7478.06</v>
      </c>
      <c r="Q211" s="53" t="s">
        <v>2243</v>
      </c>
      <c r="R211" s="53" t="s">
        <v>2292</v>
      </c>
      <c r="S211" s="53" t="s">
        <v>284</v>
      </c>
      <c r="T211" s="53" t="s">
        <v>1098</v>
      </c>
      <c r="U211" s="53" t="s">
        <v>277</v>
      </c>
      <c r="V211" s="53" t="s">
        <v>840</v>
      </c>
      <c r="W211" s="53" t="s">
        <v>277</v>
      </c>
      <c r="X211" s="53" t="s">
        <v>277</v>
      </c>
      <c r="Y211" s="53" t="s">
        <v>2293</v>
      </c>
      <c r="Z211" s="53" t="s">
        <v>288</v>
      </c>
      <c r="AA211" s="53" t="s">
        <v>277</v>
      </c>
      <c r="AB211" s="53" t="s">
        <v>277</v>
      </c>
      <c r="AC211" s="55">
        <v>0</v>
      </c>
      <c r="AD211" s="53" t="s">
        <v>2076</v>
      </c>
      <c r="AE211" s="53" t="s">
        <v>306</v>
      </c>
    </row>
    <row r="212" spans="1:31" ht="60" x14ac:dyDescent="0.25">
      <c r="A212" s="53" t="s">
        <v>2294</v>
      </c>
      <c r="B212" s="53" t="s">
        <v>2049</v>
      </c>
      <c r="C212" s="53" t="s">
        <v>2295</v>
      </c>
      <c r="D212" s="53" t="s">
        <v>2296</v>
      </c>
      <c r="E212" s="53" t="s">
        <v>275</v>
      </c>
      <c r="F212" s="53" t="s">
        <v>532</v>
      </c>
      <c r="G212" s="53" t="s">
        <v>277</v>
      </c>
      <c r="H212" s="53" t="s">
        <v>277</v>
      </c>
      <c r="I212" s="53" t="s">
        <v>277</v>
      </c>
      <c r="J212" s="53" t="s">
        <v>2297</v>
      </c>
      <c r="K212" s="53" t="s">
        <v>2298</v>
      </c>
      <c r="L212" s="53" t="s">
        <v>2299</v>
      </c>
      <c r="M212" s="53" t="s">
        <v>2300</v>
      </c>
      <c r="N212" s="54">
        <v>25500</v>
      </c>
      <c r="O212" s="54">
        <v>10400</v>
      </c>
      <c r="P212" s="54">
        <v>0</v>
      </c>
      <c r="Q212" s="53" t="s">
        <v>2301</v>
      </c>
      <c r="R212" s="53" t="s">
        <v>2302</v>
      </c>
      <c r="S212" s="53" t="s">
        <v>284</v>
      </c>
      <c r="T212" s="53" t="s">
        <v>277</v>
      </c>
      <c r="U212" s="53" t="s">
        <v>277</v>
      </c>
      <c r="V212" s="53" t="s">
        <v>303</v>
      </c>
      <c r="W212" s="53" t="s">
        <v>2303</v>
      </c>
      <c r="X212" s="53" t="s">
        <v>1780</v>
      </c>
      <c r="Y212" s="53" t="s">
        <v>2304</v>
      </c>
      <c r="Z212" s="53" t="s">
        <v>2076</v>
      </c>
      <c r="AA212" s="53" t="s">
        <v>288</v>
      </c>
      <c r="AB212" s="53" t="s">
        <v>277</v>
      </c>
      <c r="AC212" s="55">
        <v>0</v>
      </c>
      <c r="AD212" s="53" t="s">
        <v>277</v>
      </c>
      <c r="AE212" s="53" t="s">
        <v>376</v>
      </c>
    </row>
    <row r="213" spans="1:31" ht="90" x14ac:dyDescent="0.25">
      <c r="A213" s="53" t="s">
        <v>2305</v>
      </c>
      <c r="B213" s="53" t="s">
        <v>827</v>
      </c>
      <c r="C213" s="53" t="s">
        <v>277</v>
      </c>
      <c r="D213" s="53" t="s">
        <v>43</v>
      </c>
      <c r="E213" s="53" t="s">
        <v>275</v>
      </c>
      <c r="F213" s="53" t="s">
        <v>2306</v>
      </c>
      <c r="G213" s="53" t="s">
        <v>277</v>
      </c>
      <c r="H213" s="53" t="s">
        <v>277</v>
      </c>
      <c r="I213" s="53" t="s">
        <v>277</v>
      </c>
      <c r="J213" s="53" t="s">
        <v>313</v>
      </c>
      <c r="K213" s="53" t="s">
        <v>2307</v>
      </c>
      <c r="L213" s="53" t="s">
        <v>2308</v>
      </c>
      <c r="M213" s="53" t="s">
        <v>2110</v>
      </c>
      <c r="N213" s="54">
        <v>20000</v>
      </c>
      <c r="O213" s="54">
        <v>6627</v>
      </c>
      <c r="P213" s="54">
        <v>0</v>
      </c>
      <c r="Q213" s="53" t="s">
        <v>277</v>
      </c>
      <c r="R213" s="53" t="s">
        <v>2309</v>
      </c>
      <c r="S213" s="53" t="s">
        <v>360</v>
      </c>
      <c r="T213" s="53" t="s">
        <v>348</v>
      </c>
      <c r="U213" s="53" t="s">
        <v>277</v>
      </c>
      <c r="V213" s="53" t="s">
        <v>2310</v>
      </c>
      <c r="W213" s="53" t="s">
        <v>277</v>
      </c>
      <c r="X213" s="53" t="s">
        <v>277</v>
      </c>
      <c r="Y213" s="53" t="s">
        <v>2311</v>
      </c>
      <c r="Z213" s="53" t="s">
        <v>277</v>
      </c>
      <c r="AA213" s="53" t="s">
        <v>277</v>
      </c>
      <c r="AB213" s="53" t="s">
        <v>288</v>
      </c>
      <c r="AC213" s="55">
        <v>0</v>
      </c>
      <c r="AD213" s="53" t="s">
        <v>277</v>
      </c>
      <c r="AE213" s="53" t="s">
        <v>306</v>
      </c>
    </row>
    <row r="214" spans="1:31" ht="60" x14ac:dyDescent="0.25">
      <c r="A214" s="53" t="s">
        <v>2312</v>
      </c>
      <c r="B214" s="53" t="s">
        <v>2313</v>
      </c>
      <c r="C214" s="53" t="s">
        <v>2314</v>
      </c>
      <c r="D214" s="53" t="s">
        <v>2315</v>
      </c>
      <c r="E214" s="53" t="s">
        <v>275</v>
      </c>
      <c r="F214" s="53" t="s">
        <v>2316</v>
      </c>
      <c r="G214" s="53" t="s">
        <v>2317</v>
      </c>
      <c r="H214" s="53" t="s">
        <v>277</v>
      </c>
      <c r="I214" s="53" t="s">
        <v>277</v>
      </c>
      <c r="J214" s="53" t="s">
        <v>2318</v>
      </c>
      <c r="K214" s="53" t="s">
        <v>2319</v>
      </c>
      <c r="L214" s="53" t="s">
        <v>2188</v>
      </c>
      <c r="M214" s="53" t="s">
        <v>2320</v>
      </c>
      <c r="N214" s="54">
        <v>1850</v>
      </c>
      <c r="O214" s="54">
        <v>443</v>
      </c>
      <c r="P214" s="54">
        <v>0</v>
      </c>
      <c r="Q214" s="53" t="s">
        <v>2321</v>
      </c>
      <c r="R214" s="53" t="s">
        <v>914</v>
      </c>
      <c r="S214" s="53" t="s">
        <v>439</v>
      </c>
      <c r="T214" s="53" t="s">
        <v>277</v>
      </c>
      <c r="U214" s="53" t="s">
        <v>277</v>
      </c>
      <c r="V214" s="53" t="s">
        <v>320</v>
      </c>
      <c r="W214" s="53" t="s">
        <v>286</v>
      </c>
      <c r="X214" s="53" t="s">
        <v>277</v>
      </c>
      <c r="Y214" s="53" t="s">
        <v>2322</v>
      </c>
      <c r="Z214" s="53" t="s">
        <v>288</v>
      </c>
      <c r="AA214" s="53" t="s">
        <v>277</v>
      </c>
      <c r="AB214" s="53" t="s">
        <v>277</v>
      </c>
      <c r="AC214" s="55">
        <v>0</v>
      </c>
      <c r="AD214" s="53" t="s">
        <v>277</v>
      </c>
      <c r="AE214" s="53" t="s">
        <v>306</v>
      </c>
    </row>
    <row r="215" spans="1:31" ht="45" x14ac:dyDescent="0.25">
      <c r="A215" s="53" t="s">
        <v>2323</v>
      </c>
      <c r="B215" s="53" t="s">
        <v>2324</v>
      </c>
      <c r="C215" s="53" t="s">
        <v>2325</v>
      </c>
      <c r="D215" s="53" t="s">
        <v>2326</v>
      </c>
      <c r="E215" s="53" t="s">
        <v>293</v>
      </c>
      <c r="F215" s="53" t="s">
        <v>2327</v>
      </c>
      <c r="G215" s="53" t="s">
        <v>277</v>
      </c>
      <c r="H215" s="53" t="s">
        <v>277</v>
      </c>
      <c r="I215" s="53" t="s">
        <v>2157</v>
      </c>
      <c r="J215" s="53" t="s">
        <v>970</v>
      </c>
      <c r="K215" s="53" t="s">
        <v>2328</v>
      </c>
      <c r="L215" s="53" t="s">
        <v>2329</v>
      </c>
      <c r="M215" s="53" t="s">
        <v>2330</v>
      </c>
      <c r="N215" s="54">
        <v>5446</v>
      </c>
      <c r="O215" s="54">
        <v>1942.78</v>
      </c>
      <c r="Q215" s="53" t="s">
        <v>2331</v>
      </c>
      <c r="R215" s="53" t="s">
        <v>2332</v>
      </c>
      <c r="S215" s="53" t="s">
        <v>439</v>
      </c>
      <c r="T215" s="53" t="s">
        <v>277</v>
      </c>
      <c r="U215" s="53" t="s">
        <v>277</v>
      </c>
      <c r="V215" s="53" t="s">
        <v>277</v>
      </c>
      <c r="W215" s="53" t="s">
        <v>277</v>
      </c>
      <c r="X215" s="53" t="s">
        <v>277</v>
      </c>
      <c r="Y215" s="53" t="s">
        <v>1730</v>
      </c>
      <c r="Z215" s="53" t="s">
        <v>288</v>
      </c>
      <c r="AA215" s="53" t="s">
        <v>277</v>
      </c>
      <c r="AB215" s="53" t="s">
        <v>277</v>
      </c>
      <c r="AC215" s="55">
        <v>0</v>
      </c>
      <c r="AD215" s="53" t="s">
        <v>277</v>
      </c>
      <c r="AE215" s="53" t="s">
        <v>306</v>
      </c>
    </row>
    <row r="216" spans="1:31" ht="45" x14ac:dyDescent="0.25">
      <c r="A216" s="53" t="s">
        <v>2333</v>
      </c>
      <c r="B216" s="53" t="s">
        <v>2334</v>
      </c>
      <c r="C216" s="53" t="s">
        <v>2335</v>
      </c>
      <c r="D216" s="53" t="s">
        <v>2336</v>
      </c>
      <c r="E216" s="53" t="s">
        <v>293</v>
      </c>
      <c r="F216" s="53" t="s">
        <v>2337</v>
      </c>
      <c r="G216" s="53" t="s">
        <v>277</v>
      </c>
      <c r="H216" s="53" t="s">
        <v>277</v>
      </c>
      <c r="I216" s="53" t="s">
        <v>2338</v>
      </c>
      <c r="J216" s="53" t="s">
        <v>2339</v>
      </c>
      <c r="K216" s="53" t="s">
        <v>2340</v>
      </c>
      <c r="L216" s="53" t="s">
        <v>2341</v>
      </c>
      <c r="M216" s="53" t="s">
        <v>425</v>
      </c>
      <c r="N216" s="54">
        <v>6527</v>
      </c>
      <c r="O216" s="54">
        <v>3160.74</v>
      </c>
      <c r="P216" s="54">
        <v>0</v>
      </c>
      <c r="Q216" s="53" t="s">
        <v>2342</v>
      </c>
      <c r="R216" s="53" t="s">
        <v>2343</v>
      </c>
      <c r="S216" s="53" t="s">
        <v>284</v>
      </c>
      <c r="T216" s="53" t="s">
        <v>277</v>
      </c>
      <c r="U216" s="53" t="s">
        <v>277</v>
      </c>
      <c r="V216" s="53" t="s">
        <v>303</v>
      </c>
      <c r="W216" s="53" t="s">
        <v>304</v>
      </c>
      <c r="X216" s="53" t="s">
        <v>427</v>
      </c>
      <c r="Y216" s="53" t="s">
        <v>2344</v>
      </c>
      <c r="Z216" s="53" t="s">
        <v>288</v>
      </c>
      <c r="AA216" s="53" t="s">
        <v>277</v>
      </c>
      <c r="AB216" s="53" t="s">
        <v>277</v>
      </c>
      <c r="AC216" s="55">
        <v>0</v>
      </c>
      <c r="AD216" s="53" t="s">
        <v>277</v>
      </c>
      <c r="AE216" s="53" t="s">
        <v>306</v>
      </c>
    </row>
    <row r="217" spans="1:31" ht="30" x14ac:dyDescent="0.25">
      <c r="A217" s="53" t="s">
        <v>2345</v>
      </c>
      <c r="B217" s="53" t="s">
        <v>2346</v>
      </c>
      <c r="C217" s="53" t="s">
        <v>2347</v>
      </c>
      <c r="D217" s="53" t="s">
        <v>2348</v>
      </c>
      <c r="E217" s="53" t="s">
        <v>293</v>
      </c>
      <c r="F217" s="53" t="s">
        <v>2349</v>
      </c>
      <c r="G217" s="53" t="s">
        <v>2350</v>
      </c>
      <c r="H217" s="53" t="s">
        <v>277</v>
      </c>
      <c r="I217" s="53" t="s">
        <v>2351</v>
      </c>
      <c r="J217" s="53" t="s">
        <v>2352</v>
      </c>
      <c r="K217" s="53" t="s">
        <v>2353</v>
      </c>
      <c r="L217" s="53" t="s">
        <v>2354</v>
      </c>
      <c r="M217" s="53" t="s">
        <v>425</v>
      </c>
      <c r="N217" s="54">
        <v>5856</v>
      </c>
      <c r="O217" s="54">
        <v>3071.72</v>
      </c>
      <c r="P217" s="54">
        <v>0</v>
      </c>
      <c r="Q217" s="53" t="s">
        <v>2355</v>
      </c>
      <c r="R217" s="53" t="s">
        <v>2356</v>
      </c>
      <c r="S217" s="53" t="s">
        <v>348</v>
      </c>
      <c r="T217" s="53" t="s">
        <v>284</v>
      </c>
      <c r="U217" s="53" t="s">
        <v>277</v>
      </c>
      <c r="V217" s="53" t="s">
        <v>303</v>
      </c>
      <c r="W217" s="53" t="s">
        <v>304</v>
      </c>
      <c r="X217" s="53" t="s">
        <v>277</v>
      </c>
      <c r="Y217" s="53" t="s">
        <v>2357</v>
      </c>
      <c r="Z217" s="53" t="s">
        <v>288</v>
      </c>
      <c r="AA217" s="53" t="s">
        <v>277</v>
      </c>
      <c r="AB217" s="53" t="s">
        <v>277</v>
      </c>
      <c r="AC217" s="55">
        <v>0</v>
      </c>
      <c r="AD217" s="53" t="s">
        <v>277</v>
      </c>
      <c r="AE217" s="53" t="s">
        <v>306</v>
      </c>
    </row>
    <row r="218" spans="1:31" ht="45" x14ac:dyDescent="0.25">
      <c r="A218" s="53" t="s">
        <v>2358</v>
      </c>
      <c r="B218" s="53" t="s">
        <v>2359</v>
      </c>
      <c r="C218" s="53" t="s">
        <v>2360</v>
      </c>
      <c r="D218" s="53" t="s">
        <v>2361</v>
      </c>
      <c r="E218" s="53" t="s">
        <v>293</v>
      </c>
      <c r="F218" s="53" t="s">
        <v>2362</v>
      </c>
      <c r="G218" s="53" t="s">
        <v>2363</v>
      </c>
      <c r="H218" s="53" t="s">
        <v>2364</v>
      </c>
      <c r="I218" s="53" t="s">
        <v>2365</v>
      </c>
      <c r="J218" s="53" t="s">
        <v>1546</v>
      </c>
      <c r="K218" s="53" t="s">
        <v>2366</v>
      </c>
      <c r="L218" s="53" t="s">
        <v>2367</v>
      </c>
      <c r="M218" s="53" t="s">
        <v>2368</v>
      </c>
      <c r="N218" s="54">
        <v>2985</v>
      </c>
      <c r="O218" s="54">
        <v>1162.42</v>
      </c>
      <c r="P218" s="54">
        <v>0</v>
      </c>
      <c r="Q218" s="53" t="s">
        <v>277</v>
      </c>
      <c r="R218" s="53" t="s">
        <v>2369</v>
      </c>
      <c r="S218" s="53" t="s">
        <v>439</v>
      </c>
      <c r="T218" s="53" t="s">
        <v>277</v>
      </c>
      <c r="U218" s="53" t="s">
        <v>277</v>
      </c>
      <c r="V218" s="53" t="s">
        <v>277</v>
      </c>
      <c r="W218" s="53" t="s">
        <v>277</v>
      </c>
      <c r="X218" s="53" t="s">
        <v>277</v>
      </c>
      <c r="Y218" s="53" t="s">
        <v>1730</v>
      </c>
      <c r="Z218" s="53" t="s">
        <v>288</v>
      </c>
      <c r="AA218" s="53" t="s">
        <v>277</v>
      </c>
      <c r="AB218" s="53" t="s">
        <v>277</v>
      </c>
      <c r="AC218" s="55">
        <v>0</v>
      </c>
      <c r="AD218" s="53" t="s">
        <v>277</v>
      </c>
      <c r="AE218" s="53" t="s">
        <v>306</v>
      </c>
    </row>
    <row r="219" spans="1:31" ht="45" x14ac:dyDescent="0.25">
      <c r="A219" s="53" t="s">
        <v>2370</v>
      </c>
      <c r="B219" s="53" t="s">
        <v>2371</v>
      </c>
      <c r="C219" s="53" t="s">
        <v>2372</v>
      </c>
      <c r="D219" s="53" t="s">
        <v>2373</v>
      </c>
      <c r="E219" s="53" t="s">
        <v>293</v>
      </c>
      <c r="F219" s="53" t="s">
        <v>2374</v>
      </c>
      <c r="G219" s="53" t="s">
        <v>277</v>
      </c>
      <c r="H219" s="53" t="s">
        <v>277</v>
      </c>
      <c r="I219" s="53" t="s">
        <v>277</v>
      </c>
      <c r="J219" s="53" t="s">
        <v>2375</v>
      </c>
      <c r="K219" s="53" t="s">
        <v>2376</v>
      </c>
      <c r="L219" s="53" t="s">
        <v>2377</v>
      </c>
      <c r="M219" s="53" t="s">
        <v>2110</v>
      </c>
      <c r="N219" s="54">
        <v>9000</v>
      </c>
      <c r="O219" s="54">
        <v>329.12</v>
      </c>
      <c r="P219" s="54">
        <v>0</v>
      </c>
      <c r="Q219" s="53" t="s">
        <v>277</v>
      </c>
      <c r="R219" s="53" t="s">
        <v>332</v>
      </c>
      <c r="S219" s="53" t="s">
        <v>284</v>
      </c>
      <c r="T219" s="53" t="s">
        <v>277</v>
      </c>
      <c r="U219" s="53" t="s">
        <v>277</v>
      </c>
      <c r="V219" s="53" t="s">
        <v>277</v>
      </c>
      <c r="W219" s="53" t="s">
        <v>277</v>
      </c>
      <c r="X219" s="53" t="s">
        <v>427</v>
      </c>
      <c r="Y219" s="53" t="s">
        <v>2378</v>
      </c>
      <c r="Z219" s="53" t="s">
        <v>288</v>
      </c>
      <c r="AA219" s="53" t="s">
        <v>288</v>
      </c>
      <c r="AB219" s="53" t="s">
        <v>277</v>
      </c>
      <c r="AC219" s="55">
        <v>0</v>
      </c>
      <c r="AD219" s="53" t="s">
        <v>277</v>
      </c>
      <c r="AE219" s="53" t="s">
        <v>306</v>
      </c>
    </row>
    <row r="220" spans="1:31" ht="75" x14ac:dyDescent="0.25">
      <c r="A220" s="53" t="s">
        <v>2379</v>
      </c>
      <c r="B220" s="53" t="s">
        <v>2380</v>
      </c>
      <c r="C220" s="53" t="s">
        <v>2381</v>
      </c>
      <c r="D220" s="53" t="s">
        <v>2382</v>
      </c>
      <c r="E220" s="53" t="s">
        <v>293</v>
      </c>
      <c r="F220" s="53" t="s">
        <v>2383</v>
      </c>
      <c r="G220" s="53" t="s">
        <v>277</v>
      </c>
      <c r="H220" s="53" t="s">
        <v>277</v>
      </c>
      <c r="I220" s="53" t="s">
        <v>2384</v>
      </c>
      <c r="J220" s="53" t="s">
        <v>2385</v>
      </c>
      <c r="K220" s="53" t="s">
        <v>2386</v>
      </c>
      <c r="L220" s="53" t="s">
        <v>2387</v>
      </c>
      <c r="M220" s="53" t="s">
        <v>2201</v>
      </c>
      <c r="N220" s="54">
        <v>4180.1000000000004</v>
      </c>
      <c r="O220" s="54">
        <v>1759.11</v>
      </c>
      <c r="P220" s="54">
        <v>0</v>
      </c>
      <c r="Q220" s="53" t="s">
        <v>2243</v>
      </c>
      <c r="R220" s="53" t="s">
        <v>2388</v>
      </c>
      <c r="S220" s="53" t="s">
        <v>348</v>
      </c>
      <c r="T220" s="53" t="s">
        <v>284</v>
      </c>
      <c r="U220" s="53" t="s">
        <v>277</v>
      </c>
      <c r="V220" s="53" t="s">
        <v>277</v>
      </c>
      <c r="W220" s="53" t="s">
        <v>304</v>
      </c>
      <c r="X220" s="53" t="s">
        <v>2389</v>
      </c>
      <c r="Y220" s="53" t="s">
        <v>2390</v>
      </c>
      <c r="Z220" s="53" t="s">
        <v>288</v>
      </c>
      <c r="AA220" s="53" t="s">
        <v>277</v>
      </c>
      <c r="AB220" s="53" t="s">
        <v>277</v>
      </c>
      <c r="AC220" s="55">
        <v>0</v>
      </c>
      <c r="AD220" s="53" t="s">
        <v>277</v>
      </c>
      <c r="AE220" s="53" t="s">
        <v>306</v>
      </c>
    </row>
    <row r="221" spans="1:31" ht="75" x14ac:dyDescent="0.25">
      <c r="A221" s="53" t="s">
        <v>2391</v>
      </c>
      <c r="B221" s="53" t="s">
        <v>2392</v>
      </c>
      <c r="C221" s="53" t="s">
        <v>2393</v>
      </c>
      <c r="D221" s="53" t="s">
        <v>2394</v>
      </c>
      <c r="E221" s="53" t="s">
        <v>1654</v>
      </c>
      <c r="F221" s="53" t="s">
        <v>2395</v>
      </c>
      <c r="G221" s="53" t="s">
        <v>2396</v>
      </c>
      <c r="H221" s="53" t="s">
        <v>277</v>
      </c>
      <c r="I221" s="53" t="s">
        <v>277</v>
      </c>
      <c r="J221" s="53" t="s">
        <v>2397</v>
      </c>
      <c r="K221" s="53" t="s">
        <v>2398</v>
      </c>
      <c r="L221" s="53" t="s">
        <v>2399</v>
      </c>
      <c r="M221" s="53" t="s">
        <v>2400</v>
      </c>
      <c r="N221" s="54">
        <v>4900</v>
      </c>
      <c r="O221" s="54">
        <v>2198</v>
      </c>
      <c r="P221" s="54">
        <v>2702</v>
      </c>
      <c r="Q221" s="53" t="s">
        <v>2401</v>
      </c>
      <c r="R221" s="53" t="s">
        <v>2402</v>
      </c>
      <c r="S221" s="53" t="s">
        <v>284</v>
      </c>
      <c r="T221" s="53" t="s">
        <v>348</v>
      </c>
      <c r="U221" s="53" t="s">
        <v>277</v>
      </c>
      <c r="V221" s="53" t="s">
        <v>285</v>
      </c>
      <c r="W221" s="53" t="s">
        <v>427</v>
      </c>
      <c r="X221" s="53" t="s">
        <v>277</v>
      </c>
      <c r="Y221" s="53" t="s">
        <v>2403</v>
      </c>
      <c r="Z221" s="53" t="s">
        <v>288</v>
      </c>
      <c r="AA221" s="53" t="s">
        <v>277</v>
      </c>
      <c r="AB221" s="53" t="s">
        <v>277</v>
      </c>
      <c r="AC221" s="55">
        <v>0</v>
      </c>
      <c r="AD221" s="53" t="s">
        <v>277</v>
      </c>
      <c r="AE221" s="53" t="s">
        <v>289</v>
      </c>
    </row>
    <row r="222" spans="1:31" ht="45" x14ac:dyDescent="0.25">
      <c r="A222" s="53" t="s">
        <v>2404</v>
      </c>
      <c r="B222" s="53" t="s">
        <v>2405</v>
      </c>
      <c r="C222" s="53" t="s">
        <v>2406</v>
      </c>
      <c r="D222" s="53" t="s">
        <v>2407</v>
      </c>
      <c r="E222" s="53" t="s">
        <v>293</v>
      </c>
      <c r="F222" s="53" t="s">
        <v>2408</v>
      </c>
      <c r="G222" s="53" t="s">
        <v>277</v>
      </c>
      <c r="H222" s="53" t="s">
        <v>277</v>
      </c>
      <c r="I222" s="53" t="s">
        <v>2409</v>
      </c>
      <c r="J222" s="53" t="s">
        <v>2410</v>
      </c>
      <c r="K222" s="53" t="s">
        <v>2411</v>
      </c>
      <c r="L222" s="53" t="s">
        <v>2412</v>
      </c>
      <c r="M222" s="53" t="s">
        <v>2413</v>
      </c>
      <c r="N222" s="54">
        <v>1974</v>
      </c>
      <c r="O222" s="54">
        <v>719.94</v>
      </c>
      <c r="P222" s="54">
        <v>0</v>
      </c>
      <c r="Q222" s="53" t="s">
        <v>277</v>
      </c>
      <c r="R222" s="53" t="s">
        <v>2414</v>
      </c>
      <c r="S222" s="53" t="s">
        <v>439</v>
      </c>
      <c r="T222" s="53" t="s">
        <v>277</v>
      </c>
      <c r="U222" s="53" t="s">
        <v>277</v>
      </c>
      <c r="V222" s="53" t="s">
        <v>277</v>
      </c>
      <c r="W222" s="53" t="s">
        <v>277</v>
      </c>
      <c r="X222" s="53" t="s">
        <v>277</v>
      </c>
      <c r="Y222" s="53" t="s">
        <v>1730</v>
      </c>
      <c r="Z222" s="53" t="s">
        <v>288</v>
      </c>
      <c r="AA222" s="53" t="s">
        <v>277</v>
      </c>
      <c r="AB222" s="53" t="s">
        <v>277</v>
      </c>
      <c r="AC222" s="55">
        <v>0</v>
      </c>
      <c r="AD222" s="53" t="s">
        <v>277</v>
      </c>
      <c r="AE222" s="53" t="s">
        <v>306</v>
      </c>
    </row>
    <row r="223" spans="1:31" ht="45" x14ac:dyDescent="0.25">
      <c r="A223" s="53" t="s">
        <v>2415</v>
      </c>
      <c r="B223" s="53" t="s">
        <v>2416</v>
      </c>
      <c r="C223" s="53" t="s">
        <v>2417</v>
      </c>
      <c r="D223" s="53" t="s">
        <v>2418</v>
      </c>
      <c r="E223" s="53" t="s">
        <v>293</v>
      </c>
      <c r="F223" s="53" t="s">
        <v>2419</v>
      </c>
      <c r="G223" s="53" t="s">
        <v>2420</v>
      </c>
      <c r="H223" s="53" t="s">
        <v>277</v>
      </c>
      <c r="I223" s="53" t="s">
        <v>2421</v>
      </c>
      <c r="J223" s="53" t="s">
        <v>2422</v>
      </c>
      <c r="K223" s="53" t="s">
        <v>2423</v>
      </c>
      <c r="L223" s="53" t="s">
        <v>2424</v>
      </c>
      <c r="M223" s="53" t="s">
        <v>2425</v>
      </c>
      <c r="N223" s="54">
        <v>3307.75</v>
      </c>
      <c r="O223" s="54">
        <v>1256.1300000000001</v>
      </c>
      <c r="P223" s="54">
        <v>0</v>
      </c>
      <c r="Q223" s="53" t="s">
        <v>277</v>
      </c>
      <c r="R223" s="53" t="s">
        <v>2426</v>
      </c>
      <c r="S223" s="53" t="s">
        <v>439</v>
      </c>
      <c r="T223" s="53" t="s">
        <v>440</v>
      </c>
      <c r="U223" s="53" t="s">
        <v>277</v>
      </c>
      <c r="V223" s="53" t="s">
        <v>277</v>
      </c>
      <c r="W223" s="53" t="s">
        <v>277</v>
      </c>
      <c r="X223" s="53" t="s">
        <v>277</v>
      </c>
      <c r="Y223" s="53" t="s">
        <v>1730</v>
      </c>
      <c r="Z223" s="53" t="s">
        <v>288</v>
      </c>
      <c r="AA223" s="53" t="s">
        <v>277</v>
      </c>
      <c r="AB223" s="53" t="s">
        <v>277</v>
      </c>
      <c r="AC223" s="55">
        <v>0</v>
      </c>
      <c r="AD223" s="53" t="s">
        <v>277</v>
      </c>
      <c r="AE223" s="53" t="s">
        <v>306</v>
      </c>
    </row>
    <row r="224" spans="1:31" ht="45" x14ac:dyDescent="0.25">
      <c r="A224" s="53" t="s">
        <v>2427</v>
      </c>
      <c r="B224" s="53" t="s">
        <v>2428</v>
      </c>
      <c r="C224" s="53" t="s">
        <v>2429</v>
      </c>
      <c r="D224" s="53" t="s">
        <v>2430</v>
      </c>
      <c r="E224" s="53" t="s">
        <v>293</v>
      </c>
      <c r="F224" s="53" t="s">
        <v>2431</v>
      </c>
      <c r="G224" s="53" t="s">
        <v>277</v>
      </c>
      <c r="H224" s="53" t="s">
        <v>277</v>
      </c>
      <c r="I224" s="53" t="s">
        <v>2432</v>
      </c>
      <c r="J224" s="53" t="s">
        <v>1775</v>
      </c>
      <c r="K224" s="53" t="s">
        <v>2433</v>
      </c>
      <c r="L224" s="53" t="s">
        <v>2434</v>
      </c>
      <c r="M224" s="53" t="s">
        <v>2276</v>
      </c>
      <c r="N224" s="54">
        <v>2226.9499999999998</v>
      </c>
      <c r="O224" s="54">
        <v>1036.47</v>
      </c>
      <c r="Q224" s="53" t="s">
        <v>2435</v>
      </c>
      <c r="R224" s="53" t="s">
        <v>2436</v>
      </c>
      <c r="S224" s="53" t="s">
        <v>284</v>
      </c>
      <c r="T224" s="53" t="s">
        <v>277</v>
      </c>
      <c r="U224" s="53" t="s">
        <v>277</v>
      </c>
      <c r="V224" s="53" t="s">
        <v>303</v>
      </c>
      <c r="W224" s="53" t="s">
        <v>729</v>
      </c>
      <c r="X224" s="53" t="s">
        <v>277</v>
      </c>
      <c r="Y224" s="53" t="s">
        <v>2437</v>
      </c>
      <c r="Z224" s="53" t="s">
        <v>288</v>
      </c>
      <c r="AA224" s="53" t="s">
        <v>277</v>
      </c>
      <c r="AB224" s="53" t="s">
        <v>277</v>
      </c>
      <c r="AC224" s="55">
        <v>0</v>
      </c>
      <c r="AD224" s="53" t="s">
        <v>277</v>
      </c>
      <c r="AE224" s="53" t="s">
        <v>306</v>
      </c>
    </row>
    <row r="225" spans="1:31" ht="45" x14ac:dyDescent="0.25">
      <c r="A225" s="53" t="s">
        <v>2438</v>
      </c>
      <c r="B225" s="53" t="s">
        <v>2439</v>
      </c>
      <c r="C225" s="53" t="s">
        <v>277</v>
      </c>
      <c r="D225" s="53" t="s">
        <v>2440</v>
      </c>
      <c r="E225" s="53" t="s">
        <v>293</v>
      </c>
      <c r="F225" s="53" t="s">
        <v>2441</v>
      </c>
      <c r="G225" s="53" t="s">
        <v>2442</v>
      </c>
      <c r="H225" s="53" t="s">
        <v>277</v>
      </c>
      <c r="I225" s="53" t="s">
        <v>2443</v>
      </c>
      <c r="J225" s="53" t="s">
        <v>2441</v>
      </c>
      <c r="K225" s="53" t="s">
        <v>2444</v>
      </c>
      <c r="L225" s="53" t="s">
        <v>2434</v>
      </c>
      <c r="M225" s="53" t="s">
        <v>2445</v>
      </c>
      <c r="N225" s="54">
        <v>895.9</v>
      </c>
      <c r="O225" s="54">
        <v>329.12</v>
      </c>
      <c r="P225" s="54">
        <v>0</v>
      </c>
      <c r="Q225" s="53" t="s">
        <v>277</v>
      </c>
      <c r="R225" s="53" t="s">
        <v>2446</v>
      </c>
      <c r="S225" s="53" t="s">
        <v>284</v>
      </c>
      <c r="T225" s="53" t="s">
        <v>277</v>
      </c>
      <c r="U225" s="53" t="s">
        <v>277</v>
      </c>
      <c r="V225" s="53" t="s">
        <v>303</v>
      </c>
      <c r="W225" s="53" t="s">
        <v>427</v>
      </c>
      <c r="X225" s="53" t="s">
        <v>277</v>
      </c>
      <c r="Y225" s="53" t="s">
        <v>509</v>
      </c>
      <c r="Z225" s="53" t="s">
        <v>288</v>
      </c>
      <c r="AA225" s="53" t="s">
        <v>277</v>
      </c>
      <c r="AB225" s="53" t="s">
        <v>277</v>
      </c>
      <c r="AC225" s="55">
        <v>0</v>
      </c>
      <c r="AD225" s="53" t="s">
        <v>277</v>
      </c>
      <c r="AE225" s="53" t="s">
        <v>306</v>
      </c>
    </row>
    <row r="226" spans="1:31" ht="75" x14ac:dyDescent="0.25">
      <c r="A226" s="53" t="s">
        <v>2447</v>
      </c>
      <c r="B226" s="53" t="s">
        <v>2448</v>
      </c>
      <c r="C226" s="53" t="s">
        <v>2449</v>
      </c>
      <c r="D226" s="53" t="s">
        <v>2450</v>
      </c>
      <c r="E226" s="53" t="s">
        <v>275</v>
      </c>
      <c r="F226" s="53" t="s">
        <v>2451</v>
      </c>
      <c r="G226" s="53" t="s">
        <v>2196</v>
      </c>
      <c r="H226" s="53" t="s">
        <v>2197</v>
      </c>
      <c r="I226" s="53" t="s">
        <v>277</v>
      </c>
      <c r="J226" s="53" t="s">
        <v>2452</v>
      </c>
      <c r="K226" s="53" t="s">
        <v>2453</v>
      </c>
      <c r="L226" s="53" t="s">
        <v>2454</v>
      </c>
      <c r="M226" s="53" t="s">
        <v>2151</v>
      </c>
      <c r="N226" s="54">
        <v>21000</v>
      </c>
      <c r="O226" s="54">
        <v>9750</v>
      </c>
      <c r="P226" s="54">
        <v>0</v>
      </c>
      <c r="Q226" s="53" t="s">
        <v>277</v>
      </c>
      <c r="R226" s="53" t="s">
        <v>2455</v>
      </c>
      <c r="S226" s="53" t="s">
        <v>348</v>
      </c>
      <c r="T226" s="53" t="s">
        <v>277</v>
      </c>
      <c r="U226" s="53" t="s">
        <v>277</v>
      </c>
      <c r="V226" s="53" t="s">
        <v>387</v>
      </c>
      <c r="W226" s="53" t="s">
        <v>286</v>
      </c>
      <c r="X226" s="53" t="s">
        <v>277</v>
      </c>
      <c r="Y226" s="53" t="s">
        <v>2456</v>
      </c>
      <c r="Z226" s="53" t="s">
        <v>288</v>
      </c>
      <c r="AA226" s="53" t="s">
        <v>277</v>
      </c>
      <c r="AB226" s="53" t="s">
        <v>288</v>
      </c>
      <c r="AC226" s="55">
        <v>0</v>
      </c>
      <c r="AD226" s="53" t="s">
        <v>277</v>
      </c>
      <c r="AE226" s="53" t="s">
        <v>376</v>
      </c>
    </row>
    <row r="227" spans="1:31" ht="75" x14ac:dyDescent="0.25">
      <c r="A227" s="53" t="s">
        <v>2457</v>
      </c>
      <c r="B227" s="53" t="s">
        <v>2458</v>
      </c>
      <c r="C227" s="53" t="s">
        <v>2459</v>
      </c>
      <c r="D227" s="53" t="s">
        <v>2460</v>
      </c>
      <c r="E227" s="53" t="s">
        <v>1654</v>
      </c>
      <c r="F227" s="53" t="s">
        <v>2461</v>
      </c>
      <c r="G227" s="53" t="s">
        <v>2462</v>
      </c>
      <c r="H227" s="53" t="s">
        <v>2463</v>
      </c>
      <c r="I227" s="53" t="s">
        <v>277</v>
      </c>
      <c r="J227" s="53" t="s">
        <v>2464</v>
      </c>
      <c r="K227" s="53" t="s">
        <v>2465</v>
      </c>
      <c r="L227" s="53" t="s">
        <v>2201</v>
      </c>
      <c r="M227" s="53" t="s">
        <v>277</v>
      </c>
      <c r="N227" s="54">
        <v>9550.9500000000007</v>
      </c>
      <c r="O227" s="54">
        <v>5164.83</v>
      </c>
      <c r="P227" s="54">
        <v>4386.12</v>
      </c>
      <c r="Q227" s="53" t="s">
        <v>2466</v>
      </c>
      <c r="R227" s="53" t="s">
        <v>2467</v>
      </c>
      <c r="S227" s="53" t="s">
        <v>439</v>
      </c>
      <c r="T227" s="53" t="s">
        <v>284</v>
      </c>
      <c r="U227" s="53" t="s">
        <v>277</v>
      </c>
      <c r="V227" s="53" t="s">
        <v>303</v>
      </c>
      <c r="W227" s="53" t="s">
        <v>304</v>
      </c>
      <c r="X227" s="53" t="s">
        <v>427</v>
      </c>
      <c r="Y227" s="53" t="s">
        <v>2468</v>
      </c>
      <c r="Z227" s="53" t="s">
        <v>288</v>
      </c>
      <c r="AA227" s="53" t="s">
        <v>277</v>
      </c>
      <c r="AB227" s="53" t="s">
        <v>277</v>
      </c>
      <c r="AC227" s="55">
        <v>0</v>
      </c>
      <c r="AD227" s="53" t="s">
        <v>288</v>
      </c>
      <c r="AE227" s="53" t="s">
        <v>289</v>
      </c>
    </row>
    <row r="228" spans="1:31" ht="60" x14ac:dyDescent="0.25">
      <c r="A228" s="53" t="s">
        <v>2469</v>
      </c>
      <c r="B228" s="53" t="s">
        <v>2470</v>
      </c>
      <c r="C228" s="53" t="s">
        <v>2471</v>
      </c>
      <c r="D228" s="53" t="s">
        <v>2472</v>
      </c>
      <c r="E228" s="53" t="s">
        <v>293</v>
      </c>
      <c r="F228" s="53" t="s">
        <v>1754</v>
      </c>
      <c r="G228" s="53" t="s">
        <v>1755</v>
      </c>
      <c r="H228" s="53" t="s">
        <v>277</v>
      </c>
      <c r="I228" s="53" t="s">
        <v>277</v>
      </c>
      <c r="J228" s="53" t="s">
        <v>1852</v>
      </c>
      <c r="K228" s="53" t="s">
        <v>298</v>
      </c>
      <c r="L228" s="53" t="s">
        <v>2473</v>
      </c>
      <c r="M228" s="53" t="s">
        <v>2474</v>
      </c>
      <c r="N228" s="54">
        <v>18270</v>
      </c>
      <c r="O228" s="54">
        <v>7775</v>
      </c>
      <c r="P228" s="54">
        <v>10495</v>
      </c>
      <c r="Q228" s="53" t="s">
        <v>2475</v>
      </c>
      <c r="R228" s="53" t="s">
        <v>2476</v>
      </c>
      <c r="S228" s="53" t="s">
        <v>439</v>
      </c>
      <c r="T228" s="53" t="s">
        <v>440</v>
      </c>
      <c r="U228" s="53" t="s">
        <v>277</v>
      </c>
      <c r="V228" s="53" t="s">
        <v>277</v>
      </c>
      <c r="W228" s="53" t="s">
        <v>277</v>
      </c>
      <c r="X228" s="53" t="s">
        <v>277</v>
      </c>
      <c r="Y228" s="53" t="s">
        <v>2477</v>
      </c>
      <c r="Z228" s="53" t="s">
        <v>288</v>
      </c>
      <c r="AA228" s="53" t="s">
        <v>277</v>
      </c>
      <c r="AB228" s="53" t="s">
        <v>277</v>
      </c>
      <c r="AC228" s="55">
        <v>0</v>
      </c>
      <c r="AD228" s="53" t="s">
        <v>277</v>
      </c>
      <c r="AE228" s="53" t="s">
        <v>306</v>
      </c>
    </row>
    <row r="229" spans="1:31" ht="60" x14ac:dyDescent="0.25">
      <c r="A229" s="53" t="s">
        <v>2478</v>
      </c>
      <c r="B229" s="53" t="s">
        <v>2479</v>
      </c>
      <c r="C229" s="53" t="s">
        <v>2480</v>
      </c>
      <c r="D229" s="53" t="s">
        <v>2481</v>
      </c>
      <c r="E229" s="53" t="s">
        <v>1654</v>
      </c>
      <c r="F229" s="53" t="s">
        <v>2482</v>
      </c>
      <c r="G229" s="53" t="s">
        <v>2483</v>
      </c>
      <c r="H229" s="53" t="s">
        <v>277</v>
      </c>
      <c r="I229" s="53" t="s">
        <v>2484</v>
      </c>
      <c r="J229" s="53" t="s">
        <v>2482</v>
      </c>
      <c r="K229" s="53" t="s">
        <v>483</v>
      </c>
      <c r="L229" s="53" t="s">
        <v>2473</v>
      </c>
      <c r="M229" s="53" t="s">
        <v>2110</v>
      </c>
      <c r="N229" s="54">
        <v>7000</v>
      </c>
      <c r="O229" s="54">
        <v>1941</v>
      </c>
      <c r="P229" s="54">
        <v>5059</v>
      </c>
      <c r="Q229" s="53" t="s">
        <v>2485</v>
      </c>
      <c r="R229" s="53" t="s">
        <v>2486</v>
      </c>
      <c r="S229" s="53" t="s">
        <v>319</v>
      </c>
      <c r="T229" s="53" t="s">
        <v>348</v>
      </c>
      <c r="U229" s="53" t="s">
        <v>277</v>
      </c>
      <c r="V229" s="53" t="s">
        <v>277</v>
      </c>
      <c r="W229" s="53" t="s">
        <v>277</v>
      </c>
      <c r="X229" s="53" t="s">
        <v>277</v>
      </c>
      <c r="Y229" s="53" t="s">
        <v>2487</v>
      </c>
      <c r="Z229" s="53" t="s">
        <v>2076</v>
      </c>
      <c r="AA229" s="53" t="s">
        <v>277</v>
      </c>
      <c r="AB229" s="53" t="s">
        <v>288</v>
      </c>
      <c r="AC229" s="55">
        <v>0</v>
      </c>
      <c r="AD229" s="53" t="s">
        <v>277</v>
      </c>
      <c r="AE229" s="53" t="s">
        <v>306</v>
      </c>
    </row>
    <row r="230" spans="1:31" ht="90" x14ac:dyDescent="0.25">
      <c r="A230" s="53" t="s">
        <v>2488</v>
      </c>
      <c r="B230" s="53" t="s">
        <v>2489</v>
      </c>
      <c r="C230" s="53" t="s">
        <v>2490</v>
      </c>
      <c r="D230" s="53" t="s">
        <v>2491</v>
      </c>
      <c r="E230" s="53" t="s">
        <v>293</v>
      </c>
      <c r="F230" s="53" t="s">
        <v>2492</v>
      </c>
      <c r="G230" s="53" t="s">
        <v>2493</v>
      </c>
      <c r="H230" s="53" t="s">
        <v>277</v>
      </c>
      <c r="I230" s="53" t="s">
        <v>2494</v>
      </c>
      <c r="J230" s="53" t="s">
        <v>2495</v>
      </c>
      <c r="K230" s="53" t="s">
        <v>298</v>
      </c>
      <c r="L230" s="53" t="s">
        <v>2496</v>
      </c>
      <c r="M230" s="53" t="s">
        <v>2497</v>
      </c>
      <c r="N230" s="54">
        <v>3963.25</v>
      </c>
      <c r="O230" s="54">
        <v>1640.6</v>
      </c>
      <c r="P230" s="54">
        <v>2342.5300000000002</v>
      </c>
      <c r="Q230" s="53" t="s">
        <v>2498</v>
      </c>
      <c r="R230" s="53" t="s">
        <v>2499</v>
      </c>
      <c r="S230" s="53" t="s">
        <v>284</v>
      </c>
      <c r="T230" s="53" t="s">
        <v>277</v>
      </c>
      <c r="U230" s="53" t="s">
        <v>277</v>
      </c>
      <c r="V230" s="53" t="s">
        <v>303</v>
      </c>
      <c r="W230" s="53" t="s">
        <v>304</v>
      </c>
      <c r="X230" s="53" t="s">
        <v>427</v>
      </c>
      <c r="Y230" s="53" t="s">
        <v>2500</v>
      </c>
      <c r="Z230" s="53" t="s">
        <v>288</v>
      </c>
      <c r="AA230" s="53" t="s">
        <v>277</v>
      </c>
      <c r="AB230" s="53" t="s">
        <v>277</v>
      </c>
      <c r="AC230" s="55">
        <v>0</v>
      </c>
      <c r="AD230" s="53" t="s">
        <v>277</v>
      </c>
      <c r="AE230" s="53" t="s">
        <v>306</v>
      </c>
    </row>
    <row r="231" spans="1:31" ht="45" x14ac:dyDescent="0.25">
      <c r="A231" s="53" t="s">
        <v>2501</v>
      </c>
      <c r="B231" s="53" t="s">
        <v>2502</v>
      </c>
      <c r="C231" s="53" t="s">
        <v>2503</v>
      </c>
      <c r="D231" s="53" t="s">
        <v>2504</v>
      </c>
      <c r="E231" s="53" t="s">
        <v>293</v>
      </c>
      <c r="F231" s="53" t="s">
        <v>2505</v>
      </c>
      <c r="G231" s="53" t="s">
        <v>2506</v>
      </c>
      <c r="H231" s="53" t="s">
        <v>277</v>
      </c>
      <c r="I231" s="53" t="s">
        <v>2507</v>
      </c>
      <c r="J231" s="53" t="s">
        <v>2508</v>
      </c>
      <c r="K231" s="53" t="s">
        <v>483</v>
      </c>
      <c r="L231" s="53" t="s">
        <v>2496</v>
      </c>
      <c r="M231" s="53" t="s">
        <v>2497</v>
      </c>
      <c r="N231" s="54">
        <v>5400</v>
      </c>
      <c r="O231" s="54">
        <v>2102.11</v>
      </c>
      <c r="P231" s="54">
        <v>3276.37</v>
      </c>
      <c r="Q231" s="53" t="s">
        <v>2509</v>
      </c>
      <c r="R231" s="53" t="s">
        <v>2510</v>
      </c>
      <c r="S231" s="53" t="s">
        <v>439</v>
      </c>
      <c r="T231" s="53" t="s">
        <v>2511</v>
      </c>
      <c r="U231" s="53" t="s">
        <v>277</v>
      </c>
      <c r="V231" s="53" t="s">
        <v>320</v>
      </c>
      <c r="W231" s="53" t="s">
        <v>286</v>
      </c>
      <c r="X231" s="53" t="s">
        <v>277</v>
      </c>
      <c r="Y231" s="53" t="s">
        <v>2512</v>
      </c>
      <c r="Z231" s="53" t="s">
        <v>288</v>
      </c>
      <c r="AA231" s="53" t="s">
        <v>277</v>
      </c>
      <c r="AB231" s="53" t="s">
        <v>277</v>
      </c>
      <c r="AC231" s="55">
        <v>0</v>
      </c>
      <c r="AD231" s="53" t="s">
        <v>277</v>
      </c>
      <c r="AE231" s="53" t="s">
        <v>306</v>
      </c>
    </row>
    <row r="232" spans="1:31" ht="90" x14ac:dyDescent="0.25">
      <c r="A232" s="53" t="s">
        <v>2513</v>
      </c>
      <c r="B232" s="53" t="s">
        <v>2514</v>
      </c>
      <c r="C232" s="53" t="s">
        <v>2515</v>
      </c>
      <c r="D232" s="53" t="s">
        <v>2516</v>
      </c>
      <c r="E232" s="53" t="s">
        <v>275</v>
      </c>
      <c r="F232" s="53" t="s">
        <v>2517</v>
      </c>
      <c r="G232" s="53" t="s">
        <v>277</v>
      </c>
      <c r="H232" s="53" t="s">
        <v>277</v>
      </c>
      <c r="I232" s="53" t="s">
        <v>2518</v>
      </c>
      <c r="J232" s="53" t="s">
        <v>2519</v>
      </c>
      <c r="K232" s="53" t="s">
        <v>2520</v>
      </c>
      <c r="L232" s="53" t="s">
        <v>2521</v>
      </c>
      <c r="M232" s="53" t="s">
        <v>2110</v>
      </c>
      <c r="N232" s="54">
        <v>7496</v>
      </c>
      <c r="O232" s="54">
        <v>0</v>
      </c>
      <c r="P232" s="54">
        <v>1937.92</v>
      </c>
      <c r="Q232" s="53" t="s">
        <v>277</v>
      </c>
      <c r="R232" s="53" t="s">
        <v>2522</v>
      </c>
      <c r="S232" s="53" t="s">
        <v>284</v>
      </c>
      <c r="T232" s="53" t="s">
        <v>277</v>
      </c>
      <c r="U232" s="53" t="s">
        <v>277</v>
      </c>
      <c r="V232" s="53" t="s">
        <v>320</v>
      </c>
      <c r="W232" s="53" t="s">
        <v>286</v>
      </c>
      <c r="X232" s="53" t="s">
        <v>277</v>
      </c>
      <c r="Y232" s="53" t="s">
        <v>2523</v>
      </c>
      <c r="Z232" s="53" t="s">
        <v>277</v>
      </c>
      <c r="AA232" s="53" t="s">
        <v>288</v>
      </c>
      <c r="AB232" s="53" t="s">
        <v>277</v>
      </c>
      <c r="AC232" s="55">
        <v>0</v>
      </c>
      <c r="AD232" s="53" t="s">
        <v>277</v>
      </c>
      <c r="AE232" s="53" t="s">
        <v>1237</v>
      </c>
    </row>
    <row r="233" spans="1:31" ht="105" x14ac:dyDescent="0.25">
      <c r="A233" s="53" t="s">
        <v>2524</v>
      </c>
      <c r="B233" s="53" t="s">
        <v>2525</v>
      </c>
      <c r="C233" s="53" t="s">
        <v>2526</v>
      </c>
      <c r="D233" s="53" t="s">
        <v>2527</v>
      </c>
      <c r="E233" s="53" t="s">
        <v>293</v>
      </c>
      <c r="F233" s="53" t="s">
        <v>2528</v>
      </c>
      <c r="G233" s="53" t="s">
        <v>2529</v>
      </c>
      <c r="H233" s="53" t="s">
        <v>277</v>
      </c>
      <c r="I233" s="53" t="s">
        <v>277</v>
      </c>
      <c r="J233" s="53" t="s">
        <v>2530</v>
      </c>
      <c r="K233" s="53" t="s">
        <v>2531</v>
      </c>
      <c r="L233" s="53" t="s">
        <v>2532</v>
      </c>
      <c r="M233" s="53" t="s">
        <v>2533</v>
      </c>
      <c r="N233" s="54">
        <v>20000</v>
      </c>
      <c r="O233" s="54">
        <v>5800</v>
      </c>
      <c r="P233" s="54">
        <v>0</v>
      </c>
      <c r="Q233" s="53" t="s">
        <v>277</v>
      </c>
      <c r="R233" s="53" t="s">
        <v>332</v>
      </c>
      <c r="S233" s="53" t="s">
        <v>284</v>
      </c>
      <c r="T233" s="53" t="s">
        <v>277</v>
      </c>
      <c r="U233" s="53" t="s">
        <v>277</v>
      </c>
      <c r="V233" s="53" t="s">
        <v>277</v>
      </c>
      <c r="W233" s="53" t="s">
        <v>277</v>
      </c>
      <c r="X233" s="53" t="s">
        <v>427</v>
      </c>
      <c r="Y233" s="53" t="s">
        <v>2534</v>
      </c>
      <c r="Z233" s="53" t="s">
        <v>277</v>
      </c>
      <c r="AA233" s="53" t="s">
        <v>288</v>
      </c>
      <c r="AB233" s="53" t="s">
        <v>277</v>
      </c>
      <c r="AC233" s="55">
        <v>0</v>
      </c>
      <c r="AD233" s="53" t="s">
        <v>277</v>
      </c>
      <c r="AE233" s="53" t="s">
        <v>289</v>
      </c>
    </row>
    <row r="234" spans="1:31" ht="105" x14ac:dyDescent="0.25">
      <c r="A234" s="53" t="s">
        <v>2535</v>
      </c>
      <c r="B234" s="53" t="s">
        <v>2536</v>
      </c>
      <c r="C234" s="53" t="s">
        <v>2537</v>
      </c>
      <c r="D234" s="53" t="s">
        <v>49</v>
      </c>
      <c r="E234" s="53" t="s">
        <v>1654</v>
      </c>
      <c r="F234" s="53" t="s">
        <v>532</v>
      </c>
      <c r="G234" s="53" t="s">
        <v>312</v>
      </c>
      <c r="H234" s="53" t="s">
        <v>725</v>
      </c>
      <c r="I234" s="53" t="s">
        <v>277</v>
      </c>
      <c r="J234" s="53" t="s">
        <v>313</v>
      </c>
      <c r="K234" s="53" t="s">
        <v>2538</v>
      </c>
      <c r="L234" s="53" t="s">
        <v>2539</v>
      </c>
      <c r="M234" s="53" t="s">
        <v>2110</v>
      </c>
      <c r="N234" s="54">
        <v>20187</v>
      </c>
      <c r="O234" s="54">
        <v>12434</v>
      </c>
      <c r="P234" s="54">
        <v>7753</v>
      </c>
      <c r="Q234" s="53" t="s">
        <v>2540</v>
      </c>
      <c r="R234" s="53" t="s">
        <v>2541</v>
      </c>
      <c r="S234" s="53" t="s">
        <v>284</v>
      </c>
      <c r="T234" s="53" t="s">
        <v>2511</v>
      </c>
      <c r="U234" s="53" t="s">
        <v>277</v>
      </c>
      <c r="V234" s="53" t="s">
        <v>1155</v>
      </c>
      <c r="W234" s="53" t="s">
        <v>286</v>
      </c>
      <c r="X234" s="53" t="s">
        <v>277</v>
      </c>
      <c r="Y234" s="53" t="s">
        <v>2542</v>
      </c>
      <c r="Z234" s="53" t="s">
        <v>2076</v>
      </c>
      <c r="AA234" s="53" t="s">
        <v>288</v>
      </c>
      <c r="AB234" s="53" t="s">
        <v>2076</v>
      </c>
      <c r="AC234" s="55">
        <v>0</v>
      </c>
      <c r="AD234" s="53" t="s">
        <v>277</v>
      </c>
      <c r="AE234" s="53" t="s">
        <v>306</v>
      </c>
    </row>
    <row r="235" spans="1:31" ht="90" x14ac:dyDescent="0.25">
      <c r="A235" s="53" t="s">
        <v>2543</v>
      </c>
      <c r="B235" s="53" t="s">
        <v>2544</v>
      </c>
      <c r="C235" s="53" t="s">
        <v>2545</v>
      </c>
      <c r="D235" s="53" t="s">
        <v>2546</v>
      </c>
      <c r="E235" s="53" t="s">
        <v>275</v>
      </c>
      <c r="F235" s="53" t="s">
        <v>2218</v>
      </c>
      <c r="G235" s="53" t="s">
        <v>277</v>
      </c>
      <c r="H235" s="53" t="s">
        <v>277</v>
      </c>
      <c r="I235" s="53" t="s">
        <v>277</v>
      </c>
      <c r="J235" s="53" t="s">
        <v>2547</v>
      </c>
      <c r="K235" s="53" t="s">
        <v>2548</v>
      </c>
      <c r="L235" s="53" t="s">
        <v>2549</v>
      </c>
      <c r="M235" s="53" t="s">
        <v>2550</v>
      </c>
      <c r="N235" s="54">
        <v>18900</v>
      </c>
      <c r="O235" s="54">
        <v>7741</v>
      </c>
      <c r="P235" s="54">
        <v>0</v>
      </c>
      <c r="Q235" s="53" t="s">
        <v>277</v>
      </c>
      <c r="R235" s="53" t="s">
        <v>561</v>
      </c>
      <c r="S235" s="53" t="s">
        <v>439</v>
      </c>
      <c r="T235" s="53" t="s">
        <v>277</v>
      </c>
      <c r="U235" s="53" t="s">
        <v>277</v>
      </c>
      <c r="V235" s="53" t="s">
        <v>387</v>
      </c>
      <c r="W235" s="53" t="s">
        <v>286</v>
      </c>
      <c r="X235" s="53" t="s">
        <v>277</v>
      </c>
      <c r="Y235" s="53" t="s">
        <v>2551</v>
      </c>
      <c r="Z235" s="53" t="s">
        <v>277</v>
      </c>
      <c r="AA235" s="53" t="s">
        <v>288</v>
      </c>
      <c r="AB235" s="53" t="s">
        <v>277</v>
      </c>
      <c r="AC235" s="55">
        <v>0</v>
      </c>
      <c r="AD235" s="53" t="s">
        <v>277</v>
      </c>
      <c r="AE235" s="53" t="s">
        <v>749</v>
      </c>
    </row>
    <row r="236" spans="1:31" ht="195" x14ac:dyDescent="0.25">
      <c r="A236" s="53" t="s">
        <v>2552</v>
      </c>
      <c r="B236" s="53" t="s">
        <v>2553</v>
      </c>
      <c r="C236" s="53" t="s">
        <v>2554</v>
      </c>
      <c r="D236" s="53" t="s">
        <v>2555</v>
      </c>
      <c r="E236" s="53" t="s">
        <v>275</v>
      </c>
      <c r="F236" s="53" t="s">
        <v>2218</v>
      </c>
      <c r="G236" s="53" t="s">
        <v>277</v>
      </c>
      <c r="H236" s="53" t="s">
        <v>277</v>
      </c>
      <c r="I236" s="53" t="s">
        <v>277</v>
      </c>
      <c r="J236" s="53" t="s">
        <v>2547</v>
      </c>
      <c r="K236" s="53" t="s">
        <v>462</v>
      </c>
      <c r="L236" s="53" t="s">
        <v>2539</v>
      </c>
      <c r="M236" s="53" t="s">
        <v>2550</v>
      </c>
      <c r="N236" s="54">
        <v>19401</v>
      </c>
      <c r="O236" s="54">
        <v>10785</v>
      </c>
      <c r="P236" s="54">
        <v>0</v>
      </c>
      <c r="Q236" s="53" t="s">
        <v>277</v>
      </c>
      <c r="R236" s="53" t="s">
        <v>2556</v>
      </c>
      <c r="S236" s="53" t="s">
        <v>439</v>
      </c>
      <c r="T236" s="53" t="s">
        <v>277</v>
      </c>
      <c r="U236" s="53" t="s">
        <v>277</v>
      </c>
      <c r="V236" s="53" t="s">
        <v>320</v>
      </c>
      <c r="W236" s="53" t="s">
        <v>286</v>
      </c>
      <c r="X236" s="53" t="s">
        <v>277</v>
      </c>
      <c r="Y236" s="53" t="s">
        <v>2557</v>
      </c>
      <c r="Z236" s="53" t="s">
        <v>288</v>
      </c>
      <c r="AA236" s="53" t="s">
        <v>277</v>
      </c>
      <c r="AB236" s="53" t="s">
        <v>277</v>
      </c>
      <c r="AC236" s="55">
        <v>0</v>
      </c>
      <c r="AD236" s="53" t="s">
        <v>277</v>
      </c>
      <c r="AE236" s="53" t="s">
        <v>306</v>
      </c>
    </row>
    <row r="237" spans="1:31" ht="30" x14ac:dyDescent="0.25">
      <c r="A237" s="53" t="s">
        <v>2558</v>
      </c>
      <c r="B237" s="53" t="s">
        <v>2559</v>
      </c>
      <c r="C237" s="53" t="s">
        <v>2560</v>
      </c>
      <c r="D237" s="53" t="s">
        <v>2561</v>
      </c>
      <c r="E237" s="53" t="s">
        <v>293</v>
      </c>
      <c r="F237" s="53" t="s">
        <v>2327</v>
      </c>
      <c r="G237" s="53" t="s">
        <v>277</v>
      </c>
      <c r="H237" s="53" t="s">
        <v>277</v>
      </c>
      <c r="I237" s="53" t="s">
        <v>2157</v>
      </c>
      <c r="J237" s="53" t="s">
        <v>970</v>
      </c>
      <c r="K237" s="53" t="s">
        <v>2562</v>
      </c>
      <c r="L237" s="53" t="s">
        <v>2563</v>
      </c>
      <c r="M237" s="53" t="s">
        <v>2564</v>
      </c>
      <c r="N237" s="54">
        <v>4500</v>
      </c>
      <c r="O237" s="54">
        <v>1936.84</v>
      </c>
      <c r="P237" s="54">
        <v>0</v>
      </c>
      <c r="Q237" s="53" t="s">
        <v>2565</v>
      </c>
      <c r="R237" s="53" t="s">
        <v>2566</v>
      </c>
      <c r="S237" s="53" t="s">
        <v>439</v>
      </c>
      <c r="T237" s="53" t="s">
        <v>440</v>
      </c>
      <c r="U237" s="53" t="s">
        <v>277</v>
      </c>
      <c r="V237" s="53" t="s">
        <v>277</v>
      </c>
      <c r="W237" s="53" t="s">
        <v>277</v>
      </c>
      <c r="X237" s="53" t="s">
        <v>277</v>
      </c>
      <c r="Y237" s="53" t="s">
        <v>2567</v>
      </c>
      <c r="Z237" s="53" t="s">
        <v>288</v>
      </c>
      <c r="AA237" s="53" t="s">
        <v>277</v>
      </c>
      <c r="AB237" s="53" t="s">
        <v>277</v>
      </c>
      <c r="AC237" s="55">
        <v>0</v>
      </c>
      <c r="AD237" s="53" t="s">
        <v>277</v>
      </c>
      <c r="AE237" s="53" t="s">
        <v>306</v>
      </c>
    </row>
    <row r="238" spans="1:31" ht="75" x14ac:dyDescent="0.25">
      <c r="A238" s="53" t="s">
        <v>2568</v>
      </c>
      <c r="B238" s="53" t="s">
        <v>2569</v>
      </c>
      <c r="C238" s="53" t="s">
        <v>277</v>
      </c>
      <c r="D238" s="53" t="s">
        <v>2570</v>
      </c>
      <c r="E238" s="53" t="s">
        <v>275</v>
      </c>
      <c r="F238" s="53" t="s">
        <v>2571</v>
      </c>
      <c r="G238" s="53" t="s">
        <v>312</v>
      </c>
      <c r="H238" s="53" t="s">
        <v>725</v>
      </c>
      <c r="I238" s="53" t="s">
        <v>2026</v>
      </c>
      <c r="J238" s="53" t="s">
        <v>2572</v>
      </c>
      <c r="K238" s="53" t="s">
        <v>2573</v>
      </c>
      <c r="L238" s="53" t="s">
        <v>2574</v>
      </c>
      <c r="M238" s="53" t="s">
        <v>2575</v>
      </c>
      <c r="N238" s="54">
        <v>18579</v>
      </c>
      <c r="O238" s="54">
        <v>10653</v>
      </c>
      <c r="P238" s="54">
        <v>0</v>
      </c>
      <c r="Q238" s="53" t="s">
        <v>277</v>
      </c>
      <c r="R238" s="53" t="s">
        <v>2576</v>
      </c>
      <c r="S238" s="53" t="s">
        <v>284</v>
      </c>
      <c r="T238" s="53" t="s">
        <v>277</v>
      </c>
      <c r="U238" s="53" t="s">
        <v>277</v>
      </c>
      <c r="V238" s="53" t="s">
        <v>320</v>
      </c>
      <c r="W238" s="53" t="s">
        <v>286</v>
      </c>
      <c r="X238" s="53" t="s">
        <v>277</v>
      </c>
      <c r="Y238" s="53" t="s">
        <v>2577</v>
      </c>
      <c r="Z238" s="53" t="s">
        <v>277</v>
      </c>
      <c r="AA238" s="53" t="s">
        <v>288</v>
      </c>
      <c r="AB238" s="53" t="s">
        <v>277</v>
      </c>
      <c r="AC238" s="55">
        <v>0</v>
      </c>
      <c r="AD238" s="53" t="s">
        <v>277</v>
      </c>
      <c r="AE238" s="53" t="s">
        <v>306</v>
      </c>
    </row>
    <row r="239" spans="1:31" ht="30" x14ac:dyDescent="0.25">
      <c r="A239" s="53" t="s">
        <v>2578</v>
      </c>
      <c r="B239" s="53" t="s">
        <v>2579</v>
      </c>
      <c r="C239" s="53" t="s">
        <v>2580</v>
      </c>
      <c r="D239" s="53" t="s">
        <v>131</v>
      </c>
      <c r="E239" s="53" t="s">
        <v>275</v>
      </c>
      <c r="F239" s="53" t="s">
        <v>2581</v>
      </c>
      <c r="G239" s="53" t="s">
        <v>2582</v>
      </c>
      <c r="H239" s="53" t="s">
        <v>277</v>
      </c>
      <c r="I239" s="53" t="s">
        <v>2338</v>
      </c>
      <c r="J239" s="53" t="s">
        <v>2583</v>
      </c>
      <c r="K239" s="53" t="s">
        <v>2584</v>
      </c>
      <c r="L239" s="53" t="s">
        <v>2474</v>
      </c>
      <c r="M239" s="53" t="s">
        <v>2585</v>
      </c>
      <c r="N239" s="54">
        <v>14586</v>
      </c>
      <c r="O239" s="54">
        <v>0</v>
      </c>
      <c r="P239" s="54">
        <v>0</v>
      </c>
      <c r="Q239" s="53" t="s">
        <v>277</v>
      </c>
      <c r="R239" s="53" t="s">
        <v>2586</v>
      </c>
      <c r="S239" s="53" t="s">
        <v>348</v>
      </c>
      <c r="T239" s="53" t="s">
        <v>284</v>
      </c>
      <c r="U239" s="53" t="s">
        <v>277</v>
      </c>
      <c r="V239" s="53" t="s">
        <v>303</v>
      </c>
      <c r="W239" s="53" t="s">
        <v>304</v>
      </c>
      <c r="X239" s="53" t="s">
        <v>277</v>
      </c>
      <c r="Y239" s="53" t="s">
        <v>277</v>
      </c>
      <c r="Z239" s="53" t="s">
        <v>288</v>
      </c>
      <c r="AA239" s="53" t="s">
        <v>277</v>
      </c>
      <c r="AB239" s="53" t="s">
        <v>277</v>
      </c>
      <c r="AC239" s="55">
        <v>0</v>
      </c>
      <c r="AD239" s="53" t="s">
        <v>277</v>
      </c>
      <c r="AE239" s="53" t="s">
        <v>306</v>
      </c>
    </row>
    <row r="240" spans="1:31" ht="90" x14ac:dyDescent="0.25">
      <c r="A240" s="53" t="s">
        <v>2587</v>
      </c>
      <c r="B240" s="53" t="s">
        <v>2588</v>
      </c>
      <c r="C240" s="53" t="s">
        <v>2589</v>
      </c>
      <c r="D240" s="53" t="s">
        <v>2590</v>
      </c>
      <c r="E240" s="53" t="s">
        <v>275</v>
      </c>
      <c r="F240" s="53" t="s">
        <v>2591</v>
      </c>
      <c r="G240" s="53" t="s">
        <v>2317</v>
      </c>
      <c r="H240" s="53" t="s">
        <v>277</v>
      </c>
      <c r="I240" s="53" t="s">
        <v>2592</v>
      </c>
      <c r="J240" s="53" t="s">
        <v>2318</v>
      </c>
      <c r="K240" s="53" t="s">
        <v>2593</v>
      </c>
      <c r="L240" s="53" t="s">
        <v>2474</v>
      </c>
      <c r="M240" s="53" t="s">
        <v>2594</v>
      </c>
      <c r="N240" s="54">
        <v>3406</v>
      </c>
      <c r="O240" s="54">
        <v>1973</v>
      </c>
      <c r="P240" s="54">
        <v>0</v>
      </c>
      <c r="Q240" s="53" t="s">
        <v>277</v>
      </c>
      <c r="R240" s="53" t="s">
        <v>2595</v>
      </c>
      <c r="S240" s="53" t="s">
        <v>318</v>
      </c>
      <c r="T240" s="53" t="s">
        <v>348</v>
      </c>
      <c r="U240" s="53" t="s">
        <v>277</v>
      </c>
      <c r="V240" s="53" t="s">
        <v>320</v>
      </c>
      <c r="W240" s="53" t="s">
        <v>286</v>
      </c>
      <c r="X240" s="53" t="s">
        <v>277</v>
      </c>
      <c r="Y240" s="53" t="s">
        <v>2596</v>
      </c>
      <c r="Z240" s="53" t="s">
        <v>277</v>
      </c>
      <c r="AA240" s="53" t="s">
        <v>288</v>
      </c>
      <c r="AB240" s="53" t="s">
        <v>277</v>
      </c>
      <c r="AC240" s="55">
        <v>0</v>
      </c>
      <c r="AD240" s="53" t="s">
        <v>277</v>
      </c>
      <c r="AE240" s="53" t="s">
        <v>306</v>
      </c>
    </row>
    <row r="241" spans="1:31" ht="75" x14ac:dyDescent="0.25">
      <c r="A241" s="53" t="s">
        <v>2597</v>
      </c>
      <c r="B241" s="53" t="s">
        <v>2598</v>
      </c>
      <c r="C241" s="53" t="s">
        <v>2599</v>
      </c>
      <c r="D241" s="53" t="s">
        <v>2600</v>
      </c>
      <c r="E241" s="53" t="s">
        <v>275</v>
      </c>
      <c r="F241" s="53" t="s">
        <v>2601</v>
      </c>
      <c r="G241" s="53" t="s">
        <v>2602</v>
      </c>
      <c r="H241" s="53" t="s">
        <v>725</v>
      </c>
      <c r="I241" s="53" t="s">
        <v>277</v>
      </c>
      <c r="J241" s="53" t="s">
        <v>2603</v>
      </c>
      <c r="K241" s="53" t="s">
        <v>2604</v>
      </c>
      <c r="L241" s="53" t="s">
        <v>2605</v>
      </c>
      <c r="M241" s="53" t="s">
        <v>2550</v>
      </c>
      <c r="N241" s="54">
        <v>6151</v>
      </c>
      <c r="O241" s="54">
        <v>1909</v>
      </c>
      <c r="P241" s="54">
        <v>0</v>
      </c>
      <c r="Q241" s="53" t="s">
        <v>277</v>
      </c>
      <c r="R241" s="53" t="s">
        <v>2606</v>
      </c>
      <c r="S241" s="53" t="s">
        <v>439</v>
      </c>
      <c r="T241" s="53" t="s">
        <v>277</v>
      </c>
      <c r="U241" s="53" t="s">
        <v>277</v>
      </c>
      <c r="V241" s="53" t="s">
        <v>320</v>
      </c>
      <c r="W241" s="53" t="s">
        <v>286</v>
      </c>
      <c r="X241" s="53" t="s">
        <v>277</v>
      </c>
      <c r="Y241" s="53" t="s">
        <v>2607</v>
      </c>
      <c r="Z241" s="53" t="s">
        <v>277</v>
      </c>
      <c r="AA241" s="53" t="s">
        <v>288</v>
      </c>
      <c r="AB241" s="53" t="s">
        <v>277</v>
      </c>
      <c r="AC241" s="55">
        <v>0</v>
      </c>
      <c r="AD241" s="53" t="s">
        <v>277</v>
      </c>
      <c r="AE241" s="53" t="s">
        <v>306</v>
      </c>
    </row>
    <row r="242" spans="1:31" ht="45" x14ac:dyDescent="0.25">
      <c r="A242" s="53" t="s">
        <v>2608</v>
      </c>
      <c r="B242" s="53" t="s">
        <v>2536</v>
      </c>
      <c r="C242" s="53" t="s">
        <v>277</v>
      </c>
      <c r="D242" s="53" t="s">
        <v>2609</v>
      </c>
      <c r="E242" s="53" t="s">
        <v>293</v>
      </c>
      <c r="F242" s="53" t="s">
        <v>532</v>
      </c>
      <c r="G242" s="53" t="s">
        <v>2610</v>
      </c>
      <c r="H242" s="53" t="s">
        <v>725</v>
      </c>
      <c r="I242" s="53" t="s">
        <v>277</v>
      </c>
      <c r="J242" s="53" t="s">
        <v>533</v>
      </c>
      <c r="K242" s="53" t="s">
        <v>462</v>
      </c>
      <c r="L242" s="53" t="s">
        <v>2611</v>
      </c>
      <c r="M242" s="53" t="s">
        <v>2612</v>
      </c>
      <c r="N242" s="54">
        <v>3500</v>
      </c>
      <c r="O242" s="54">
        <v>1406.97</v>
      </c>
      <c r="P242" s="54">
        <v>0</v>
      </c>
      <c r="Q242" s="53" t="s">
        <v>277</v>
      </c>
      <c r="R242" s="53" t="s">
        <v>2613</v>
      </c>
      <c r="S242" s="53" t="s">
        <v>284</v>
      </c>
      <c r="T242" s="53" t="s">
        <v>284</v>
      </c>
      <c r="U242" s="53" t="s">
        <v>277</v>
      </c>
      <c r="V242" s="53" t="s">
        <v>303</v>
      </c>
      <c r="W242" s="53" t="s">
        <v>304</v>
      </c>
      <c r="X242" s="53" t="s">
        <v>427</v>
      </c>
      <c r="Y242" s="53" t="s">
        <v>2614</v>
      </c>
      <c r="Z242" s="53" t="s">
        <v>288</v>
      </c>
      <c r="AA242" s="53" t="s">
        <v>277</v>
      </c>
      <c r="AB242" s="53" t="s">
        <v>288</v>
      </c>
      <c r="AC242" s="55">
        <v>0</v>
      </c>
      <c r="AD242" s="53" t="s">
        <v>277</v>
      </c>
      <c r="AE242" s="53" t="s">
        <v>306</v>
      </c>
    </row>
    <row r="243" spans="1:31" ht="180" x14ac:dyDescent="0.25">
      <c r="A243" s="53" t="s">
        <v>2615</v>
      </c>
      <c r="B243" s="53" t="s">
        <v>2616</v>
      </c>
      <c r="C243" s="53" t="s">
        <v>2617</v>
      </c>
      <c r="D243" s="53" t="s">
        <v>2618</v>
      </c>
      <c r="E243" s="53" t="s">
        <v>1654</v>
      </c>
      <c r="F243" s="53" t="s">
        <v>2619</v>
      </c>
      <c r="G243" s="53" t="s">
        <v>277</v>
      </c>
      <c r="H243" s="53" t="s">
        <v>277</v>
      </c>
      <c r="I243" s="53" t="s">
        <v>277</v>
      </c>
      <c r="J243" s="53" t="s">
        <v>278</v>
      </c>
      <c r="K243" s="53" t="s">
        <v>2620</v>
      </c>
      <c r="L243" s="53" t="s">
        <v>2621</v>
      </c>
      <c r="M243" s="53" t="s">
        <v>2622</v>
      </c>
      <c r="N243" s="54">
        <v>28736</v>
      </c>
      <c r="O243" s="54">
        <v>16543</v>
      </c>
      <c r="P243" s="54">
        <v>0</v>
      </c>
      <c r="Q243" s="53" t="s">
        <v>277</v>
      </c>
      <c r="R243" s="53" t="s">
        <v>2623</v>
      </c>
      <c r="S243" s="53" t="s">
        <v>348</v>
      </c>
      <c r="T243" s="53" t="s">
        <v>319</v>
      </c>
      <c r="U243" s="53" t="s">
        <v>277</v>
      </c>
      <c r="V243" s="53" t="s">
        <v>285</v>
      </c>
      <c r="W243" s="53" t="s">
        <v>277</v>
      </c>
      <c r="X243" s="53" t="s">
        <v>277</v>
      </c>
      <c r="Y243" s="53" t="s">
        <v>2624</v>
      </c>
      <c r="Z243" s="53" t="s">
        <v>288</v>
      </c>
      <c r="AA243" s="53" t="s">
        <v>288</v>
      </c>
      <c r="AB243" s="53" t="s">
        <v>277</v>
      </c>
      <c r="AC243" s="55">
        <v>0</v>
      </c>
      <c r="AD243" s="53" t="s">
        <v>277</v>
      </c>
      <c r="AE243" s="53" t="s">
        <v>289</v>
      </c>
    </row>
    <row r="244" spans="1:31" ht="60" x14ac:dyDescent="0.25">
      <c r="A244" s="53" t="s">
        <v>2625</v>
      </c>
      <c r="B244" s="53" t="s">
        <v>2626</v>
      </c>
      <c r="C244" s="53" t="s">
        <v>2627</v>
      </c>
      <c r="D244" s="53" t="s">
        <v>2628</v>
      </c>
      <c r="E244" s="53" t="s">
        <v>275</v>
      </c>
      <c r="F244" s="53" t="s">
        <v>2629</v>
      </c>
      <c r="G244" s="53" t="s">
        <v>2630</v>
      </c>
      <c r="H244" s="53" t="s">
        <v>2631</v>
      </c>
      <c r="I244" s="53" t="s">
        <v>277</v>
      </c>
      <c r="J244" s="53" t="s">
        <v>622</v>
      </c>
      <c r="K244" s="53" t="s">
        <v>483</v>
      </c>
      <c r="L244" s="53" t="s">
        <v>2621</v>
      </c>
      <c r="M244" s="53" t="s">
        <v>2110</v>
      </c>
      <c r="N244" s="54">
        <v>5000</v>
      </c>
      <c r="O244" s="54">
        <v>0</v>
      </c>
      <c r="P244" s="54">
        <v>0</v>
      </c>
      <c r="Q244" s="53" t="s">
        <v>277</v>
      </c>
      <c r="R244" s="53" t="s">
        <v>2632</v>
      </c>
      <c r="S244" s="53" t="s">
        <v>348</v>
      </c>
      <c r="T244" s="53" t="s">
        <v>284</v>
      </c>
      <c r="U244" s="53" t="s">
        <v>277</v>
      </c>
      <c r="V244" s="53" t="s">
        <v>387</v>
      </c>
      <c r="W244" s="53" t="s">
        <v>286</v>
      </c>
      <c r="X244" s="53" t="s">
        <v>277</v>
      </c>
      <c r="Y244" s="53" t="s">
        <v>2633</v>
      </c>
      <c r="Z244" s="53" t="s">
        <v>277</v>
      </c>
      <c r="AA244" s="53" t="s">
        <v>277</v>
      </c>
      <c r="AB244" s="53" t="s">
        <v>288</v>
      </c>
      <c r="AC244" s="55">
        <v>0</v>
      </c>
      <c r="AD244" s="53" t="s">
        <v>277</v>
      </c>
      <c r="AE244" s="53" t="s">
        <v>306</v>
      </c>
    </row>
    <row r="245" spans="1:31" ht="90" x14ac:dyDescent="0.25">
      <c r="A245" s="53" t="s">
        <v>2634</v>
      </c>
      <c r="B245" s="53" t="s">
        <v>2635</v>
      </c>
      <c r="C245" s="53" t="s">
        <v>277</v>
      </c>
      <c r="D245" s="53" t="s">
        <v>2636</v>
      </c>
      <c r="E245" s="53" t="s">
        <v>275</v>
      </c>
      <c r="F245" s="53" t="s">
        <v>2637</v>
      </c>
      <c r="G245" s="53" t="s">
        <v>2638</v>
      </c>
      <c r="H245" s="53" t="s">
        <v>277</v>
      </c>
      <c r="I245" s="53" t="s">
        <v>277</v>
      </c>
      <c r="J245" s="53" t="s">
        <v>2639</v>
      </c>
      <c r="K245" s="53" t="s">
        <v>2640</v>
      </c>
      <c r="L245" s="53" t="s">
        <v>2641</v>
      </c>
      <c r="M245" s="53" t="s">
        <v>2642</v>
      </c>
      <c r="N245" s="54">
        <v>495</v>
      </c>
      <c r="O245" s="54">
        <v>0</v>
      </c>
      <c r="P245" s="54">
        <v>0</v>
      </c>
      <c r="Q245" s="53" t="s">
        <v>277</v>
      </c>
      <c r="R245" s="53" t="s">
        <v>2643</v>
      </c>
      <c r="S245" s="53" t="s">
        <v>284</v>
      </c>
      <c r="T245" s="53" t="s">
        <v>277</v>
      </c>
      <c r="U245" s="53" t="s">
        <v>277</v>
      </c>
      <c r="V245" s="53" t="s">
        <v>303</v>
      </c>
      <c r="W245" s="53" t="s">
        <v>304</v>
      </c>
      <c r="X245" s="53" t="s">
        <v>277</v>
      </c>
      <c r="Y245" s="53" t="s">
        <v>2644</v>
      </c>
      <c r="Z245" s="53" t="s">
        <v>288</v>
      </c>
      <c r="AA245" s="53" t="s">
        <v>277</v>
      </c>
      <c r="AB245" s="53" t="s">
        <v>277</v>
      </c>
      <c r="AC245" s="55">
        <v>0</v>
      </c>
      <c r="AD245" s="53" t="s">
        <v>277</v>
      </c>
      <c r="AE245" s="53" t="s">
        <v>306</v>
      </c>
    </row>
    <row r="246" spans="1:31" ht="90" x14ac:dyDescent="0.25">
      <c r="A246" s="53" t="s">
        <v>2645</v>
      </c>
      <c r="B246" s="53" t="s">
        <v>2646</v>
      </c>
      <c r="C246" s="53" t="s">
        <v>277</v>
      </c>
      <c r="D246" s="53" t="s">
        <v>2647</v>
      </c>
      <c r="E246" s="53" t="s">
        <v>275</v>
      </c>
      <c r="F246" s="53" t="s">
        <v>2648</v>
      </c>
      <c r="G246" s="53" t="s">
        <v>2649</v>
      </c>
      <c r="H246" s="53" t="s">
        <v>277</v>
      </c>
      <c r="I246" s="53" t="s">
        <v>277</v>
      </c>
      <c r="J246" s="53" t="s">
        <v>2650</v>
      </c>
      <c r="K246" s="53" t="s">
        <v>462</v>
      </c>
      <c r="L246" s="53" t="s">
        <v>2651</v>
      </c>
      <c r="M246" s="53" t="s">
        <v>2594</v>
      </c>
      <c r="N246" s="54">
        <v>5000</v>
      </c>
      <c r="O246" s="54">
        <v>2762</v>
      </c>
      <c r="P246" s="54">
        <v>0</v>
      </c>
      <c r="Q246" s="53" t="s">
        <v>277</v>
      </c>
      <c r="R246" s="53" t="s">
        <v>2652</v>
      </c>
      <c r="S246" s="53" t="s">
        <v>348</v>
      </c>
      <c r="T246" s="53" t="s">
        <v>277</v>
      </c>
      <c r="U246" s="53" t="s">
        <v>277</v>
      </c>
      <c r="V246" s="53" t="s">
        <v>277</v>
      </c>
      <c r="W246" s="53" t="s">
        <v>277</v>
      </c>
      <c r="X246" s="53" t="s">
        <v>277</v>
      </c>
      <c r="Y246" s="53" t="s">
        <v>2653</v>
      </c>
      <c r="Z246" s="53" t="s">
        <v>277</v>
      </c>
      <c r="AA246" s="53" t="s">
        <v>277</v>
      </c>
      <c r="AB246" s="53" t="s">
        <v>288</v>
      </c>
      <c r="AC246" s="55">
        <v>0</v>
      </c>
      <c r="AD246" s="53" t="s">
        <v>277</v>
      </c>
      <c r="AE246" s="53" t="s">
        <v>306</v>
      </c>
    </row>
    <row r="247" spans="1:31" ht="75" x14ac:dyDescent="0.25">
      <c r="A247" s="53" t="s">
        <v>2654</v>
      </c>
      <c r="B247" s="53" t="s">
        <v>2655</v>
      </c>
      <c r="C247" s="53" t="s">
        <v>2656</v>
      </c>
      <c r="D247" s="53" t="s">
        <v>2657</v>
      </c>
      <c r="E247" s="53" t="s">
        <v>1654</v>
      </c>
      <c r="F247" s="53" t="s">
        <v>2658</v>
      </c>
      <c r="G247" s="53" t="s">
        <v>2659</v>
      </c>
      <c r="H247" s="53" t="s">
        <v>277</v>
      </c>
      <c r="I247" s="53" t="s">
        <v>2660</v>
      </c>
      <c r="J247" s="53" t="s">
        <v>2661</v>
      </c>
      <c r="K247" s="53" t="s">
        <v>2662</v>
      </c>
      <c r="L247" s="53" t="s">
        <v>2663</v>
      </c>
      <c r="M247" s="53" t="s">
        <v>2664</v>
      </c>
      <c r="N247" s="54">
        <v>10500</v>
      </c>
      <c r="O247" s="54">
        <v>3630</v>
      </c>
      <c r="P247" s="54">
        <v>6870</v>
      </c>
      <c r="Q247" s="53" t="s">
        <v>2665</v>
      </c>
      <c r="R247" s="53" t="s">
        <v>2666</v>
      </c>
      <c r="S247" s="53" t="s">
        <v>439</v>
      </c>
      <c r="T247" s="53" t="s">
        <v>440</v>
      </c>
      <c r="U247" s="53" t="s">
        <v>277</v>
      </c>
      <c r="V247" s="53" t="s">
        <v>277</v>
      </c>
      <c r="W247" s="53" t="s">
        <v>277</v>
      </c>
      <c r="X247" s="53" t="s">
        <v>277</v>
      </c>
      <c r="Y247" s="53" t="s">
        <v>2667</v>
      </c>
      <c r="Z247" s="53" t="s">
        <v>288</v>
      </c>
      <c r="AA247" s="53" t="s">
        <v>277</v>
      </c>
      <c r="AB247" s="53" t="s">
        <v>277</v>
      </c>
      <c r="AC247" s="55">
        <v>0</v>
      </c>
      <c r="AD247" s="53" t="s">
        <v>277</v>
      </c>
      <c r="AE247" s="53" t="s">
        <v>306</v>
      </c>
    </row>
    <row r="248" spans="1:31" ht="90" x14ac:dyDescent="0.25">
      <c r="A248" s="53" t="s">
        <v>2668</v>
      </c>
      <c r="B248" s="53" t="s">
        <v>1273</v>
      </c>
      <c r="C248" s="53" t="s">
        <v>1975</v>
      </c>
      <c r="D248" s="53" t="s">
        <v>2669</v>
      </c>
      <c r="E248" s="53" t="s">
        <v>275</v>
      </c>
      <c r="F248" s="53" t="s">
        <v>1978</v>
      </c>
      <c r="G248" s="53" t="s">
        <v>277</v>
      </c>
      <c r="H248" s="53" t="s">
        <v>277</v>
      </c>
      <c r="I248" s="53" t="s">
        <v>1980</v>
      </c>
      <c r="J248" s="53" t="s">
        <v>1981</v>
      </c>
      <c r="K248" s="53" t="s">
        <v>2670</v>
      </c>
      <c r="L248" s="53" t="s">
        <v>2671</v>
      </c>
      <c r="M248" s="53" t="s">
        <v>2291</v>
      </c>
      <c r="N248" s="54">
        <v>4627</v>
      </c>
      <c r="O248" s="54">
        <v>2029</v>
      </c>
      <c r="P248" s="54">
        <v>0</v>
      </c>
      <c r="Q248" s="53" t="s">
        <v>277</v>
      </c>
      <c r="R248" s="53" t="s">
        <v>1639</v>
      </c>
      <c r="S248" s="53" t="s">
        <v>348</v>
      </c>
      <c r="T248" s="53" t="s">
        <v>277</v>
      </c>
      <c r="U248" s="53" t="s">
        <v>277</v>
      </c>
      <c r="V248" s="53" t="s">
        <v>277</v>
      </c>
      <c r="W248" s="53" t="s">
        <v>277</v>
      </c>
      <c r="X248" s="53" t="s">
        <v>277</v>
      </c>
      <c r="Y248" s="53" t="s">
        <v>2672</v>
      </c>
      <c r="Z248" s="53" t="s">
        <v>288</v>
      </c>
      <c r="AA248" s="53" t="s">
        <v>277</v>
      </c>
      <c r="AB248" s="53" t="s">
        <v>277</v>
      </c>
      <c r="AC248" s="55">
        <v>0</v>
      </c>
      <c r="AD248" s="53" t="s">
        <v>277</v>
      </c>
      <c r="AE248" s="53" t="s">
        <v>306</v>
      </c>
    </row>
    <row r="249" spans="1:31" ht="105" x14ac:dyDescent="0.25">
      <c r="A249" s="53" t="s">
        <v>2673</v>
      </c>
      <c r="B249" s="53" t="s">
        <v>2428</v>
      </c>
      <c r="C249" s="53" t="s">
        <v>2674</v>
      </c>
      <c r="D249" s="53" t="s">
        <v>2675</v>
      </c>
      <c r="E249" s="53" t="s">
        <v>275</v>
      </c>
      <c r="F249" s="53" t="s">
        <v>2676</v>
      </c>
      <c r="G249" s="53" t="s">
        <v>277</v>
      </c>
      <c r="H249" s="53" t="s">
        <v>277</v>
      </c>
      <c r="I249" s="53" t="s">
        <v>277</v>
      </c>
      <c r="J249" s="53" t="s">
        <v>1775</v>
      </c>
      <c r="K249" s="53" t="s">
        <v>2677</v>
      </c>
      <c r="L249" s="53" t="s">
        <v>2678</v>
      </c>
      <c r="M249" s="53" t="s">
        <v>2291</v>
      </c>
      <c r="N249" s="54">
        <v>1886.5</v>
      </c>
      <c r="O249" s="54">
        <v>619.1</v>
      </c>
      <c r="P249" s="54">
        <v>0</v>
      </c>
      <c r="Q249" s="53" t="s">
        <v>277</v>
      </c>
      <c r="R249" s="53" t="s">
        <v>2679</v>
      </c>
      <c r="S249" s="53" t="s">
        <v>348</v>
      </c>
      <c r="T249" s="53" t="s">
        <v>284</v>
      </c>
      <c r="U249" s="53" t="s">
        <v>277</v>
      </c>
      <c r="V249" s="53" t="s">
        <v>303</v>
      </c>
      <c r="W249" s="53" t="s">
        <v>304</v>
      </c>
      <c r="X249" s="53" t="s">
        <v>729</v>
      </c>
      <c r="Y249" s="53" t="s">
        <v>2680</v>
      </c>
      <c r="Z249" s="53" t="s">
        <v>288</v>
      </c>
      <c r="AA249" s="53" t="s">
        <v>277</v>
      </c>
      <c r="AB249" s="53" t="s">
        <v>277</v>
      </c>
      <c r="AC249" s="55">
        <v>0</v>
      </c>
      <c r="AD249" s="53" t="s">
        <v>277</v>
      </c>
      <c r="AE249" s="53" t="s">
        <v>306</v>
      </c>
    </row>
    <row r="250" spans="1:31" ht="45" x14ac:dyDescent="0.25">
      <c r="A250" s="53" t="s">
        <v>2681</v>
      </c>
      <c r="B250" s="53" t="s">
        <v>2682</v>
      </c>
      <c r="C250" s="53" t="s">
        <v>277</v>
      </c>
      <c r="D250" s="53" t="s">
        <v>2683</v>
      </c>
      <c r="E250" s="53" t="s">
        <v>293</v>
      </c>
      <c r="F250" s="53" t="s">
        <v>1754</v>
      </c>
      <c r="G250" s="53" t="s">
        <v>2684</v>
      </c>
      <c r="H250" s="53" t="s">
        <v>277</v>
      </c>
      <c r="I250" s="53" t="s">
        <v>277</v>
      </c>
      <c r="J250" s="53" t="s">
        <v>2685</v>
      </c>
      <c r="K250" s="53" t="s">
        <v>483</v>
      </c>
      <c r="L250" s="53" t="s">
        <v>2686</v>
      </c>
      <c r="M250" s="53" t="s">
        <v>2291</v>
      </c>
      <c r="N250" s="54">
        <v>695</v>
      </c>
      <c r="O250" s="54">
        <v>220.42</v>
      </c>
      <c r="P250" s="54">
        <v>0</v>
      </c>
      <c r="Q250" s="53" t="s">
        <v>277</v>
      </c>
      <c r="R250" s="53" t="s">
        <v>2687</v>
      </c>
      <c r="S250" s="53" t="s">
        <v>284</v>
      </c>
      <c r="T250" s="53" t="s">
        <v>277</v>
      </c>
      <c r="U250" s="53" t="s">
        <v>277</v>
      </c>
      <c r="V250" s="53" t="s">
        <v>277</v>
      </c>
      <c r="W250" s="53" t="s">
        <v>427</v>
      </c>
      <c r="X250" s="53" t="s">
        <v>277</v>
      </c>
      <c r="Y250" s="53" t="s">
        <v>2688</v>
      </c>
      <c r="Z250" s="53" t="s">
        <v>277</v>
      </c>
      <c r="AA250" s="53" t="s">
        <v>288</v>
      </c>
      <c r="AB250" s="53" t="s">
        <v>277</v>
      </c>
      <c r="AC250" s="55">
        <v>0</v>
      </c>
      <c r="AD250" s="53" t="s">
        <v>277</v>
      </c>
      <c r="AE250" s="53" t="s">
        <v>306</v>
      </c>
    </row>
    <row r="251" spans="1:31" ht="150" x14ac:dyDescent="0.25">
      <c r="A251" s="53" t="s">
        <v>2689</v>
      </c>
      <c r="B251" s="53" t="s">
        <v>2690</v>
      </c>
      <c r="C251" s="53" t="s">
        <v>2691</v>
      </c>
      <c r="D251" s="53" t="s">
        <v>2692</v>
      </c>
      <c r="E251" s="53" t="s">
        <v>275</v>
      </c>
      <c r="F251" s="53" t="s">
        <v>2693</v>
      </c>
      <c r="G251" s="53" t="s">
        <v>2694</v>
      </c>
      <c r="H251" s="53" t="s">
        <v>2695</v>
      </c>
      <c r="I251" s="53" t="s">
        <v>2696</v>
      </c>
      <c r="J251" s="53" t="s">
        <v>2697</v>
      </c>
      <c r="K251" s="53" t="s">
        <v>2698</v>
      </c>
      <c r="L251" s="53" t="s">
        <v>2699</v>
      </c>
      <c r="M251" s="53" t="s">
        <v>2291</v>
      </c>
      <c r="N251" s="54">
        <v>1200</v>
      </c>
      <c r="O251" s="54">
        <v>464</v>
      </c>
      <c r="P251" s="54">
        <v>0</v>
      </c>
      <c r="Q251" s="53" t="s">
        <v>277</v>
      </c>
      <c r="R251" s="53" t="s">
        <v>332</v>
      </c>
      <c r="S251" s="53" t="s">
        <v>284</v>
      </c>
      <c r="T251" s="53" t="s">
        <v>277</v>
      </c>
      <c r="U251" s="53" t="s">
        <v>277</v>
      </c>
      <c r="V251" s="53" t="s">
        <v>277</v>
      </c>
      <c r="W251" s="53" t="s">
        <v>277</v>
      </c>
      <c r="X251" s="53" t="s">
        <v>277</v>
      </c>
      <c r="Y251" s="53" t="s">
        <v>2700</v>
      </c>
      <c r="Z251" s="53" t="s">
        <v>288</v>
      </c>
      <c r="AA251" s="53" t="s">
        <v>277</v>
      </c>
      <c r="AB251" s="53" t="s">
        <v>277</v>
      </c>
      <c r="AC251" s="55">
        <v>0</v>
      </c>
      <c r="AD251" s="53" t="s">
        <v>277</v>
      </c>
      <c r="AE251" s="53" t="s">
        <v>306</v>
      </c>
    </row>
    <row r="252" spans="1:31" ht="75" x14ac:dyDescent="0.25">
      <c r="A252" s="53" t="s">
        <v>2701</v>
      </c>
      <c r="B252" s="53" t="s">
        <v>2702</v>
      </c>
      <c r="C252" s="53" t="s">
        <v>277</v>
      </c>
      <c r="D252" s="53" t="s">
        <v>2703</v>
      </c>
      <c r="E252" s="53" t="s">
        <v>293</v>
      </c>
      <c r="F252" s="53" t="s">
        <v>1754</v>
      </c>
      <c r="G252" s="53" t="s">
        <v>2684</v>
      </c>
      <c r="H252" s="53" t="s">
        <v>277</v>
      </c>
      <c r="I252" s="53" t="s">
        <v>277</v>
      </c>
      <c r="J252" s="53" t="s">
        <v>2685</v>
      </c>
      <c r="K252" s="53" t="s">
        <v>483</v>
      </c>
      <c r="L252" s="53" t="s">
        <v>2704</v>
      </c>
      <c r="M252" s="53" t="s">
        <v>2291</v>
      </c>
      <c r="N252" s="54">
        <v>695</v>
      </c>
      <c r="O252" s="54">
        <v>220.42</v>
      </c>
      <c r="P252" s="54">
        <v>0</v>
      </c>
      <c r="Q252" s="53" t="s">
        <v>277</v>
      </c>
      <c r="R252" s="53" t="s">
        <v>2705</v>
      </c>
      <c r="S252" s="53" t="s">
        <v>284</v>
      </c>
      <c r="T252" s="53" t="s">
        <v>277</v>
      </c>
      <c r="U252" s="53" t="s">
        <v>277</v>
      </c>
      <c r="V252" s="53" t="s">
        <v>277</v>
      </c>
      <c r="W252" s="53" t="s">
        <v>427</v>
      </c>
      <c r="X252" s="53" t="s">
        <v>277</v>
      </c>
      <c r="Y252" s="53" t="s">
        <v>2706</v>
      </c>
      <c r="Z252" s="53" t="s">
        <v>277</v>
      </c>
      <c r="AA252" s="53" t="s">
        <v>288</v>
      </c>
      <c r="AB252" s="53" t="s">
        <v>277</v>
      </c>
      <c r="AC252" s="55">
        <v>0</v>
      </c>
      <c r="AD252" s="53" t="s">
        <v>277</v>
      </c>
      <c r="AE252" s="53" t="s">
        <v>306</v>
      </c>
    </row>
    <row r="253" spans="1:31" ht="60" x14ac:dyDescent="0.25">
      <c r="A253" s="53" t="s">
        <v>2707</v>
      </c>
      <c r="B253" s="53" t="s">
        <v>2708</v>
      </c>
      <c r="C253" s="53" t="s">
        <v>277</v>
      </c>
      <c r="D253" s="53" t="s">
        <v>2709</v>
      </c>
      <c r="E253" s="53" t="s">
        <v>275</v>
      </c>
      <c r="F253" s="53" t="s">
        <v>2710</v>
      </c>
      <c r="G253" s="53" t="s">
        <v>2711</v>
      </c>
      <c r="H253" s="53" t="s">
        <v>277</v>
      </c>
      <c r="I253" s="53" t="s">
        <v>2712</v>
      </c>
      <c r="J253" s="53" t="s">
        <v>2713</v>
      </c>
      <c r="K253" s="53" t="s">
        <v>2714</v>
      </c>
      <c r="L253" s="53" t="s">
        <v>2715</v>
      </c>
      <c r="M253" s="53" t="s">
        <v>2594</v>
      </c>
      <c r="N253" s="54">
        <v>2500</v>
      </c>
      <c r="O253" s="54">
        <v>850</v>
      </c>
      <c r="P253" s="54">
        <v>0</v>
      </c>
      <c r="Q253" s="53" t="s">
        <v>277</v>
      </c>
      <c r="R253" s="53" t="s">
        <v>332</v>
      </c>
      <c r="S253" s="53" t="s">
        <v>348</v>
      </c>
      <c r="T253" s="53" t="s">
        <v>277</v>
      </c>
      <c r="U253" s="53" t="s">
        <v>277</v>
      </c>
      <c r="V253" s="53" t="s">
        <v>1155</v>
      </c>
      <c r="W253" s="53" t="s">
        <v>277</v>
      </c>
      <c r="X253" s="53" t="s">
        <v>277</v>
      </c>
      <c r="Y253" s="53" t="s">
        <v>2716</v>
      </c>
      <c r="Z253" s="53" t="s">
        <v>288</v>
      </c>
      <c r="AA253" s="53" t="s">
        <v>277</v>
      </c>
      <c r="AB253" s="53" t="s">
        <v>277</v>
      </c>
      <c r="AC253" s="55">
        <v>0</v>
      </c>
      <c r="AD253" s="53" t="s">
        <v>277</v>
      </c>
      <c r="AE253" s="53" t="s">
        <v>306</v>
      </c>
    </row>
    <row r="254" spans="1:31" ht="105" x14ac:dyDescent="0.25">
      <c r="A254" s="53" t="s">
        <v>2717</v>
      </c>
      <c r="B254" s="53" t="s">
        <v>2718</v>
      </c>
      <c r="C254" s="53" t="s">
        <v>2719</v>
      </c>
      <c r="D254" s="53" t="s">
        <v>2720</v>
      </c>
      <c r="E254" s="53" t="s">
        <v>275</v>
      </c>
      <c r="F254" s="53" t="s">
        <v>2721</v>
      </c>
      <c r="G254" s="53" t="s">
        <v>2722</v>
      </c>
      <c r="H254" s="53" t="s">
        <v>277</v>
      </c>
      <c r="I254" s="53" t="s">
        <v>2723</v>
      </c>
      <c r="J254" s="53" t="s">
        <v>2724</v>
      </c>
      <c r="K254" s="53" t="s">
        <v>2725</v>
      </c>
      <c r="L254" s="53" t="s">
        <v>2726</v>
      </c>
      <c r="M254" s="53" t="s">
        <v>2727</v>
      </c>
      <c r="N254" s="54">
        <v>960170</v>
      </c>
      <c r="O254" s="54">
        <v>4503</v>
      </c>
      <c r="P254" s="54">
        <v>0</v>
      </c>
      <c r="Q254" s="53" t="s">
        <v>277</v>
      </c>
      <c r="R254" s="53" t="s">
        <v>2728</v>
      </c>
      <c r="S254" s="53" t="s">
        <v>348</v>
      </c>
      <c r="T254" s="53" t="s">
        <v>284</v>
      </c>
      <c r="U254" s="53" t="s">
        <v>277</v>
      </c>
      <c r="V254" s="53" t="s">
        <v>387</v>
      </c>
      <c r="W254" s="53" t="s">
        <v>286</v>
      </c>
      <c r="X254" s="53" t="s">
        <v>277</v>
      </c>
      <c r="Y254" s="53" t="s">
        <v>2729</v>
      </c>
      <c r="Z254" s="53" t="s">
        <v>288</v>
      </c>
      <c r="AA254" s="53" t="s">
        <v>288</v>
      </c>
      <c r="AB254" s="53" t="s">
        <v>277</v>
      </c>
      <c r="AC254" s="55">
        <v>0</v>
      </c>
      <c r="AD254" s="53" t="s">
        <v>277</v>
      </c>
      <c r="AE254" s="53" t="s">
        <v>289</v>
      </c>
    </row>
    <row r="255" spans="1:31" ht="75" x14ac:dyDescent="0.25">
      <c r="A255" s="53" t="s">
        <v>2730</v>
      </c>
      <c r="B255" s="53" t="s">
        <v>2544</v>
      </c>
      <c r="C255" s="53" t="s">
        <v>2731</v>
      </c>
      <c r="D255" s="53" t="s">
        <v>2732</v>
      </c>
      <c r="E255" s="53" t="s">
        <v>275</v>
      </c>
      <c r="F255" s="53" t="s">
        <v>2218</v>
      </c>
      <c r="G255" s="53" t="s">
        <v>277</v>
      </c>
      <c r="H255" s="53" t="s">
        <v>277</v>
      </c>
      <c r="I255" s="53" t="s">
        <v>277</v>
      </c>
      <c r="J255" s="53" t="s">
        <v>580</v>
      </c>
      <c r="K255" s="53" t="s">
        <v>2733</v>
      </c>
      <c r="L255" s="53" t="s">
        <v>2726</v>
      </c>
      <c r="M255" s="53" t="s">
        <v>2734</v>
      </c>
      <c r="N255" s="54">
        <v>3975</v>
      </c>
      <c r="O255" s="54">
        <v>1325</v>
      </c>
      <c r="P255" s="54">
        <v>0</v>
      </c>
      <c r="Q255" s="53" t="s">
        <v>277</v>
      </c>
      <c r="R255" s="53" t="s">
        <v>2735</v>
      </c>
      <c r="S255" s="53" t="s">
        <v>284</v>
      </c>
      <c r="T255" s="53" t="s">
        <v>277</v>
      </c>
      <c r="U255" s="53" t="s">
        <v>277</v>
      </c>
      <c r="V255" s="53" t="s">
        <v>387</v>
      </c>
      <c r="W255" s="53" t="s">
        <v>286</v>
      </c>
      <c r="X255" s="53" t="s">
        <v>277</v>
      </c>
      <c r="Y255" s="53" t="s">
        <v>2736</v>
      </c>
      <c r="Z255" s="53" t="s">
        <v>288</v>
      </c>
      <c r="AA255" s="53" t="s">
        <v>277</v>
      </c>
      <c r="AB255" s="53" t="s">
        <v>277</v>
      </c>
      <c r="AC255" s="55">
        <v>0</v>
      </c>
      <c r="AD255" s="53" t="s">
        <v>277</v>
      </c>
      <c r="AE255" s="53" t="s">
        <v>306</v>
      </c>
    </row>
    <row r="256" spans="1:31" ht="135" x14ac:dyDescent="0.25">
      <c r="A256" s="53" t="s">
        <v>2737</v>
      </c>
      <c r="B256" s="53" t="s">
        <v>2738</v>
      </c>
      <c r="C256" s="53" t="s">
        <v>277</v>
      </c>
      <c r="D256" s="53" t="s">
        <v>2739</v>
      </c>
      <c r="E256" s="53" t="s">
        <v>275</v>
      </c>
      <c r="F256" s="53" t="s">
        <v>1655</v>
      </c>
      <c r="G256" s="53" t="s">
        <v>2740</v>
      </c>
      <c r="H256" s="53" t="s">
        <v>277</v>
      </c>
      <c r="I256" s="53" t="s">
        <v>277</v>
      </c>
      <c r="J256" s="53" t="s">
        <v>2741</v>
      </c>
      <c r="K256" s="53" t="s">
        <v>2742</v>
      </c>
      <c r="L256" s="53" t="s">
        <v>2743</v>
      </c>
      <c r="M256" s="53" t="s">
        <v>2594</v>
      </c>
      <c r="N256" s="54">
        <v>1144</v>
      </c>
      <c r="O256" s="54">
        <v>380</v>
      </c>
      <c r="P256" s="54">
        <v>0</v>
      </c>
      <c r="Q256" s="53" t="s">
        <v>277</v>
      </c>
      <c r="R256" s="53" t="s">
        <v>2744</v>
      </c>
      <c r="S256" s="53" t="s">
        <v>348</v>
      </c>
      <c r="T256" s="53" t="s">
        <v>277</v>
      </c>
      <c r="U256" s="53" t="s">
        <v>277</v>
      </c>
      <c r="V256" s="53" t="s">
        <v>277</v>
      </c>
      <c r="W256" s="53" t="s">
        <v>277</v>
      </c>
      <c r="X256" s="53" t="s">
        <v>277</v>
      </c>
      <c r="Y256" s="53" t="s">
        <v>2745</v>
      </c>
      <c r="Z256" s="53" t="s">
        <v>277</v>
      </c>
      <c r="AA256" s="53" t="s">
        <v>277</v>
      </c>
      <c r="AB256" s="53" t="s">
        <v>288</v>
      </c>
      <c r="AC256" s="55">
        <v>0</v>
      </c>
      <c r="AD256" s="53" t="s">
        <v>277</v>
      </c>
      <c r="AE256" s="53" t="s">
        <v>289</v>
      </c>
    </row>
    <row r="257" spans="1:31" ht="45" x14ac:dyDescent="0.25">
      <c r="A257" s="53" t="s">
        <v>2746</v>
      </c>
      <c r="B257" s="53" t="s">
        <v>2747</v>
      </c>
      <c r="C257" s="53" t="s">
        <v>2748</v>
      </c>
      <c r="D257" s="53" t="s">
        <v>2749</v>
      </c>
      <c r="E257" s="53" t="s">
        <v>293</v>
      </c>
      <c r="F257" s="53" t="s">
        <v>2750</v>
      </c>
      <c r="G257" s="53" t="s">
        <v>2751</v>
      </c>
      <c r="H257" s="53" t="s">
        <v>277</v>
      </c>
      <c r="I257" s="53" t="s">
        <v>2752</v>
      </c>
      <c r="J257" s="53" t="s">
        <v>2753</v>
      </c>
      <c r="K257" s="53" t="s">
        <v>2754</v>
      </c>
      <c r="L257" s="53" t="s">
        <v>2291</v>
      </c>
      <c r="M257" s="53" t="s">
        <v>2594</v>
      </c>
      <c r="N257" s="54">
        <v>5469.9</v>
      </c>
      <c r="O257" s="54">
        <v>2626.34</v>
      </c>
      <c r="P257" s="54">
        <v>0</v>
      </c>
      <c r="Q257" s="53" t="s">
        <v>277</v>
      </c>
      <c r="R257" s="53" t="s">
        <v>2755</v>
      </c>
      <c r="S257" s="53" t="s">
        <v>284</v>
      </c>
      <c r="T257" s="53" t="s">
        <v>284</v>
      </c>
      <c r="U257" s="53" t="s">
        <v>277</v>
      </c>
      <c r="V257" s="53" t="s">
        <v>675</v>
      </c>
      <c r="W257" s="53" t="s">
        <v>277</v>
      </c>
      <c r="X257" s="53" t="s">
        <v>277</v>
      </c>
      <c r="Y257" s="53" t="s">
        <v>2756</v>
      </c>
      <c r="Z257" s="53" t="s">
        <v>288</v>
      </c>
      <c r="AA257" s="53" t="s">
        <v>277</v>
      </c>
      <c r="AB257" s="53" t="s">
        <v>277</v>
      </c>
      <c r="AC257" s="55">
        <v>0</v>
      </c>
      <c r="AD257" s="53" t="s">
        <v>277</v>
      </c>
      <c r="AE257" s="53" t="s">
        <v>306</v>
      </c>
    </row>
    <row r="258" spans="1:31" ht="60" x14ac:dyDescent="0.25">
      <c r="A258" s="53" t="s">
        <v>2757</v>
      </c>
      <c r="B258" s="53" t="s">
        <v>2758</v>
      </c>
      <c r="C258" s="53" t="s">
        <v>2759</v>
      </c>
      <c r="D258" s="53" t="s">
        <v>2760</v>
      </c>
      <c r="E258" s="53" t="s">
        <v>293</v>
      </c>
      <c r="F258" s="53" t="s">
        <v>2761</v>
      </c>
      <c r="G258" s="53" t="s">
        <v>277</v>
      </c>
      <c r="H258" s="53" t="s">
        <v>277</v>
      </c>
      <c r="I258" s="53" t="s">
        <v>277</v>
      </c>
      <c r="J258" s="53" t="s">
        <v>2762</v>
      </c>
      <c r="K258" s="53" t="s">
        <v>2763</v>
      </c>
      <c r="L258" s="53" t="s">
        <v>2764</v>
      </c>
      <c r="M258" s="53" t="s">
        <v>2765</v>
      </c>
      <c r="N258" s="54">
        <v>5984.7</v>
      </c>
      <c r="O258" s="54">
        <v>2853.62</v>
      </c>
      <c r="P258" s="54">
        <v>0</v>
      </c>
      <c r="Q258" s="53" t="s">
        <v>277</v>
      </c>
      <c r="R258" s="53" t="s">
        <v>2766</v>
      </c>
      <c r="S258" s="53" t="s">
        <v>284</v>
      </c>
      <c r="T258" s="53" t="s">
        <v>284</v>
      </c>
      <c r="U258" s="53" t="s">
        <v>277</v>
      </c>
      <c r="V258" s="53" t="s">
        <v>303</v>
      </c>
      <c r="W258" s="53" t="s">
        <v>304</v>
      </c>
      <c r="X258" s="53" t="s">
        <v>427</v>
      </c>
      <c r="Y258" s="53" t="s">
        <v>2767</v>
      </c>
      <c r="Z258" s="53" t="s">
        <v>288</v>
      </c>
      <c r="AA258" s="53" t="s">
        <v>277</v>
      </c>
      <c r="AB258" s="53" t="s">
        <v>277</v>
      </c>
      <c r="AC258" s="55">
        <v>0</v>
      </c>
      <c r="AD258" s="53" t="s">
        <v>277</v>
      </c>
      <c r="AE258" s="53" t="s">
        <v>306</v>
      </c>
    </row>
    <row r="259" spans="1:31" ht="135" x14ac:dyDescent="0.25">
      <c r="A259" s="53" t="s">
        <v>2768</v>
      </c>
      <c r="B259" s="53" t="s">
        <v>2553</v>
      </c>
      <c r="C259" s="53" t="s">
        <v>2769</v>
      </c>
      <c r="D259" s="53" t="s">
        <v>2770</v>
      </c>
      <c r="E259" s="53" t="s">
        <v>275</v>
      </c>
      <c r="F259" s="53" t="s">
        <v>2218</v>
      </c>
      <c r="G259" s="53" t="s">
        <v>277</v>
      </c>
      <c r="H259" s="53" t="s">
        <v>277</v>
      </c>
      <c r="I259" s="53" t="s">
        <v>277</v>
      </c>
      <c r="J259" s="53" t="s">
        <v>383</v>
      </c>
      <c r="K259" s="53" t="s">
        <v>2771</v>
      </c>
      <c r="L259" s="53" t="s">
        <v>2772</v>
      </c>
      <c r="M259" s="53" t="s">
        <v>2773</v>
      </c>
      <c r="N259" s="54">
        <v>8000</v>
      </c>
      <c r="O259" s="54">
        <v>4712</v>
      </c>
      <c r="P259" s="54">
        <v>0</v>
      </c>
      <c r="Q259" s="53" t="s">
        <v>277</v>
      </c>
      <c r="R259" s="53" t="s">
        <v>2774</v>
      </c>
      <c r="S259" s="53" t="s">
        <v>284</v>
      </c>
      <c r="T259" s="53" t="s">
        <v>439</v>
      </c>
      <c r="U259" s="53" t="s">
        <v>277</v>
      </c>
      <c r="V259" s="53" t="s">
        <v>387</v>
      </c>
      <c r="W259" s="53" t="s">
        <v>286</v>
      </c>
      <c r="X259" s="53" t="s">
        <v>277</v>
      </c>
      <c r="Y259" s="53" t="s">
        <v>2775</v>
      </c>
      <c r="Z259" s="53" t="s">
        <v>288</v>
      </c>
      <c r="AA259" s="53" t="s">
        <v>277</v>
      </c>
      <c r="AB259" s="53" t="s">
        <v>288</v>
      </c>
      <c r="AC259" s="55">
        <v>0</v>
      </c>
      <c r="AD259" s="53" t="s">
        <v>277</v>
      </c>
      <c r="AE259" s="53" t="s">
        <v>306</v>
      </c>
    </row>
    <row r="260" spans="1:31" ht="45" x14ac:dyDescent="0.25">
      <c r="A260" s="53" t="s">
        <v>2776</v>
      </c>
      <c r="B260" s="53" t="s">
        <v>2777</v>
      </c>
      <c r="C260" s="53" t="s">
        <v>277</v>
      </c>
      <c r="D260" s="53" t="s">
        <v>2778</v>
      </c>
      <c r="E260" s="53" t="s">
        <v>293</v>
      </c>
      <c r="F260" s="53" t="s">
        <v>1754</v>
      </c>
      <c r="G260" s="53" t="s">
        <v>421</v>
      </c>
      <c r="H260" s="53" t="s">
        <v>296</v>
      </c>
      <c r="I260" s="53" t="s">
        <v>277</v>
      </c>
      <c r="J260" s="53" t="s">
        <v>2685</v>
      </c>
      <c r="K260" s="53" t="s">
        <v>2779</v>
      </c>
      <c r="L260" s="53" t="s">
        <v>2780</v>
      </c>
      <c r="M260" s="53" t="s">
        <v>2594</v>
      </c>
      <c r="N260" s="54">
        <v>695</v>
      </c>
      <c r="O260" s="54">
        <v>220.42</v>
      </c>
      <c r="P260" s="54">
        <v>0</v>
      </c>
      <c r="Q260" s="53" t="s">
        <v>277</v>
      </c>
      <c r="R260" s="53" t="s">
        <v>2781</v>
      </c>
      <c r="S260" s="53" t="s">
        <v>284</v>
      </c>
      <c r="T260" s="53" t="s">
        <v>277</v>
      </c>
      <c r="U260" s="53" t="s">
        <v>277</v>
      </c>
      <c r="V260" s="53" t="s">
        <v>277</v>
      </c>
      <c r="W260" s="53" t="s">
        <v>427</v>
      </c>
      <c r="X260" s="53" t="s">
        <v>277</v>
      </c>
      <c r="Y260" s="53" t="s">
        <v>2782</v>
      </c>
      <c r="Z260" s="53" t="s">
        <v>288</v>
      </c>
      <c r="AA260" s="53" t="s">
        <v>277</v>
      </c>
      <c r="AB260" s="53" t="s">
        <v>277</v>
      </c>
      <c r="AC260" s="55">
        <v>0</v>
      </c>
      <c r="AD260" s="53" t="s">
        <v>277</v>
      </c>
      <c r="AE260" s="53" t="s">
        <v>306</v>
      </c>
    </row>
    <row r="261" spans="1:31" ht="45" x14ac:dyDescent="0.25">
      <c r="A261" s="53" t="s">
        <v>2783</v>
      </c>
      <c r="B261" s="53" t="s">
        <v>2702</v>
      </c>
      <c r="C261" s="53" t="s">
        <v>277</v>
      </c>
      <c r="D261" s="53" t="s">
        <v>2784</v>
      </c>
      <c r="E261" s="53" t="s">
        <v>293</v>
      </c>
      <c r="F261" s="53" t="s">
        <v>1754</v>
      </c>
      <c r="G261" s="53" t="s">
        <v>277</v>
      </c>
      <c r="H261" s="53" t="s">
        <v>277</v>
      </c>
      <c r="I261" s="53" t="s">
        <v>277</v>
      </c>
      <c r="J261" s="53" t="s">
        <v>2685</v>
      </c>
      <c r="K261" s="53" t="s">
        <v>2785</v>
      </c>
      <c r="L261" s="53" t="s">
        <v>2780</v>
      </c>
      <c r="M261" s="53" t="s">
        <v>2594</v>
      </c>
      <c r="N261" s="54">
        <v>695</v>
      </c>
      <c r="O261" s="54">
        <v>220.42</v>
      </c>
      <c r="P261" s="54">
        <v>0</v>
      </c>
      <c r="Q261" s="53" t="s">
        <v>277</v>
      </c>
      <c r="R261" s="53" t="s">
        <v>2786</v>
      </c>
      <c r="S261" s="53" t="s">
        <v>284</v>
      </c>
      <c r="T261" s="53" t="s">
        <v>277</v>
      </c>
      <c r="U261" s="53" t="s">
        <v>277</v>
      </c>
      <c r="V261" s="53" t="s">
        <v>277</v>
      </c>
      <c r="W261" s="53" t="s">
        <v>427</v>
      </c>
      <c r="X261" s="53" t="s">
        <v>277</v>
      </c>
      <c r="Y261" s="53" t="s">
        <v>2782</v>
      </c>
      <c r="Z261" s="53" t="s">
        <v>288</v>
      </c>
      <c r="AA261" s="53" t="s">
        <v>277</v>
      </c>
      <c r="AB261" s="53" t="s">
        <v>277</v>
      </c>
      <c r="AC261" s="55">
        <v>0</v>
      </c>
      <c r="AD261" s="53" t="s">
        <v>277</v>
      </c>
      <c r="AE261" s="53" t="s">
        <v>306</v>
      </c>
    </row>
    <row r="262" spans="1:31" ht="90" x14ac:dyDescent="0.25">
      <c r="A262" s="53" t="s">
        <v>2787</v>
      </c>
      <c r="B262" s="53" t="s">
        <v>2788</v>
      </c>
      <c r="C262" s="53" t="s">
        <v>2789</v>
      </c>
      <c r="D262" s="53" t="s">
        <v>2790</v>
      </c>
      <c r="E262" s="53" t="s">
        <v>275</v>
      </c>
      <c r="F262" s="53" t="s">
        <v>2791</v>
      </c>
      <c r="G262" s="53" t="s">
        <v>277</v>
      </c>
      <c r="H262" s="53" t="s">
        <v>277</v>
      </c>
      <c r="I262" s="53" t="s">
        <v>2792</v>
      </c>
      <c r="J262" s="53" t="s">
        <v>2793</v>
      </c>
      <c r="K262" s="53" t="s">
        <v>2794</v>
      </c>
      <c r="L262" s="53" t="s">
        <v>2795</v>
      </c>
      <c r="M262" s="53" t="s">
        <v>2773</v>
      </c>
      <c r="N262" s="54">
        <v>2391</v>
      </c>
      <c r="O262" s="54">
        <v>900</v>
      </c>
      <c r="P262" s="54">
        <v>0</v>
      </c>
      <c r="Q262" s="53" t="s">
        <v>277</v>
      </c>
      <c r="R262" s="53" t="s">
        <v>2796</v>
      </c>
      <c r="S262" s="53" t="s">
        <v>284</v>
      </c>
      <c r="T262" s="53" t="s">
        <v>348</v>
      </c>
      <c r="U262" s="53" t="s">
        <v>277</v>
      </c>
      <c r="V262" s="53" t="s">
        <v>303</v>
      </c>
      <c r="W262" s="53" t="s">
        <v>304</v>
      </c>
      <c r="X262" s="53" t="s">
        <v>277</v>
      </c>
      <c r="Y262" s="53" t="s">
        <v>2797</v>
      </c>
      <c r="Z262" s="53" t="s">
        <v>288</v>
      </c>
      <c r="AA262" s="53" t="s">
        <v>277</v>
      </c>
      <c r="AB262" s="53" t="s">
        <v>277</v>
      </c>
      <c r="AC262" s="55">
        <v>0</v>
      </c>
      <c r="AD262" s="53" t="s">
        <v>277</v>
      </c>
      <c r="AE262" s="53" t="s">
        <v>306</v>
      </c>
    </row>
    <row r="263" spans="1:31" ht="90" x14ac:dyDescent="0.25">
      <c r="A263" s="53" t="s">
        <v>2798</v>
      </c>
      <c r="B263" s="53" t="s">
        <v>1168</v>
      </c>
      <c r="C263" s="53" t="s">
        <v>2799</v>
      </c>
      <c r="D263" s="53" t="s">
        <v>2800</v>
      </c>
      <c r="E263" s="53" t="s">
        <v>293</v>
      </c>
      <c r="F263" s="53" t="s">
        <v>1754</v>
      </c>
      <c r="G263" s="53" t="s">
        <v>277</v>
      </c>
      <c r="H263" s="53" t="s">
        <v>277</v>
      </c>
      <c r="I263" s="53" t="s">
        <v>2801</v>
      </c>
      <c r="J263" s="53" t="s">
        <v>1852</v>
      </c>
      <c r="K263" s="53" t="s">
        <v>2802</v>
      </c>
      <c r="L263" s="53" t="s">
        <v>2594</v>
      </c>
      <c r="M263" s="53" t="s">
        <v>2727</v>
      </c>
      <c r="N263" s="54">
        <v>8880</v>
      </c>
      <c r="O263" s="54">
        <v>4588.88</v>
      </c>
      <c r="P263" s="54">
        <v>0</v>
      </c>
      <c r="Q263" s="53" t="s">
        <v>277</v>
      </c>
      <c r="R263" s="53" t="s">
        <v>2803</v>
      </c>
      <c r="S263" s="53" t="s">
        <v>439</v>
      </c>
      <c r="T263" s="53" t="s">
        <v>284</v>
      </c>
      <c r="U263" s="53" t="s">
        <v>439</v>
      </c>
      <c r="V263" s="53" t="s">
        <v>303</v>
      </c>
      <c r="W263" s="53" t="s">
        <v>304</v>
      </c>
      <c r="X263" s="53" t="s">
        <v>427</v>
      </c>
      <c r="Y263" s="53" t="s">
        <v>2804</v>
      </c>
      <c r="Z263" s="53" t="s">
        <v>288</v>
      </c>
      <c r="AA263" s="53" t="s">
        <v>277</v>
      </c>
      <c r="AB263" s="53" t="s">
        <v>277</v>
      </c>
      <c r="AC263" s="55">
        <v>0</v>
      </c>
      <c r="AD263" s="53" t="s">
        <v>277</v>
      </c>
      <c r="AE263" s="53" t="s">
        <v>306</v>
      </c>
    </row>
    <row r="264" spans="1:31" ht="30" x14ac:dyDescent="0.25">
      <c r="A264" s="53" t="s">
        <v>2805</v>
      </c>
      <c r="B264" s="53" t="s">
        <v>2806</v>
      </c>
      <c r="C264" s="53" t="s">
        <v>2807</v>
      </c>
      <c r="D264" s="53" t="s">
        <v>2808</v>
      </c>
      <c r="E264" s="53" t="s">
        <v>293</v>
      </c>
      <c r="F264" s="53" t="s">
        <v>2809</v>
      </c>
      <c r="G264" s="53" t="s">
        <v>2810</v>
      </c>
      <c r="H264" s="53" t="s">
        <v>277</v>
      </c>
      <c r="I264" s="53" t="s">
        <v>277</v>
      </c>
      <c r="J264" s="53" t="s">
        <v>2811</v>
      </c>
      <c r="K264" s="53" t="s">
        <v>2812</v>
      </c>
      <c r="L264" s="53" t="s">
        <v>2813</v>
      </c>
      <c r="M264" s="53" t="s">
        <v>2664</v>
      </c>
      <c r="N264" s="54">
        <v>12860</v>
      </c>
      <c r="O264" s="54">
        <v>5846.91</v>
      </c>
      <c r="P264" s="54">
        <v>0</v>
      </c>
      <c r="Q264" s="53" t="s">
        <v>277</v>
      </c>
      <c r="R264" s="53" t="s">
        <v>2814</v>
      </c>
      <c r="S264" s="53" t="s">
        <v>1178</v>
      </c>
      <c r="T264" s="53" t="s">
        <v>284</v>
      </c>
      <c r="U264" s="53" t="s">
        <v>277</v>
      </c>
      <c r="V264" s="53" t="s">
        <v>303</v>
      </c>
      <c r="W264" s="53" t="s">
        <v>304</v>
      </c>
      <c r="X264" s="53" t="s">
        <v>427</v>
      </c>
      <c r="Y264" s="53" t="s">
        <v>2815</v>
      </c>
      <c r="Z264" s="53" t="s">
        <v>288</v>
      </c>
      <c r="AA264" s="53" t="s">
        <v>277</v>
      </c>
      <c r="AB264" s="53" t="s">
        <v>277</v>
      </c>
      <c r="AC264" s="55">
        <v>0</v>
      </c>
      <c r="AD264" s="53" t="s">
        <v>277</v>
      </c>
      <c r="AE264" s="53" t="s">
        <v>306</v>
      </c>
    </row>
    <row r="265" spans="1:31" ht="60" x14ac:dyDescent="0.25">
      <c r="A265" s="53" t="s">
        <v>2816</v>
      </c>
      <c r="B265" s="53" t="s">
        <v>2817</v>
      </c>
      <c r="C265" s="53" t="s">
        <v>2818</v>
      </c>
      <c r="D265" s="53" t="s">
        <v>2819</v>
      </c>
      <c r="E265" s="53" t="s">
        <v>1654</v>
      </c>
      <c r="F265" s="53" t="s">
        <v>1754</v>
      </c>
      <c r="G265" s="53" t="s">
        <v>277</v>
      </c>
      <c r="H265" s="53" t="s">
        <v>277</v>
      </c>
      <c r="I265" s="53" t="s">
        <v>2801</v>
      </c>
      <c r="J265" s="53" t="s">
        <v>1852</v>
      </c>
      <c r="K265" s="53" t="s">
        <v>2820</v>
      </c>
      <c r="L265" s="53" t="s">
        <v>2821</v>
      </c>
      <c r="M265" s="53" t="s">
        <v>2822</v>
      </c>
      <c r="N265" s="54">
        <v>9775</v>
      </c>
      <c r="O265" s="54">
        <v>5050</v>
      </c>
      <c r="P265" s="54">
        <v>0</v>
      </c>
      <c r="Q265" s="53" t="s">
        <v>2823</v>
      </c>
      <c r="R265" s="53" t="s">
        <v>2824</v>
      </c>
      <c r="S265" s="53" t="s">
        <v>284</v>
      </c>
      <c r="T265" s="53" t="s">
        <v>1098</v>
      </c>
      <c r="U265" s="53" t="s">
        <v>277</v>
      </c>
      <c r="V265" s="53" t="s">
        <v>320</v>
      </c>
      <c r="W265" s="53" t="s">
        <v>286</v>
      </c>
      <c r="X265" s="53" t="s">
        <v>277</v>
      </c>
      <c r="Y265" s="53" t="s">
        <v>2825</v>
      </c>
      <c r="Z265" s="53" t="s">
        <v>288</v>
      </c>
      <c r="AA265" s="53" t="s">
        <v>277</v>
      </c>
      <c r="AB265" s="53" t="s">
        <v>277</v>
      </c>
      <c r="AC265" s="55">
        <v>0</v>
      </c>
      <c r="AD265" s="53" t="s">
        <v>277</v>
      </c>
      <c r="AE265" s="53" t="s">
        <v>306</v>
      </c>
    </row>
    <row r="266" spans="1:31" ht="45" x14ac:dyDescent="0.25">
      <c r="A266" s="53" t="s">
        <v>2826</v>
      </c>
      <c r="B266" s="53" t="s">
        <v>2827</v>
      </c>
      <c r="C266" s="53" t="s">
        <v>2828</v>
      </c>
      <c r="D266" s="53" t="s">
        <v>2829</v>
      </c>
      <c r="E266" s="53" t="s">
        <v>293</v>
      </c>
      <c r="F266" s="53" t="s">
        <v>2830</v>
      </c>
      <c r="G266" s="53" t="s">
        <v>277</v>
      </c>
      <c r="H266" s="53" t="s">
        <v>277</v>
      </c>
      <c r="I266" s="53" t="s">
        <v>2831</v>
      </c>
      <c r="J266" s="53" t="s">
        <v>2830</v>
      </c>
      <c r="K266" s="53" t="s">
        <v>462</v>
      </c>
      <c r="L266" s="53" t="s">
        <v>2832</v>
      </c>
      <c r="M266" s="53" t="s">
        <v>2833</v>
      </c>
      <c r="N266" s="54">
        <v>2880</v>
      </c>
      <c r="O266" s="54">
        <v>1063.27</v>
      </c>
      <c r="P266" s="54">
        <v>0</v>
      </c>
      <c r="Q266" s="53" t="s">
        <v>277</v>
      </c>
      <c r="R266" s="53" t="s">
        <v>2834</v>
      </c>
      <c r="S266" s="53" t="s">
        <v>439</v>
      </c>
      <c r="T266" s="53" t="s">
        <v>440</v>
      </c>
      <c r="U266" s="53" t="s">
        <v>277</v>
      </c>
      <c r="V266" s="53" t="s">
        <v>277</v>
      </c>
      <c r="W266" s="53" t="s">
        <v>277</v>
      </c>
      <c r="X266" s="53" t="s">
        <v>277</v>
      </c>
      <c r="Y266" s="53" t="s">
        <v>1730</v>
      </c>
      <c r="Z266" s="53" t="s">
        <v>288</v>
      </c>
      <c r="AA266" s="53" t="s">
        <v>277</v>
      </c>
      <c r="AB266" s="53" t="s">
        <v>277</v>
      </c>
      <c r="AC266" s="55">
        <v>0</v>
      </c>
      <c r="AD266" s="53" t="s">
        <v>277</v>
      </c>
      <c r="AE266" s="53" t="s">
        <v>306</v>
      </c>
    </row>
    <row r="267" spans="1:31" ht="75" x14ac:dyDescent="0.25">
      <c r="A267" s="53" t="s">
        <v>2835</v>
      </c>
      <c r="B267" s="53" t="s">
        <v>827</v>
      </c>
      <c r="C267" s="53" t="s">
        <v>2836</v>
      </c>
      <c r="D267" s="53" t="s">
        <v>2837</v>
      </c>
      <c r="E267" s="53" t="s">
        <v>275</v>
      </c>
      <c r="F267" s="53" t="s">
        <v>532</v>
      </c>
      <c r="G267" s="53" t="s">
        <v>277</v>
      </c>
      <c r="H267" s="53" t="s">
        <v>277</v>
      </c>
      <c r="I267" s="53" t="s">
        <v>277</v>
      </c>
      <c r="J267" s="53" t="s">
        <v>1384</v>
      </c>
      <c r="K267" s="53" t="s">
        <v>462</v>
      </c>
      <c r="L267" s="53" t="s">
        <v>277</v>
      </c>
      <c r="M267" s="53" t="s">
        <v>277</v>
      </c>
      <c r="N267" s="54">
        <v>0</v>
      </c>
      <c r="O267" s="54">
        <v>0</v>
      </c>
      <c r="P267" s="54">
        <v>0</v>
      </c>
      <c r="Q267" s="53" t="s">
        <v>277</v>
      </c>
      <c r="R267" s="53" t="s">
        <v>2838</v>
      </c>
      <c r="S267" s="53" t="s">
        <v>348</v>
      </c>
      <c r="T267" s="53" t="s">
        <v>1178</v>
      </c>
      <c r="U267" s="53" t="s">
        <v>277</v>
      </c>
      <c r="V267" s="53" t="s">
        <v>387</v>
      </c>
      <c r="W267" s="53" t="s">
        <v>1780</v>
      </c>
      <c r="X267" s="53" t="s">
        <v>277</v>
      </c>
      <c r="Y267" s="53" t="s">
        <v>2839</v>
      </c>
      <c r="Z267" s="53" t="s">
        <v>277</v>
      </c>
      <c r="AA267" s="53" t="s">
        <v>277</v>
      </c>
      <c r="AB267" s="53" t="s">
        <v>288</v>
      </c>
      <c r="AC267" s="55">
        <v>0</v>
      </c>
      <c r="AD267" s="53" t="s">
        <v>277</v>
      </c>
      <c r="AE267" s="53" t="s">
        <v>376</v>
      </c>
    </row>
    <row r="268" spans="1:31" ht="60" x14ac:dyDescent="0.25">
      <c r="A268" s="53" t="s">
        <v>2840</v>
      </c>
      <c r="B268" s="53" t="s">
        <v>2841</v>
      </c>
      <c r="C268" s="53" t="s">
        <v>2842</v>
      </c>
      <c r="D268" s="53" t="s">
        <v>2843</v>
      </c>
      <c r="E268" s="53" t="s">
        <v>275</v>
      </c>
      <c r="F268" s="53" t="s">
        <v>2844</v>
      </c>
      <c r="G268" s="53" t="s">
        <v>2845</v>
      </c>
      <c r="H268" s="53" t="s">
        <v>277</v>
      </c>
      <c r="I268" s="53" t="s">
        <v>2846</v>
      </c>
      <c r="J268" s="53" t="s">
        <v>2847</v>
      </c>
      <c r="K268" s="53" t="s">
        <v>2848</v>
      </c>
      <c r="L268" s="53" t="s">
        <v>2849</v>
      </c>
      <c r="M268" s="53" t="s">
        <v>2850</v>
      </c>
      <c r="N268" s="54">
        <v>7504</v>
      </c>
      <c r="O268" s="54">
        <v>3741</v>
      </c>
      <c r="P268" s="54">
        <v>0</v>
      </c>
      <c r="Q268" s="53" t="s">
        <v>277</v>
      </c>
      <c r="R268" s="53" t="s">
        <v>2851</v>
      </c>
      <c r="S268" s="53" t="s">
        <v>348</v>
      </c>
      <c r="T268" s="53" t="s">
        <v>284</v>
      </c>
      <c r="U268" s="53" t="s">
        <v>277</v>
      </c>
      <c r="V268" s="53" t="s">
        <v>277</v>
      </c>
      <c r="W268" s="53" t="s">
        <v>277</v>
      </c>
      <c r="X268" s="53" t="s">
        <v>286</v>
      </c>
      <c r="Y268" s="53" t="s">
        <v>2852</v>
      </c>
      <c r="Z268" s="53" t="s">
        <v>288</v>
      </c>
      <c r="AA268" s="53" t="s">
        <v>277</v>
      </c>
      <c r="AB268" s="53" t="s">
        <v>277</v>
      </c>
      <c r="AC268" s="55">
        <v>0</v>
      </c>
      <c r="AD268" s="53" t="s">
        <v>277</v>
      </c>
      <c r="AE268" s="53" t="s">
        <v>306</v>
      </c>
    </row>
    <row r="269" spans="1:31" ht="90" x14ac:dyDescent="0.25">
      <c r="A269" s="53" t="s">
        <v>2853</v>
      </c>
      <c r="B269" s="53" t="s">
        <v>2854</v>
      </c>
      <c r="C269" s="53" t="s">
        <v>2855</v>
      </c>
      <c r="D269" s="53" t="s">
        <v>2856</v>
      </c>
      <c r="E269" s="53" t="s">
        <v>275</v>
      </c>
      <c r="F269" s="53" t="s">
        <v>2857</v>
      </c>
      <c r="G269" s="53" t="s">
        <v>277</v>
      </c>
      <c r="H269" s="53" t="s">
        <v>277</v>
      </c>
      <c r="I269" s="53" t="s">
        <v>2858</v>
      </c>
      <c r="J269" s="53" t="s">
        <v>2859</v>
      </c>
      <c r="K269" s="53" t="s">
        <v>2860</v>
      </c>
      <c r="L269" s="53" t="s">
        <v>2861</v>
      </c>
      <c r="M269" s="53" t="s">
        <v>2585</v>
      </c>
      <c r="N269" s="54">
        <v>22102</v>
      </c>
      <c r="O269" s="54">
        <v>8796</v>
      </c>
      <c r="P269" s="54">
        <v>0</v>
      </c>
      <c r="Q269" s="53" t="s">
        <v>277</v>
      </c>
      <c r="R269" s="53" t="s">
        <v>2862</v>
      </c>
      <c r="S269" s="53" t="s">
        <v>439</v>
      </c>
      <c r="T269" s="53" t="s">
        <v>440</v>
      </c>
      <c r="U269" s="53" t="s">
        <v>277</v>
      </c>
      <c r="V269" s="53" t="s">
        <v>277</v>
      </c>
      <c r="W269" s="53" t="s">
        <v>277</v>
      </c>
      <c r="X269" s="53" t="s">
        <v>277</v>
      </c>
      <c r="Y269" s="53" t="s">
        <v>2863</v>
      </c>
      <c r="Z269" s="53" t="s">
        <v>2076</v>
      </c>
      <c r="AA269" s="53" t="s">
        <v>288</v>
      </c>
      <c r="AB269" s="53" t="s">
        <v>288</v>
      </c>
      <c r="AC269" s="55">
        <v>0</v>
      </c>
      <c r="AD269" s="53" t="s">
        <v>277</v>
      </c>
      <c r="AE269" s="53" t="s">
        <v>306</v>
      </c>
    </row>
    <row r="270" spans="1:31" ht="90" x14ac:dyDescent="0.25">
      <c r="A270" s="53" t="s">
        <v>2864</v>
      </c>
      <c r="B270" s="53" t="s">
        <v>2865</v>
      </c>
      <c r="C270" s="53" t="s">
        <v>277</v>
      </c>
      <c r="D270" s="53" t="s">
        <v>2866</v>
      </c>
      <c r="E270" s="53" t="s">
        <v>275</v>
      </c>
      <c r="F270" s="53" t="s">
        <v>1978</v>
      </c>
      <c r="G270" s="53" t="s">
        <v>277</v>
      </c>
      <c r="H270" s="53" t="s">
        <v>277</v>
      </c>
      <c r="I270" s="53" t="s">
        <v>277</v>
      </c>
      <c r="J270" s="53" t="s">
        <v>313</v>
      </c>
      <c r="K270" s="53" t="s">
        <v>2867</v>
      </c>
      <c r="L270" s="53" t="s">
        <v>2861</v>
      </c>
      <c r="M270" s="53" t="s">
        <v>2151</v>
      </c>
      <c r="N270" s="54">
        <v>10000</v>
      </c>
      <c r="O270" s="54">
        <v>3330</v>
      </c>
      <c r="P270" s="54">
        <v>0</v>
      </c>
      <c r="Q270" s="53" t="s">
        <v>277</v>
      </c>
      <c r="R270" s="53" t="s">
        <v>2868</v>
      </c>
      <c r="S270" s="53" t="s">
        <v>348</v>
      </c>
      <c r="T270" s="53" t="s">
        <v>277</v>
      </c>
      <c r="U270" s="53" t="s">
        <v>277</v>
      </c>
      <c r="V270" s="53" t="s">
        <v>277</v>
      </c>
      <c r="W270" s="53" t="s">
        <v>277</v>
      </c>
      <c r="X270" s="53" t="s">
        <v>277</v>
      </c>
      <c r="Y270" s="53" t="s">
        <v>2869</v>
      </c>
      <c r="Z270" s="53" t="s">
        <v>277</v>
      </c>
      <c r="AA270" s="53" t="s">
        <v>277</v>
      </c>
      <c r="AB270" s="53" t="s">
        <v>288</v>
      </c>
      <c r="AC270" s="55">
        <v>0</v>
      </c>
      <c r="AD270" s="53" t="s">
        <v>277</v>
      </c>
      <c r="AE270" s="53" t="s">
        <v>306</v>
      </c>
    </row>
    <row r="271" spans="1:31" ht="60" x14ac:dyDescent="0.25">
      <c r="A271" s="53" t="s">
        <v>2870</v>
      </c>
      <c r="B271" s="53" t="s">
        <v>2871</v>
      </c>
      <c r="C271" s="53" t="s">
        <v>2872</v>
      </c>
      <c r="D271" s="53" t="s">
        <v>2873</v>
      </c>
      <c r="E271" s="53" t="s">
        <v>293</v>
      </c>
      <c r="F271" s="53" t="s">
        <v>2874</v>
      </c>
      <c r="G271" s="53" t="s">
        <v>277</v>
      </c>
      <c r="H271" s="53" t="s">
        <v>277</v>
      </c>
      <c r="I271" s="53" t="s">
        <v>2875</v>
      </c>
      <c r="J271" s="53" t="s">
        <v>2876</v>
      </c>
      <c r="K271" s="53" t="s">
        <v>2877</v>
      </c>
      <c r="L271" s="53" t="s">
        <v>2861</v>
      </c>
      <c r="M271" s="53" t="s">
        <v>2664</v>
      </c>
      <c r="N271" s="54">
        <v>2074</v>
      </c>
      <c r="O271" s="54">
        <v>822.2</v>
      </c>
      <c r="P271" s="54">
        <v>0</v>
      </c>
      <c r="Q271" s="53" t="s">
        <v>277</v>
      </c>
      <c r="R271" s="53" t="s">
        <v>2878</v>
      </c>
      <c r="S271" s="53" t="s">
        <v>284</v>
      </c>
      <c r="T271" s="53" t="s">
        <v>277</v>
      </c>
      <c r="U271" s="53" t="s">
        <v>277</v>
      </c>
      <c r="V271" s="53" t="s">
        <v>675</v>
      </c>
      <c r="W271" s="53" t="s">
        <v>304</v>
      </c>
      <c r="X271" s="53" t="s">
        <v>277</v>
      </c>
      <c r="Y271" s="53" t="s">
        <v>2879</v>
      </c>
      <c r="Z271" s="53" t="s">
        <v>288</v>
      </c>
      <c r="AA271" s="53" t="s">
        <v>277</v>
      </c>
      <c r="AB271" s="53" t="s">
        <v>277</v>
      </c>
      <c r="AC271" s="55">
        <v>0</v>
      </c>
      <c r="AD271" s="53" t="s">
        <v>277</v>
      </c>
      <c r="AE271" s="53" t="s">
        <v>306</v>
      </c>
    </row>
    <row r="272" spans="1:31" ht="60" x14ac:dyDescent="0.25">
      <c r="A272" s="53" t="s">
        <v>2880</v>
      </c>
      <c r="B272" s="53" t="s">
        <v>2881</v>
      </c>
      <c r="C272" s="53" t="s">
        <v>2882</v>
      </c>
      <c r="D272" s="53" t="s">
        <v>2883</v>
      </c>
      <c r="E272" s="53" t="s">
        <v>1654</v>
      </c>
      <c r="F272" s="53" t="s">
        <v>2884</v>
      </c>
      <c r="G272" s="53" t="s">
        <v>277</v>
      </c>
      <c r="H272" s="53" t="s">
        <v>277</v>
      </c>
      <c r="I272" s="53" t="s">
        <v>2885</v>
      </c>
      <c r="J272" s="53" t="s">
        <v>2886</v>
      </c>
      <c r="K272" s="53" t="s">
        <v>2887</v>
      </c>
      <c r="L272" s="53" t="s">
        <v>2888</v>
      </c>
      <c r="M272" s="53" t="s">
        <v>2889</v>
      </c>
      <c r="N272" s="54">
        <v>10065</v>
      </c>
      <c r="O272" s="54">
        <v>6906</v>
      </c>
      <c r="P272" s="54">
        <v>3159</v>
      </c>
      <c r="Q272" s="53" t="s">
        <v>2890</v>
      </c>
      <c r="R272" s="53" t="s">
        <v>2891</v>
      </c>
      <c r="S272" s="53" t="s">
        <v>284</v>
      </c>
      <c r="T272" s="53" t="s">
        <v>1098</v>
      </c>
      <c r="U272" s="53" t="s">
        <v>277</v>
      </c>
      <c r="V272" s="53" t="s">
        <v>320</v>
      </c>
      <c r="W272" s="53" t="s">
        <v>286</v>
      </c>
      <c r="X272" s="53" t="s">
        <v>277</v>
      </c>
      <c r="Y272" s="53" t="s">
        <v>2892</v>
      </c>
      <c r="Z272" s="53" t="s">
        <v>288</v>
      </c>
      <c r="AA272" s="53" t="s">
        <v>277</v>
      </c>
      <c r="AB272" s="53" t="s">
        <v>277</v>
      </c>
      <c r="AC272" s="55">
        <v>0</v>
      </c>
      <c r="AD272" s="53" t="s">
        <v>277</v>
      </c>
      <c r="AE272" s="53" t="s">
        <v>306</v>
      </c>
    </row>
    <row r="273" spans="1:31" ht="45" x14ac:dyDescent="0.25">
      <c r="A273" s="53" t="s">
        <v>2893</v>
      </c>
      <c r="B273" s="53" t="s">
        <v>2894</v>
      </c>
      <c r="C273" s="53" t="s">
        <v>277</v>
      </c>
      <c r="D273" s="53" t="s">
        <v>2895</v>
      </c>
      <c r="E273" s="53" t="s">
        <v>293</v>
      </c>
      <c r="F273" s="53" t="s">
        <v>1754</v>
      </c>
      <c r="G273" s="53" t="s">
        <v>277</v>
      </c>
      <c r="H273" s="53" t="s">
        <v>277</v>
      </c>
      <c r="I273" s="53" t="s">
        <v>277</v>
      </c>
      <c r="J273" s="53" t="s">
        <v>2685</v>
      </c>
      <c r="K273" s="53" t="s">
        <v>2896</v>
      </c>
      <c r="L273" s="53" t="s">
        <v>2897</v>
      </c>
      <c r="M273" s="53" t="s">
        <v>2664</v>
      </c>
      <c r="N273" s="54">
        <v>695</v>
      </c>
      <c r="O273" s="54">
        <v>220.42</v>
      </c>
      <c r="P273" s="54">
        <v>0</v>
      </c>
      <c r="Q273" s="53" t="s">
        <v>277</v>
      </c>
      <c r="R273" s="53" t="s">
        <v>2898</v>
      </c>
      <c r="S273" s="53" t="s">
        <v>284</v>
      </c>
      <c r="T273" s="53" t="s">
        <v>277</v>
      </c>
      <c r="U273" s="53" t="s">
        <v>277</v>
      </c>
      <c r="V273" s="53" t="s">
        <v>277</v>
      </c>
      <c r="W273" s="53" t="s">
        <v>427</v>
      </c>
      <c r="X273" s="53" t="s">
        <v>277</v>
      </c>
      <c r="Y273" s="53" t="s">
        <v>2899</v>
      </c>
      <c r="Z273" s="53" t="s">
        <v>288</v>
      </c>
      <c r="AA273" s="53" t="s">
        <v>277</v>
      </c>
      <c r="AB273" s="53" t="s">
        <v>277</v>
      </c>
      <c r="AC273" s="55">
        <v>0</v>
      </c>
      <c r="AD273" s="53" t="s">
        <v>277</v>
      </c>
      <c r="AE273" s="53" t="s">
        <v>306</v>
      </c>
    </row>
    <row r="274" spans="1:31" ht="45" x14ac:dyDescent="0.25">
      <c r="A274" s="53" t="s">
        <v>2900</v>
      </c>
      <c r="B274" s="53" t="s">
        <v>2894</v>
      </c>
      <c r="C274" s="53" t="s">
        <v>277</v>
      </c>
      <c r="D274" s="53" t="s">
        <v>2901</v>
      </c>
      <c r="E274" s="53" t="s">
        <v>293</v>
      </c>
      <c r="F274" s="53" t="s">
        <v>1754</v>
      </c>
      <c r="G274" s="53" t="s">
        <v>277</v>
      </c>
      <c r="H274" s="53" t="s">
        <v>277</v>
      </c>
      <c r="I274" s="53" t="s">
        <v>277</v>
      </c>
      <c r="J274" s="53" t="s">
        <v>2685</v>
      </c>
      <c r="K274" s="53" t="s">
        <v>2902</v>
      </c>
      <c r="L274" s="53" t="s">
        <v>2897</v>
      </c>
      <c r="M274" s="53" t="s">
        <v>2664</v>
      </c>
      <c r="N274" s="54">
        <v>695</v>
      </c>
      <c r="O274" s="54">
        <v>220.42</v>
      </c>
      <c r="P274" s="54">
        <v>0</v>
      </c>
      <c r="Q274" s="53" t="s">
        <v>277</v>
      </c>
      <c r="R274" s="53" t="s">
        <v>2903</v>
      </c>
      <c r="S274" s="53" t="s">
        <v>284</v>
      </c>
      <c r="T274" s="53" t="s">
        <v>277</v>
      </c>
      <c r="U274" s="53" t="s">
        <v>277</v>
      </c>
      <c r="V274" s="53" t="s">
        <v>277</v>
      </c>
      <c r="W274" s="53" t="s">
        <v>427</v>
      </c>
      <c r="X274" s="53" t="s">
        <v>277</v>
      </c>
      <c r="Y274" s="53" t="s">
        <v>2904</v>
      </c>
      <c r="Z274" s="53" t="s">
        <v>288</v>
      </c>
      <c r="AA274" s="53" t="s">
        <v>277</v>
      </c>
      <c r="AB274" s="53" t="s">
        <v>277</v>
      </c>
      <c r="AC274" s="55">
        <v>0</v>
      </c>
      <c r="AD274" s="53" t="s">
        <v>277</v>
      </c>
      <c r="AE274" s="53" t="s">
        <v>306</v>
      </c>
    </row>
    <row r="275" spans="1:31" ht="105" x14ac:dyDescent="0.25">
      <c r="A275" s="53" t="s">
        <v>2905</v>
      </c>
      <c r="B275" s="53" t="s">
        <v>2906</v>
      </c>
      <c r="C275" s="53" t="s">
        <v>2907</v>
      </c>
      <c r="D275" s="53" t="s">
        <v>145</v>
      </c>
      <c r="E275" s="53" t="s">
        <v>275</v>
      </c>
      <c r="F275" s="53" t="s">
        <v>2218</v>
      </c>
      <c r="G275" s="53" t="s">
        <v>277</v>
      </c>
      <c r="H275" s="53" t="s">
        <v>277</v>
      </c>
      <c r="I275" s="53" t="s">
        <v>1220</v>
      </c>
      <c r="J275" s="53" t="s">
        <v>383</v>
      </c>
      <c r="K275" s="53" t="s">
        <v>2908</v>
      </c>
      <c r="L275" s="53" t="s">
        <v>2833</v>
      </c>
      <c r="M275" s="53" t="s">
        <v>2909</v>
      </c>
      <c r="N275" s="54">
        <v>5796</v>
      </c>
      <c r="O275" s="54">
        <v>2460</v>
      </c>
      <c r="P275" s="54">
        <v>0</v>
      </c>
      <c r="Q275" s="53" t="s">
        <v>277</v>
      </c>
      <c r="R275" s="53" t="s">
        <v>2910</v>
      </c>
      <c r="S275" s="53" t="s">
        <v>348</v>
      </c>
      <c r="T275" s="53" t="s">
        <v>284</v>
      </c>
      <c r="U275" s="53" t="s">
        <v>277</v>
      </c>
      <c r="V275" s="53" t="s">
        <v>387</v>
      </c>
      <c r="W275" s="53" t="s">
        <v>286</v>
      </c>
      <c r="X275" s="53" t="s">
        <v>277</v>
      </c>
      <c r="Y275" s="53" t="s">
        <v>2911</v>
      </c>
      <c r="Z275" s="53" t="s">
        <v>288</v>
      </c>
      <c r="AA275" s="53" t="s">
        <v>277</v>
      </c>
      <c r="AB275" s="53" t="s">
        <v>288</v>
      </c>
      <c r="AC275" s="55">
        <v>0</v>
      </c>
      <c r="AD275" s="53" t="s">
        <v>277</v>
      </c>
      <c r="AE275" s="53" t="s">
        <v>306</v>
      </c>
    </row>
    <row r="276" spans="1:31" ht="45" x14ac:dyDescent="0.25">
      <c r="A276" s="53" t="s">
        <v>2912</v>
      </c>
      <c r="B276" s="53" t="s">
        <v>2913</v>
      </c>
      <c r="C276" s="53" t="s">
        <v>2914</v>
      </c>
      <c r="D276" s="53" t="s">
        <v>147</v>
      </c>
      <c r="E276" s="53" t="s">
        <v>275</v>
      </c>
      <c r="F276" s="53" t="s">
        <v>2915</v>
      </c>
      <c r="G276" s="53" t="s">
        <v>277</v>
      </c>
      <c r="H276" s="53" t="s">
        <v>277</v>
      </c>
      <c r="I276" s="53" t="s">
        <v>2916</v>
      </c>
      <c r="J276" s="53" t="s">
        <v>2917</v>
      </c>
      <c r="K276" s="53" t="s">
        <v>2918</v>
      </c>
      <c r="L276" s="53" t="s">
        <v>2919</v>
      </c>
      <c r="M276" s="53" t="s">
        <v>2920</v>
      </c>
      <c r="N276" s="54">
        <v>2500</v>
      </c>
      <c r="O276" s="54">
        <v>815</v>
      </c>
      <c r="P276" s="54">
        <v>0</v>
      </c>
      <c r="Q276" s="53" t="s">
        <v>277</v>
      </c>
      <c r="R276" s="53" t="s">
        <v>2921</v>
      </c>
      <c r="S276" s="53" t="s">
        <v>333</v>
      </c>
      <c r="T276" s="53" t="s">
        <v>277</v>
      </c>
      <c r="U276" s="53" t="s">
        <v>277</v>
      </c>
      <c r="V276" s="53" t="s">
        <v>387</v>
      </c>
      <c r="W276" s="53" t="s">
        <v>286</v>
      </c>
      <c r="X276" s="53" t="s">
        <v>277</v>
      </c>
      <c r="Y276" s="53" t="s">
        <v>2922</v>
      </c>
      <c r="Z276" s="53" t="s">
        <v>277</v>
      </c>
      <c r="AA276" s="53" t="s">
        <v>277</v>
      </c>
      <c r="AB276" s="53" t="s">
        <v>288</v>
      </c>
      <c r="AC276" s="55">
        <v>0</v>
      </c>
      <c r="AD276" s="53" t="s">
        <v>277</v>
      </c>
      <c r="AE276" s="53" t="s">
        <v>306</v>
      </c>
    </row>
    <row r="277" spans="1:31" ht="90" x14ac:dyDescent="0.25">
      <c r="A277" s="53" t="s">
        <v>2923</v>
      </c>
      <c r="B277" s="53" t="s">
        <v>2924</v>
      </c>
      <c r="C277" s="53" t="s">
        <v>2925</v>
      </c>
      <c r="D277" s="53" t="s">
        <v>2926</v>
      </c>
      <c r="E277" s="53" t="s">
        <v>1654</v>
      </c>
      <c r="F277" s="53" t="s">
        <v>1754</v>
      </c>
      <c r="G277" s="53" t="s">
        <v>277</v>
      </c>
      <c r="H277" s="53" t="s">
        <v>277</v>
      </c>
      <c r="I277" s="53" t="s">
        <v>2801</v>
      </c>
      <c r="J277" s="53" t="s">
        <v>1757</v>
      </c>
      <c r="K277" s="53" t="s">
        <v>298</v>
      </c>
      <c r="L277" s="53" t="s">
        <v>2927</v>
      </c>
      <c r="M277" s="53" t="s">
        <v>2928</v>
      </c>
      <c r="N277" s="54">
        <v>12050</v>
      </c>
      <c r="O277" s="54">
        <v>2300.19</v>
      </c>
      <c r="P277" s="54">
        <v>0</v>
      </c>
      <c r="Q277" s="53" t="s">
        <v>2475</v>
      </c>
      <c r="R277" s="53" t="s">
        <v>2929</v>
      </c>
      <c r="S277" s="53" t="s">
        <v>348</v>
      </c>
      <c r="T277" s="53" t="s">
        <v>284</v>
      </c>
      <c r="U277" s="53" t="s">
        <v>277</v>
      </c>
      <c r="V277" s="53" t="s">
        <v>285</v>
      </c>
      <c r="W277" s="53" t="s">
        <v>277</v>
      </c>
      <c r="X277" s="53" t="s">
        <v>277</v>
      </c>
      <c r="Y277" s="53" t="s">
        <v>2930</v>
      </c>
      <c r="Z277" s="53" t="s">
        <v>288</v>
      </c>
      <c r="AA277" s="53" t="s">
        <v>277</v>
      </c>
      <c r="AB277" s="53" t="s">
        <v>277</v>
      </c>
      <c r="AC277" s="55">
        <v>0</v>
      </c>
      <c r="AD277" s="53" t="s">
        <v>277</v>
      </c>
      <c r="AE277" s="53" t="s">
        <v>306</v>
      </c>
    </row>
    <row r="278" spans="1:31" ht="45" x14ac:dyDescent="0.25">
      <c r="A278" s="53" t="s">
        <v>2931</v>
      </c>
      <c r="B278" s="53" t="s">
        <v>2932</v>
      </c>
      <c r="C278" s="53" t="s">
        <v>2933</v>
      </c>
      <c r="D278" s="53" t="s">
        <v>149</v>
      </c>
      <c r="E278" s="53" t="s">
        <v>293</v>
      </c>
      <c r="F278" s="53" t="s">
        <v>2934</v>
      </c>
      <c r="G278" s="53" t="s">
        <v>2935</v>
      </c>
      <c r="H278" s="53" t="s">
        <v>277</v>
      </c>
      <c r="I278" s="53" t="s">
        <v>2936</v>
      </c>
      <c r="J278" s="53" t="s">
        <v>2934</v>
      </c>
      <c r="K278" s="53" t="s">
        <v>483</v>
      </c>
      <c r="L278" s="53" t="s">
        <v>2585</v>
      </c>
      <c r="M278" s="53" t="s">
        <v>2110</v>
      </c>
      <c r="N278" s="54">
        <v>2300</v>
      </c>
      <c r="O278" s="54">
        <v>750.12</v>
      </c>
      <c r="P278" s="54">
        <v>0</v>
      </c>
      <c r="Q278" s="53" t="s">
        <v>2937</v>
      </c>
      <c r="R278" s="53" t="s">
        <v>2938</v>
      </c>
      <c r="S278" s="53" t="s">
        <v>284</v>
      </c>
      <c r="T278" s="53" t="s">
        <v>277</v>
      </c>
      <c r="U278" s="53" t="s">
        <v>277</v>
      </c>
      <c r="V278" s="53" t="s">
        <v>303</v>
      </c>
      <c r="W278" s="53" t="s">
        <v>304</v>
      </c>
      <c r="X278" s="53" t="s">
        <v>427</v>
      </c>
      <c r="Y278" s="53" t="s">
        <v>789</v>
      </c>
      <c r="Z278" s="53" t="s">
        <v>288</v>
      </c>
      <c r="AA278" s="53" t="s">
        <v>277</v>
      </c>
      <c r="AB278" s="53" t="s">
        <v>277</v>
      </c>
      <c r="AC278" s="55">
        <v>0</v>
      </c>
      <c r="AD278" s="53" t="s">
        <v>277</v>
      </c>
      <c r="AE278" s="53" t="s">
        <v>306</v>
      </c>
    </row>
    <row r="279" spans="1:31" ht="150" x14ac:dyDescent="0.25">
      <c r="A279" s="53" t="s">
        <v>2939</v>
      </c>
      <c r="B279" s="53" t="s">
        <v>2940</v>
      </c>
      <c r="C279" s="53" t="s">
        <v>2941</v>
      </c>
      <c r="D279" s="53" t="s">
        <v>2942</v>
      </c>
      <c r="E279" s="53" t="s">
        <v>1654</v>
      </c>
      <c r="F279" s="53" t="s">
        <v>2943</v>
      </c>
      <c r="G279" s="53" t="s">
        <v>2944</v>
      </c>
      <c r="H279" s="53" t="s">
        <v>277</v>
      </c>
      <c r="I279" s="53" t="s">
        <v>2945</v>
      </c>
      <c r="J279" s="53" t="s">
        <v>2946</v>
      </c>
      <c r="K279" s="53" t="s">
        <v>2947</v>
      </c>
      <c r="L279" s="53" t="s">
        <v>2948</v>
      </c>
      <c r="M279" s="53" t="s">
        <v>2400</v>
      </c>
      <c r="N279" s="54">
        <v>40620</v>
      </c>
      <c r="O279" s="54">
        <v>12273</v>
      </c>
      <c r="P279" s="54">
        <v>28347</v>
      </c>
      <c r="Q279" s="53" t="s">
        <v>2949</v>
      </c>
      <c r="R279" s="53" t="s">
        <v>2950</v>
      </c>
      <c r="S279" s="53" t="s">
        <v>348</v>
      </c>
      <c r="T279" s="53" t="s">
        <v>277</v>
      </c>
      <c r="U279" s="53" t="s">
        <v>277</v>
      </c>
      <c r="V279" s="53" t="s">
        <v>277</v>
      </c>
      <c r="W279" s="53" t="s">
        <v>277</v>
      </c>
      <c r="X279" s="53" t="s">
        <v>277</v>
      </c>
      <c r="Y279" s="53" t="s">
        <v>2951</v>
      </c>
      <c r="Z279" s="53" t="s">
        <v>288</v>
      </c>
      <c r="AA279" s="53" t="s">
        <v>277</v>
      </c>
      <c r="AB279" s="53" t="s">
        <v>277</v>
      </c>
      <c r="AC279" s="55">
        <v>0</v>
      </c>
      <c r="AD279" s="53" t="s">
        <v>277</v>
      </c>
      <c r="AE279" s="53" t="s">
        <v>289</v>
      </c>
    </row>
    <row r="280" spans="1:31" ht="75" x14ac:dyDescent="0.25">
      <c r="A280" s="53" t="s">
        <v>2952</v>
      </c>
      <c r="B280" s="53" t="s">
        <v>2953</v>
      </c>
      <c r="C280" s="53" t="s">
        <v>277</v>
      </c>
      <c r="D280" s="53" t="s">
        <v>166</v>
      </c>
      <c r="E280" s="53" t="s">
        <v>293</v>
      </c>
      <c r="F280" s="53" t="s">
        <v>2954</v>
      </c>
      <c r="G280" s="53" t="s">
        <v>2955</v>
      </c>
      <c r="H280" s="53" t="s">
        <v>1774</v>
      </c>
      <c r="I280" s="53" t="s">
        <v>277</v>
      </c>
      <c r="J280" s="53" t="s">
        <v>2956</v>
      </c>
      <c r="K280" s="53" t="s">
        <v>462</v>
      </c>
      <c r="L280" s="53" t="s">
        <v>2957</v>
      </c>
      <c r="M280" s="53" t="s">
        <v>2958</v>
      </c>
      <c r="N280" s="54">
        <v>500</v>
      </c>
      <c r="O280" s="54">
        <v>0</v>
      </c>
      <c r="P280" s="54">
        <v>163.56</v>
      </c>
      <c r="Q280" s="53" t="s">
        <v>2959</v>
      </c>
      <c r="R280" s="53" t="s">
        <v>2960</v>
      </c>
      <c r="S280" s="53" t="s">
        <v>348</v>
      </c>
      <c r="T280" s="53" t="s">
        <v>284</v>
      </c>
      <c r="U280" s="53" t="s">
        <v>277</v>
      </c>
      <c r="V280" s="53" t="s">
        <v>303</v>
      </c>
      <c r="W280" s="53" t="s">
        <v>304</v>
      </c>
      <c r="X280" s="53" t="s">
        <v>277</v>
      </c>
      <c r="Y280" s="53" t="s">
        <v>2961</v>
      </c>
      <c r="Z280" s="53" t="s">
        <v>288</v>
      </c>
      <c r="AA280" s="53" t="s">
        <v>277</v>
      </c>
      <c r="AB280" s="53" t="s">
        <v>277</v>
      </c>
      <c r="AC280" s="55">
        <v>0</v>
      </c>
      <c r="AD280" s="53" t="s">
        <v>277</v>
      </c>
      <c r="AE280" s="53" t="s">
        <v>306</v>
      </c>
    </row>
    <row r="281" spans="1:31" ht="105" x14ac:dyDescent="0.25">
      <c r="A281" s="53" t="s">
        <v>2962</v>
      </c>
      <c r="B281" s="53" t="s">
        <v>2963</v>
      </c>
      <c r="C281" s="53" t="s">
        <v>2964</v>
      </c>
      <c r="D281" s="53" t="s">
        <v>2965</v>
      </c>
      <c r="E281" s="53" t="s">
        <v>293</v>
      </c>
      <c r="F281" s="53" t="s">
        <v>2966</v>
      </c>
      <c r="G281" s="53" t="s">
        <v>2967</v>
      </c>
      <c r="H281" s="53" t="s">
        <v>277</v>
      </c>
      <c r="I281" s="53" t="s">
        <v>2968</v>
      </c>
      <c r="J281" s="53" t="s">
        <v>2969</v>
      </c>
      <c r="K281" s="53" t="s">
        <v>2970</v>
      </c>
      <c r="L281" s="53" t="s">
        <v>2889</v>
      </c>
      <c r="M281" s="53" t="s">
        <v>2971</v>
      </c>
      <c r="N281" s="54">
        <v>8700</v>
      </c>
      <c r="O281" s="54">
        <v>2410.7600000000002</v>
      </c>
      <c r="P281" s="54">
        <v>0</v>
      </c>
      <c r="Q281" s="53" t="s">
        <v>277</v>
      </c>
      <c r="R281" s="53" t="s">
        <v>2972</v>
      </c>
      <c r="S281" s="53" t="s">
        <v>348</v>
      </c>
      <c r="T281" s="53" t="s">
        <v>284</v>
      </c>
      <c r="U281" s="53" t="s">
        <v>277</v>
      </c>
      <c r="V281" s="53" t="s">
        <v>303</v>
      </c>
      <c r="W281" s="53" t="s">
        <v>304</v>
      </c>
      <c r="X281" s="53" t="s">
        <v>277</v>
      </c>
      <c r="Y281" s="53" t="s">
        <v>2973</v>
      </c>
      <c r="Z281" s="53" t="s">
        <v>288</v>
      </c>
      <c r="AA281" s="53" t="s">
        <v>288</v>
      </c>
      <c r="AB281" s="53" t="s">
        <v>277</v>
      </c>
      <c r="AC281" s="55">
        <v>0</v>
      </c>
      <c r="AD281" s="53" t="s">
        <v>277</v>
      </c>
      <c r="AE281" s="53" t="s">
        <v>306</v>
      </c>
    </row>
    <row r="282" spans="1:31" ht="90" x14ac:dyDescent="0.25">
      <c r="A282" s="53" t="s">
        <v>2974</v>
      </c>
      <c r="B282" s="53" t="s">
        <v>2975</v>
      </c>
      <c r="C282" s="53" t="s">
        <v>2976</v>
      </c>
      <c r="D282" s="53" t="s">
        <v>2977</v>
      </c>
      <c r="E282" s="53" t="s">
        <v>293</v>
      </c>
      <c r="F282" s="53" t="s">
        <v>1319</v>
      </c>
      <c r="G282" s="53" t="s">
        <v>2978</v>
      </c>
      <c r="H282" s="53" t="s">
        <v>277</v>
      </c>
      <c r="I282" s="53" t="s">
        <v>277</v>
      </c>
      <c r="J282" s="53" t="s">
        <v>2979</v>
      </c>
      <c r="K282" s="53" t="s">
        <v>2980</v>
      </c>
      <c r="L282" s="53" t="s">
        <v>2889</v>
      </c>
      <c r="M282" s="53" t="s">
        <v>2151</v>
      </c>
      <c r="N282" s="54">
        <v>24230.79</v>
      </c>
      <c r="O282" s="54">
        <v>11500</v>
      </c>
      <c r="P282" s="54">
        <v>0</v>
      </c>
      <c r="Q282" s="53" t="s">
        <v>277</v>
      </c>
      <c r="R282" s="53" t="s">
        <v>2981</v>
      </c>
      <c r="S282" s="53" t="s">
        <v>284</v>
      </c>
      <c r="T282" s="53" t="s">
        <v>348</v>
      </c>
      <c r="U282" s="53" t="s">
        <v>277</v>
      </c>
      <c r="V282" s="53" t="s">
        <v>303</v>
      </c>
      <c r="W282" s="53" t="s">
        <v>304</v>
      </c>
      <c r="X282" s="53" t="s">
        <v>427</v>
      </c>
      <c r="Y282" s="53" t="s">
        <v>2982</v>
      </c>
      <c r="Z282" s="53" t="s">
        <v>277</v>
      </c>
      <c r="AA282" s="53" t="s">
        <v>288</v>
      </c>
      <c r="AB282" s="53" t="s">
        <v>277</v>
      </c>
      <c r="AC282" s="55">
        <v>0</v>
      </c>
      <c r="AD282" s="53" t="s">
        <v>277</v>
      </c>
      <c r="AE282" s="53" t="s">
        <v>289</v>
      </c>
    </row>
    <row r="283" spans="1:31" ht="75" x14ac:dyDescent="0.25">
      <c r="A283" s="53" t="s">
        <v>2983</v>
      </c>
      <c r="B283" s="53" t="s">
        <v>2984</v>
      </c>
      <c r="C283" s="53" t="s">
        <v>2976</v>
      </c>
      <c r="D283" s="53" t="s">
        <v>2985</v>
      </c>
      <c r="E283" s="53" t="s">
        <v>293</v>
      </c>
      <c r="F283" s="53" t="s">
        <v>2986</v>
      </c>
      <c r="G283" s="53" t="s">
        <v>2987</v>
      </c>
      <c r="H283" s="53" t="s">
        <v>277</v>
      </c>
      <c r="I283" s="53" t="s">
        <v>2988</v>
      </c>
      <c r="J283" s="53" t="s">
        <v>2989</v>
      </c>
      <c r="K283" s="53" t="s">
        <v>2990</v>
      </c>
      <c r="L283" s="53" t="s">
        <v>2889</v>
      </c>
      <c r="M283" s="53" t="s">
        <v>2151</v>
      </c>
      <c r="N283" s="54">
        <v>3381.11</v>
      </c>
      <c r="O283" s="54">
        <v>1600</v>
      </c>
      <c r="P283" s="54">
        <v>0</v>
      </c>
      <c r="Q283" s="53" t="s">
        <v>277</v>
      </c>
      <c r="R283" s="53" t="s">
        <v>2981</v>
      </c>
      <c r="S283" s="53" t="s">
        <v>284</v>
      </c>
      <c r="T283" s="53" t="s">
        <v>348</v>
      </c>
      <c r="U283" s="53" t="s">
        <v>277</v>
      </c>
      <c r="V283" s="53" t="s">
        <v>303</v>
      </c>
      <c r="W283" s="53" t="s">
        <v>304</v>
      </c>
      <c r="X283" s="53" t="s">
        <v>427</v>
      </c>
      <c r="Y283" s="53" t="s">
        <v>2991</v>
      </c>
      <c r="Z283" s="53" t="s">
        <v>277</v>
      </c>
      <c r="AA283" s="53" t="s">
        <v>288</v>
      </c>
      <c r="AB283" s="53" t="s">
        <v>277</v>
      </c>
      <c r="AC283" s="55">
        <v>0</v>
      </c>
      <c r="AD283" s="53" t="s">
        <v>277</v>
      </c>
      <c r="AE283" s="53" t="s">
        <v>306</v>
      </c>
    </row>
    <row r="284" spans="1:31" ht="45" x14ac:dyDescent="0.25">
      <c r="A284" s="53" t="s">
        <v>2992</v>
      </c>
      <c r="B284" s="53" t="s">
        <v>2993</v>
      </c>
      <c r="C284" s="53" t="s">
        <v>2994</v>
      </c>
      <c r="D284" s="53" t="s">
        <v>2995</v>
      </c>
      <c r="E284" s="53" t="s">
        <v>293</v>
      </c>
      <c r="F284" s="53" t="s">
        <v>2996</v>
      </c>
      <c r="G284" s="53" t="s">
        <v>2997</v>
      </c>
      <c r="H284" s="53" t="s">
        <v>277</v>
      </c>
      <c r="I284" s="53" t="s">
        <v>2998</v>
      </c>
      <c r="J284" s="53" t="s">
        <v>2999</v>
      </c>
      <c r="K284" s="53" t="s">
        <v>3000</v>
      </c>
      <c r="L284" s="53" t="s">
        <v>3001</v>
      </c>
      <c r="M284" s="53" t="s">
        <v>3002</v>
      </c>
      <c r="N284" s="54">
        <v>1200</v>
      </c>
      <c r="O284" s="54">
        <v>46.42</v>
      </c>
      <c r="P284" s="54">
        <v>0</v>
      </c>
      <c r="Q284" s="53" t="s">
        <v>277</v>
      </c>
      <c r="R284" s="53" t="s">
        <v>3003</v>
      </c>
      <c r="S284" s="53" t="s">
        <v>284</v>
      </c>
      <c r="T284" s="53" t="s">
        <v>277</v>
      </c>
      <c r="U284" s="53" t="s">
        <v>277</v>
      </c>
      <c r="V284" s="53" t="s">
        <v>277</v>
      </c>
      <c r="W284" s="53" t="s">
        <v>277</v>
      </c>
      <c r="X284" s="53" t="s">
        <v>427</v>
      </c>
      <c r="Y284" s="53" t="s">
        <v>3004</v>
      </c>
      <c r="Z284" s="53" t="s">
        <v>288</v>
      </c>
      <c r="AA284" s="53" t="s">
        <v>277</v>
      </c>
      <c r="AB284" s="53" t="s">
        <v>277</v>
      </c>
      <c r="AC284" s="55">
        <v>0</v>
      </c>
      <c r="AD284" s="53" t="s">
        <v>277</v>
      </c>
      <c r="AE284" s="53" t="s">
        <v>306</v>
      </c>
    </row>
    <row r="285" spans="1:31" ht="45" x14ac:dyDescent="0.25">
      <c r="A285" s="53" t="s">
        <v>3005</v>
      </c>
      <c r="B285" s="53" t="s">
        <v>3006</v>
      </c>
      <c r="C285" s="53" t="s">
        <v>3007</v>
      </c>
      <c r="D285" s="53" t="s">
        <v>3008</v>
      </c>
      <c r="E285" s="53" t="s">
        <v>293</v>
      </c>
      <c r="F285" s="53" t="s">
        <v>3009</v>
      </c>
      <c r="G285" s="53" t="s">
        <v>3010</v>
      </c>
      <c r="H285" s="53" t="s">
        <v>3011</v>
      </c>
      <c r="I285" s="53" t="s">
        <v>277</v>
      </c>
      <c r="J285" s="53" t="s">
        <v>3012</v>
      </c>
      <c r="K285" s="53" t="s">
        <v>3013</v>
      </c>
      <c r="L285" s="53" t="s">
        <v>3014</v>
      </c>
      <c r="M285" s="53" t="s">
        <v>3015</v>
      </c>
      <c r="N285" s="54">
        <v>3930</v>
      </c>
      <c r="O285" s="54">
        <v>1754.27</v>
      </c>
      <c r="P285" s="54">
        <v>2163.98</v>
      </c>
      <c r="Q285" s="53" t="s">
        <v>277</v>
      </c>
      <c r="R285" s="53" t="s">
        <v>3016</v>
      </c>
      <c r="S285" s="53" t="s">
        <v>284</v>
      </c>
      <c r="T285" s="53" t="s">
        <v>277</v>
      </c>
      <c r="U285" s="53" t="s">
        <v>277</v>
      </c>
      <c r="V285" s="53" t="s">
        <v>303</v>
      </c>
      <c r="W285" s="53" t="s">
        <v>729</v>
      </c>
      <c r="X285" s="53" t="s">
        <v>277</v>
      </c>
      <c r="Y285" s="53" t="s">
        <v>3017</v>
      </c>
      <c r="Z285" s="53" t="s">
        <v>288</v>
      </c>
      <c r="AA285" s="53" t="s">
        <v>277</v>
      </c>
      <c r="AB285" s="53" t="s">
        <v>277</v>
      </c>
      <c r="AC285" s="55">
        <v>0</v>
      </c>
      <c r="AD285" s="53" t="s">
        <v>277</v>
      </c>
      <c r="AE285" s="53" t="s">
        <v>306</v>
      </c>
    </row>
    <row r="286" spans="1:31" ht="75" x14ac:dyDescent="0.25">
      <c r="A286" s="53" t="s">
        <v>3018</v>
      </c>
      <c r="B286" s="53" t="s">
        <v>827</v>
      </c>
      <c r="C286" s="53" t="s">
        <v>3007</v>
      </c>
      <c r="D286" s="53" t="s">
        <v>3019</v>
      </c>
      <c r="E286" s="53" t="s">
        <v>293</v>
      </c>
      <c r="F286" s="53" t="s">
        <v>3020</v>
      </c>
      <c r="G286" s="53" t="s">
        <v>3021</v>
      </c>
      <c r="H286" s="53" t="s">
        <v>277</v>
      </c>
      <c r="I286" s="53" t="s">
        <v>277</v>
      </c>
      <c r="J286" s="53" t="s">
        <v>3022</v>
      </c>
      <c r="K286" s="53" t="s">
        <v>3023</v>
      </c>
      <c r="L286" s="53" t="s">
        <v>3024</v>
      </c>
      <c r="M286" s="53" t="s">
        <v>3025</v>
      </c>
      <c r="N286" s="54">
        <v>10000</v>
      </c>
      <c r="O286" s="54">
        <v>3758.3</v>
      </c>
      <c r="P286" s="54">
        <v>6318.3</v>
      </c>
      <c r="Q286" s="53" t="s">
        <v>277</v>
      </c>
      <c r="R286" s="53" t="s">
        <v>3026</v>
      </c>
      <c r="S286" s="53" t="s">
        <v>348</v>
      </c>
      <c r="T286" s="53" t="s">
        <v>284</v>
      </c>
      <c r="U286" s="53" t="s">
        <v>277</v>
      </c>
      <c r="V286" s="53" t="s">
        <v>3027</v>
      </c>
      <c r="W286" s="53" t="s">
        <v>304</v>
      </c>
      <c r="X286" s="53" t="s">
        <v>3028</v>
      </c>
      <c r="Y286" s="53" t="s">
        <v>3029</v>
      </c>
      <c r="Z286" s="53" t="s">
        <v>277</v>
      </c>
      <c r="AA286" s="53" t="s">
        <v>277</v>
      </c>
      <c r="AB286" s="53" t="s">
        <v>288</v>
      </c>
      <c r="AC286" s="55">
        <v>0</v>
      </c>
      <c r="AD286" s="53" t="s">
        <v>277</v>
      </c>
      <c r="AE286" s="53" t="s">
        <v>306</v>
      </c>
    </row>
    <row r="287" spans="1:31" ht="60" x14ac:dyDescent="0.25">
      <c r="A287" s="53" t="s">
        <v>3030</v>
      </c>
      <c r="B287" s="53" t="s">
        <v>3031</v>
      </c>
      <c r="C287" s="53" t="s">
        <v>3032</v>
      </c>
      <c r="D287" s="53" t="s">
        <v>3033</v>
      </c>
      <c r="E287" s="53" t="s">
        <v>293</v>
      </c>
      <c r="F287" s="53" t="s">
        <v>3034</v>
      </c>
      <c r="G287" s="53" t="s">
        <v>600</v>
      </c>
      <c r="H287" s="53" t="s">
        <v>601</v>
      </c>
      <c r="I287" s="53" t="s">
        <v>2209</v>
      </c>
      <c r="J287" s="53" t="s">
        <v>602</v>
      </c>
      <c r="K287" s="53" t="s">
        <v>3035</v>
      </c>
      <c r="L287" s="53" t="s">
        <v>3036</v>
      </c>
      <c r="M287" s="53" t="s">
        <v>3037</v>
      </c>
      <c r="N287" s="54">
        <v>2492.9699999999998</v>
      </c>
      <c r="O287" s="54">
        <v>1055.03</v>
      </c>
      <c r="P287" s="54">
        <v>1437.94</v>
      </c>
      <c r="Q287" s="53" t="s">
        <v>2243</v>
      </c>
      <c r="R287" s="53" t="s">
        <v>3038</v>
      </c>
      <c r="S287" s="53" t="s">
        <v>284</v>
      </c>
      <c r="T287" s="53" t="s">
        <v>1178</v>
      </c>
      <c r="U287" s="53" t="s">
        <v>277</v>
      </c>
      <c r="V287" s="53" t="s">
        <v>3027</v>
      </c>
      <c r="W287" s="53" t="s">
        <v>729</v>
      </c>
      <c r="X287" s="53" t="s">
        <v>277</v>
      </c>
      <c r="Y287" s="53" t="s">
        <v>3039</v>
      </c>
      <c r="Z287" s="53" t="s">
        <v>288</v>
      </c>
      <c r="AA287" s="53" t="s">
        <v>277</v>
      </c>
      <c r="AB287" s="53" t="s">
        <v>277</v>
      </c>
      <c r="AC287" s="55">
        <v>0</v>
      </c>
      <c r="AD287" s="53" t="s">
        <v>277</v>
      </c>
      <c r="AE287" s="53" t="s">
        <v>277</v>
      </c>
    </row>
    <row r="288" spans="1:31" ht="135" x14ac:dyDescent="0.25">
      <c r="A288" s="53" t="s">
        <v>3040</v>
      </c>
      <c r="B288" s="53" t="s">
        <v>3041</v>
      </c>
      <c r="C288" s="53" t="s">
        <v>3042</v>
      </c>
      <c r="D288" s="53" t="s">
        <v>63</v>
      </c>
      <c r="E288" s="53" t="s">
        <v>275</v>
      </c>
      <c r="F288" s="53" t="s">
        <v>3043</v>
      </c>
      <c r="G288" s="53" t="s">
        <v>277</v>
      </c>
      <c r="H288" s="53" t="s">
        <v>277</v>
      </c>
      <c r="I288" s="53" t="s">
        <v>277</v>
      </c>
      <c r="J288" s="53" t="s">
        <v>3044</v>
      </c>
      <c r="K288" s="53" t="s">
        <v>3045</v>
      </c>
      <c r="L288" s="53" t="s">
        <v>3046</v>
      </c>
      <c r="M288" s="53" t="s">
        <v>3047</v>
      </c>
      <c r="N288" s="54">
        <v>10000</v>
      </c>
      <c r="O288" s="54">
        <v>3250</v>
      </c>
      <c r="P288" s="54">
        <v>0</v>
      </c>
      <c r="Q288" s="53" t="s">
        <v>277</v>
      </c>
      <c r="R288" s="53" t="s">
        <v>3048</v>
      </c>
      <c r="S288" s="53" t="s">
        <v>348</v>
      </c>
      <c r="T288" s="53" t="s">
        <v>333</v>
      </c>
      <c r="U288" s="53" t="s">
        <v>277</v>
      </c>
      <c r="V288" s="53" t="s">
        <v>277</v>
      </c>
      <c r="W288" s="53" t="s">
        <v>277</v>
      </c>
      <c r="X288" s="53" t="s">
        <v>277</v>
      </c>
      <c r="Y288" s="53" t="s">
        <v>3049</v>
      </c>
      <c r="Z288" s="53" t="s">
        <v>277</v>
      </c>
      <c r="AA288" s="53" t="s">
        <v>277</v>
      </c>
      <c r="AB288" s="53" t="s">
        <v>288</v>
      </c>
      <c r="AC288" s="55">
        <v>0</v>
      </c>
      <c r="AD288" s="53" t="s">
        <v>277</v>
      </c>
      <c r="AE288" s="53" t="s">
        <v>376</v>
      </c>
    </row>
    <row r="289" spans="1:31" ht="90" x14ac:dyDescent="0.25">
      <c r="A289" s="53" t="s">
        <v>3050</v>
      </c>
      <c r="B289" s="53" t="s">
        <v>1273</v>
      </c>
      <c r="C289" s="53" t="s">
        <v>3051</v>
      </c>
      <c r="D289" s="53" t="s">
        <v>172</v>
      </c>
      <c r="E289" s="53" t="s">
        <v>275</v>
      </c>
      <c r="F289" s="53" t="s">
        <v>532</v>
      </c>
      <c r="G289" s="53" t="s">
        <v>277</v>
      </c>
      <c r="H289" s="53" t="s">
        <v>277</v>
      </c>
      <c r="I289" s="53" t="s">
        <v>277</v>
      </c>
      <c r="J289" s="53" t="s">
        <v>3052</v>
      </c>
      <c r="K289" s="53" t="s">
        <v>3053</v>
      </c>
      <c r="L289" s="53" t="s">
        <v>3054</v>
      </c>
      <c r="M289" s="53" t="s">
        <v>2151</v>
      </c>
      <c r="N289" s="54">
        <v>5250</v>
      </c>
      <c r="O289" s="54">
        <v>2300</v>
      </c>
      <c r="P289" s="54">
        <v>0</v>
      </c>
      <c r="Q289" s="53" t="s">
        <v>277</v>
      </c>
      <c r="R289" s="53" t="s">
        <v>1032</v>
      </c>
      <c r="S289" s="53" t="s">
        <v>284</v>
      </c>
      <c r="T289" s="53" t="s">
        <v>1178</v>
      </c>
      <c r="U289" s="53" t="s">
        <v>277</v>
      </c>
      <c r="V289" s="53" t="s">
        <v>3055</v>
      </c>
      <c r="W289" s="53" t="s">
        <v>1780</v>
      </c>
      <c r="X289" s="53" t="s">
        <v>277</v>
      </c>
      <c r="Y289" s="53" t="s">
        <v>3056</v>
      </c>
      <c r="Z289" s="53" t="s">
        <v>277</v>
      </c>
      <c r="AA289" s="53" t="s">
        <v>277</v>
      </c>
      <c r="AB289" s="53" t="s">
        <v>288</v>
      </c>
      <c r="AC289" s="55">
        <v>0</v>
      </c>
      <c r="AD289" s="53" t="s">
        <v>277</v>
      </c>
      <c r="AE289" s="53" t="s">
        <v>322</v>
      </c>
    </row>
    <row r="290" spans="1:31" ht="60" x14ac:dyDescent="0.25">
      <c r="A290" s="53" t="s">
        <v>3057</v>
      </c>
      <c r="B290" s="53" t="s">
        <v>3058</v>
      </c>
      <c r="C290" s="53" t="s">
        <v>3059</v>
      </c>
      <c r="D290" s="53" t="s">
        <v>174</v>
      </c>
      <c r="E290" s="53" t="s">
        <v>293</v>
      </c>
      <c r="F290" s="53" t="s">
        <v>2327</v>
      </c>
      <c r="G290" s="53" t="s">
        <v>277</v>
      </c>
      <c r="H290" s="53" t="s">
        <v>277</v>
      </c>
      <c r="I290" s="53" t="s">
        <v>2157</v>
      </c>
      <c r="J290" s="53" t="s">
        <v>970</v>
      </c>
      <c r="K290" s="53" t="s">
        <v>3060</v>
      </c>
      <c r="L290" s="53" t="s">
        <v>3061</v>
      </c>
      <c r="M290" s="53" t="s">
        <v>3062</v>
      </c>
      <c r="N290" s="54">
        <v>3592</v>
      </c>
      <c r="O290" s="54">
        <v>1090.3399999999999</v>
      </c>
      <c r="P290" s="54">
        <v>0</v>
      </c>
      <c r="Q290" s="53" t="s">
        <v>277</v>
      </c>
      <c r="R290" s="53" t="s">
        <v>3063</v>
      </c>
      <c r="S290" s="53" t="s">
        <v>348</v>
      </c>
      <c r="T290" s="53" t="s">
        <v>319</v>
      </c>
      <c r="U290" s="53" t="s">
        <v>277</v>
      </c>
      <c r="V290" s="53" t="s">
        <v>3064</v>
      </c>
      <c r="W290" s="53" t="s">
        <v>3065</v>
      </c>
      <c r="X290" s="53" t="s">
        <v>277</v>
      </c>
      <c r="Y290" s="53" t="s">
        <v>3066</v>
      </c>
      <c r="Z290" s="53" t="s">
        <v>288</v>
      </c>
      <c r="AA290" s="53" t="s">
        <v>277</v>
      </c>
      <c r="AB290" s="53" t="s">
        <v>277</v>
      </c>
      <c r="AC290" s="55">
        <v>0</v>
      </c>
      <c r="AD290" s="53" t="s">
        <v>277</v>
      </c>
      <c r="AE290" s="53" t="s">
        <v>306</v>
      </c>
    </row>
    <row r="291" spans="1:31" ht="105" x14ac:dyDescent="0.25">
      <c r="A291" s="53" t="s">
        <v>3067</v>
      </c>
      <c r="B291" s="53" t="s">
        <v>3068</v>
      </c>
      <c r="C291" s="53" t="s">
        <v>3069</v>
      </c>
      <c r="D291" s="53" t="s">
        <v>3070</v>
      </c>
      <c r="E291" s="53" t="s">
        <v>1654</v>
      </c>
      <c r="F291" s="53" t="s">
        <v>3071</v>
      </c>
      <c r="G291" s="53" t="s">
        <v>3072</v>
      </c>
      <c r="H291" s="53" t="s">
        <v>3073</v>
      </c>
      <c r="I291" s="53" t="s">
        <v>3074</v>
      </c>
      <c r="J291" s="53" t="s">
        <v>3075</v>
      </c>
      <c r="K291" s="53" t="s">
        <v>3076</v>
      </c>
      <c r="L291" s="53" t="s">
        <v>3077</v>
      </c>
      <c r="M291" s="53" t="s">
        <v>3078</v>
      </c>
      <c r="N291" s="54">
        <v>8275</v>
      </c>
      <c r="O291" s="54">
        <v>2899.6</v>
      </c>
      <c r="P291" s="54">
        <v>5375.4</v>
      </c>
      <c r="Q291" s="53" t="s">
        <v>3079</v>
      </c>
      <c r="R291" s="53" t="s">
        <v>3080</v>
      </c>
      <c r="S291" s="53" t="s">
        <v>439</v>
      </c>
      <c r="T291" s="53" t="s">
        <v>440</v>
      </c>
      <c r="U291" s="53" t="s">
        <v>277</v>
      </c>
      <c r="V291" s="53" t="s">
        <v>3081</v>
      </c>
      <c r="W291" s="53" t="s">
        <v>3081</v>
      </c>
      <c r="X291" s="53" t="s">
        <v>277</v>
      </c>
      <c r="Y291" s="53" t="s">
        <v>3082</v>
      </c>
      <c r="Z291" s="53" t="s">
        <v>288</v>
      </c>
      <c r="AA291" s="53" t="s">
        <v>277</v>
      </c>
      <c r="AB291" s="53" t="s">
        <v>277</v>
      </c>
      <c r="AC291" s="55">
        <v>0</v>
      </c>
      <c r="AD291" s="53" t="s">
        <v>277</v>
      </c>
      <c r="AE291" s="53" t="s">
        <v>306</v>
      </c>
    </row>
    <row r="292" spans="1:31" ht="45" x14ac:dyDescent="0.25">
      <c r="A292" s="53" t="s">
        <v>3083</v>
      </c>
      <c r="B292" s="53" t="s">
        <v>2428</v>
      </c>
      <c r="C292" s="53" t="s">
        <v>3084</v>
      </c>
      <c r="D292" s="53" t="s">
        <v>3085</v>
      </c>
      <c r="E292" s="53" t="s">
        <v>293</v>
      </c>
      <c r="F292" s="53" t="s">
        <v>1772</v>
      </c>
      <c r="G292" s="53" t="s">
        <v>1773</v>
      </c>
      <c r="H292" s="53" t="s">
        <v>277</v>
      </c>
      <c r="I292" s="53" t="s">
        <v>277</v>
      </c>
      <c r="J292" s="53" t="s">
        <v>1775</v>
      </c>
      <c r="K292" s="53" t="s">
        <v>3086</v>
      </c>
      <c r="L292" s="53" t="s">
        <v>3062</v>
      </c>
      <c r="M292" s="53" t="s">
        <v>3078</v>
      </c>
      <c r="N292" s="54">
        <v>1376.5</v>
      </c>
      <c r="O292" s="54">
        <v>603.66</v>
      </c>
      <c r="P292" s="54">
        <v>0</v>
      </c>
      <c r="Q292" s="53" t="s">
        <v>3087</v>
      </c>
      <c r="R292" s="53" t="s">
        <v>3088</v>
      </c>
      <c r="S292" s="53" t="s">
        <v>284</v>
      </c>
      <c r="T292" s="53" t="s">
        <v>277</v>
      </c>
      <c r="U292" s="53" t="s">
        <v>277</v>
      </c>
      <c r="V292" s="53" t="s">
        <v>675</v>
      </c>
      <c r="W292" s="53" t="s">
        <v>729</v>
      </c>
      <c r="X292" s="53" t="s">
        <v>277</v>
      </c>
      <c r="Y292" s="53" t="s">
        <v>3089</v>
      </c>
      <c r="Z292" s="53" t="s">
        <v>288</v>
      </c>
      <c r="AA292" s="53" t="s">
        <v>277</v>
      </c>
      <c r="AB292" s="53" t="s">
        <v>277</v>
      </c>
      <c r="AC292" s="55">
        <v>0</v>
      </c>
      <c r="AD292" s="53" t="s">
        <v>277</v>
      </c>
      <c r="AE292" s="53" t="s">
        <v>306</v>
      </c>
    </row>
    <row r="293" spans="1:31" ht="75" x14ac:dyDescent="0.25">
      <c r="A293" s="53" t="s">
        <v>3090</v>
      </c>
      <c r="B293" s="53" t="s">
        <v>3091</v>
      </c>
      <c r="C293" s="53" t="s">
        <v>3092</v>
      </c>
      <c r="D293" s="53" t="s">
        <v>3093</v>
      </c>
      <c r="E293" s="53" t="s">
        <v>1654</v>
      </c>
      <c r="F293" s="53" t="s">
        <v>3094</v>
      </c>
      <c r="G293" s="53" t="s">
        <v>3095</v>
      </c>
      <c r="H293" s="53" t="s">
        <v>3096</v>
      </c>
      <c r="I293" s="53" t="s">
        <v>3097</v>
      </c>
      <c r="J293" s="53" t="s">
        <v>3098</v>
      </c>
      <c r="K293" s="53" t="s">
        <v>1311</v>
      </c>
      <c r="L293" s="53" t="s">
        <v>3099</v>
      </c>
      <c r="M293" s="53" t="s">
        <v>3100</v>
      </c>
      <c r="N293" s="54">
        <v>11800</v>
      </c>
      <c r="O293" s="54">
        <v>5865</v>
      </c>
      <c r="P293" s="54">
        <v>0</v>
      </c>
      <c r="Q293" s="53" t="s">
        <v>277</v>
      </c>
      <c r="R293" s="53" t="s">
        <v>3101</v>
      </c>
      <c r="S293" s="53" t="s">
        <v>284</v>
      </c>
      <c r="T293" s="53" t="s">
        <v>3102</v>
      </c>
      <c r="U293" s="53" t="s">
        <v>277</v>
      </c>
      <c r="V293" s="53" t="s">
        <v>1155</v>
      </c>
      <c r="W293" s="53" t="s">
        <v>286</v>
      </c>
      <c r="X293" s="53" t="s">
        <v>277</v>
      </c>
      <c r="Y293" s="53" t="s">
        <v>3103</v>
      </c>
      <c r="Z293" s="53" t="s">
        <v>2076</v>
      </c>
      <c r="AA293" s="53" t="s">
        <v>288</v>
      </c>
      <c r="AB293" s="53" t="s">
        <v>277</v>
      </c>
      <c r="AC293" s="55">
        <v>0</v>
      </c>
      <c r="AD293" s="53" t="s">
        <v>277</v>
      </c>
      <c r="AE293" s="53" t="s">
        <v>289</v>
      </c>
    </row>
    <row r="294" spans="1:31" ht="45" x14ac:dyDescent="0.25">
      <c r="A294" s="53" t="s">
        <v>3104</v>
      </c>
      <c r="B294" s="53" t="s">
        <v>351</v>
      </c>
      <c r="C294" s="53" t="s">
        <v>277</v>
      </c>
      <c r="D294" s="53" t="s">
        <v>182</v>
      </c>
      <c r="E294" s="53" t="s">
        <v>275</v>
      </c>
      <c r="F294" s="53" t="s">
        <v>3105</v>
      </c>
      <c r="G294" s="53" t="s">
        <v>1469</v>
      </c>
      <c r="H294" s="53" t="s">
        <v>277</v>
      </c>
      <c r="I294" s="53" t="s">
        <v>3106</v>
      </c>
      <c r="J294" s="53" t="s">
        <v>3107</v>
      </c>
      <c r="K294" s="53" t="s">
        <v>1704</v>
      </c>
      <c r="L294" s="53" t="s">
        <v>3099</v>
      </c>
      <c r="M294" s="53" t="s">
        <v>3108</v>
      </c>
      <c r="N294" s="54">
        <v>2500</v>
      </c>
      <c r="O294" s="54">
        <v>840</v>
      </c>
      <c r="P294" s="54">
        <v>0</v>
      </c>
      <c r="Q294" s="53" t="s">
        <v>277</v>
      </c>
      <c r="R294" s="53" t="s">
        <v>3109</v>
      </c>
      <c r="S294" s="53" t="s">
        <v>348</v>
      </c>
      <c r="T294" s="53" t="s">
        <v>2193</v>
      </c>
      <c r="U294" s="53" t="s">
        <v>277</v>
      </c>
      <c r="V294" s="53" t="s">
        <v>277</v>
      </c>
      <c r="W294" s="53" t="s">
        <v>277</v>
      </c>
      <c r="X294" s="53" t="s">
        <v>277</v>
      </c>
      <c r="Y294" s="53" t="s">
        <v>3110</v>
      </c>
      <c r="Z294" s="53" t="s">
        <v>277</v>
      </c>
      <c r="AA294" s="53" t="s">
        <v>277</v>
      </c>
      <c r="AB294" s="53" t="s">
        <v>288</v>
      </c>
      <c r="AC294" s="55">
        <v>0</v>
      </c>
      <c r="AD294" s="53" t="s">
        <v>277</v>
      </c>
      <c r="AE294" s="53" t="s">
        <v>306</v>
      </c>
    </row>
    <row r="295" spans="1:31" ht="60" x14ac:dyDescent="0.25">
      <c r="A295" s="53" t="s">
        <v>3111</v>
      </c>
      <c r="B295" s="53" t="s">
        <v>3112</v>
      </c>
      <c r="C295" s="53" t="s">
        <v>3113</v>
      </c>
      <c r="D295" s="53" t="s">
        <v>3114</v>
      </c>
      <c r="E295" s="53" t="s">
        <v>293</v>
      </c>
      <c r="F295" s="53" t="s">
        <v>3115</v>
      </c>
      <c r="G295" s="53" t="s">
        <v>277</v>
      </c>
      <c r="H295" s="53" t="s">
        <v>277</v>
      </c>
      <c r="I295" s="53" t="s">
        <v>3116</v>
      </c>
      <c r="J295" s="53" t="s">
        <v>3117</v>
      </c>
      <c r="K295" s="53" t="s">
        <v>3118</v>
      </c>
      <c r="L295" s="53" t="s">
        <v>3119</v>
      </c>
      <c r="M295" s="53" t="s">
        <v>3120</v>
      </c>
      <c r="N295" s="54">
        <v>15200</v>
      </c>
      <c r="O295" s="54">
        <v>7893.71</v>
      </c>
      <c r="P295" s="54">
        <v>0</v>
      </c>
      <c r="Q295" s="53" t="s">
        <v>3121</v>
      </c>
      <c r="R295" s="53" t="s">
        <v>3122</v>
      </c>
      <c r="S295" s="53" t="s">
        <v>348</v>
      </c>
      <c r="T295" s="53" t="s">
        <v>284</v>
      </c>
      <c r="U295" s="53" t="s">
        <v>277</v>
      </c>
      <c r="V295" s="53" t="s">
        <v>320</v>
      </c>
      <c r="W295" s="53" t="s">
        <v>286</v>
      </c>
      <c r="X295" s="53" t="s">
        <v>277</v>
      </c>
      <c r="Y295" s="53" t="s">
        <v>3123</v>
      </c>
      <c r="Z295" s="53" t="s">
        <v>288</v>
      </c>
      <c r="AA295" s="53" t="s">
        <v>277</v>
      </c>
      <c r="AB295" s="53" t="s">
        <v>277</v>
      </c>
      <c r="AC295" s="55">
        <v>0</v>
      </c>
      <c r="AD295" s="53" t="s">
        <v>277</v>
      </c>
      <c r="AE295" s="53" t="s">
        <v>306</v>
      </c>
    </row>
    <row r="296" spans="1:31" ht="210" x14ac:dyDescent="0.25">
      <c r="A296" s="53" t="s">
        <v>3124</v>
      </c>
      <c r="B296" s="53" t="s">
        <v>3125</v>
      </c>
      <c r="C296" s="53" t="s">
        <v>3126</v>
      </c>
      <c r="D296" s="53" t="s">
        <v>3127</v>
      </c>
      <c r="E296" s="53" t="s">
        <v>1654</v>
      </c>
      <c r="F296" s="53" t="s">
        <v>3128</v>
      </c>
      <c r="G296" s="53" t="s">
        <v>1329</v>
      </c>
      <c r="H296" s="53" t="s">
        <v>3129</v>
      </c>
      <c r="I296" s="53" t="s">
        <v>3130</v>
      </c>
      <c r="J296" s="53" t="s">
        <v>1330</v>
      </c>
      <c r="K296" s="53" t="s">
        <v>12</v>
      </c>
      <c r="L296" s="53" t="s">
        <v>2533</v>
      </c>
      <c r="M296" s="53" t="s">
        <v>3131</v>
      </c>
      <c r="N296" s="54">
        <v>273135.78999999998</v>
      </c>
      <c r="O296" s="54">
        <v>103604</v>
      </c>
      <c r="P296" s="54">
        <v>0</v>
      </c>
      <c r="Q296" s="53" t="s">
        <v>277</v>
      </c>
      <c r="R296" s="53" t="s">
        <v>3132</v>
      </c>
      <c r="S296" s="53" t="s">
        <v>284</v>
      </c>
      <c r="T296" s="53" t="s">
        <v>3133</v>
      </c>
      <c r="U296" s="53" t="s">
        <v>277</v>
      </c>
      <c r="V296" s="53" t="s">
        <v>320</v>
      </c>
      <c r="W296" s="53" t="s">
        <v>3134</v>
      </c>
      <c r="X296" s="53" t="s">
        <v>3135</v>
      </c>
      <c r="Y296" s="53" t="s">
        <v>3136</v>
      </c>
      <c r="Z296" s="53" t="s">
        <v>288</v>
      </c>
      <c r="AA296" s="53" t="s">
        <v>277</v>
      </c>
      <c r="AB296" s="53" t="s">
        <v>277</v>
      </c>
      <c r="AC296" s="55">
        <v>0</v>
      </c>
      <c r="AD296" s="53" t="s">
        <v>277</v>
      </c>
      <c r="AE296" s="53" t="s">
        <v>376</v>
      </c>
    </row>
    <row r="297" spans="1:31" ht="75" x14ac:dyDescent="0.25">
      <c r="A297" s="53" t="s">
        <v>3137</v>
      </c>
      <c r="B297" s="53" t="s">
        <v>2281</v>
      </c>
      <c r="C297" s="53" t="s">
        <v>3032</v>
      </c>
      <c r="D297" s="53" t="s">
        <v>3138</v>
      </c>
      <c r="E297" s="53" t="s">
        <v>1654</v>
      </c>
      <c r="F297" s="53" t="s">
        <v>3139</v>
      </c>
      <c r="G297" s="53" t="s">
        <v>2285</v>
      </c>
      <c r="H297" s="53" t="s">
        <v>2286</v>
      </c>
      <c r="I297" s="53" t="s">
        <v>2287</v>
      </c>
      <c r="J297" s="53" t="s">
        <v>3140</v>
      </c>
      <c r="K297" s="53" t="s">
        <v>3141</v>
      </c>
      <c r="L297" s="53" t="s">
        <v>3142</v>
      </c>
      <c r="M297" s="53" t="s">
        <v>2400</v>
      </c>
      <c r="N297" s="54">
        <v>2256</v>
      </c>
      <c r="O297" s="54">
        <v>1174.3599999999999</v>
      </c>
      <c r="P297" s="54">
        <v>0</v>
      </c>
      <c r="Q297" s="53" t="s">
        <v>277</v>
      </c>
      <c r="R297" s="53" t="s">
        <v>3143</v>
      </c>
      <c r="S297" s="53" t="s">
        <v>348</v>
      </c>
      <c r="T297" s="53" t="s">
        <v>3133</v>
      </c>
      <c r="U297" s="53" t="s">
        <v>277</v>
      </c>
      <c r="V297" s="53" t="s">
        <v>285</v>
      </c>
      <c r="W297" s="53" t="s">
        <v>286</v>
      </c>
      <c r="X297" s="53" t="s">
        <v>277</v>
      </c>
      <c r="Y297" s="53" t="s">
        <v>3144</v>
      </c>
      <c r="Z297" s="53" t="s">
        <v>288</v>
      </c>
      <c r="AA297" s="53" t="s">
        <v>277</v>
      </c>
      <c r="AB297" s="53" t="s">
        <v>277</v>
      </c>
      <c r="AC297" s="55">
        <v>0</v>
      </c>
      <c r="AD297" s="53" t="s">
        <v>277</v>
      </c>
      <c r="AE297" s="53" t="s">
        <v>306</v>
      </c>
    </row>
    <row r="298" spans="1:31" ht="120" x14ac:dyDescent="0.25">
      <c r="A298" s="53" t="s">
        <v>3145</v>
      </c>
      <c r="B298" s="53" t="s">
        <v>3146</v>
      </c>
      <c r="C298" s="53" t="s">
        <v>3147</v>
      </c>
      <c r="D298" s="53" t="s">
        <v>3148</v>
      </c>
      <c r="E298" s="53" t="s">
        <v>293</v>
      </c>
      <c r="F298" s="53" t="s">
        <v>1151</v>
      </c>
      <c r="G298" s="53" t="s">
        <v>277</v>
      </c>
      <c r="H298" s="53" t="s">
        <v>277</v>
      </c>
      <c r="I298" s="53" t="s">
        <v>3149</v>
      </c>
      <c r="J298" s="53" t="s">
        <v>3150</v>
      </c>
      <c r="K298" s="53" t="s">
        <v>3151</v>
      </c>
      <c r="L298" s="53" t="s">
        <v>3152</v>
      </c>
      <c r="M298" s="53" t="s">
        <v>3153</v>
      </c>
      <c r="N298" s="54">
        <v>6971</v>
      </c>
      <c r="O298" s="54">
        <v>3594.44</v>
      </c>
      <c r="P298" s="54">
        <v>0</v>
      </c>
      <c r="Q298" s="53" t="s">
        <v>277</v>
      </c>
      <c r="R298" s="53" t="s">
        <v>3154</v>
      </c>
      <c r="S298" s="53" t="s">
        <v>284</v>
      </c>
      <c r="T298" s="53" t="s">
        <v>3155</v>
      </c>
      <c r="U298" s="53" t="s">
        <v>277</v>
      </c>
      <c r="V298" s="53" t="s">
        <v>320</v>
      </c>
      <c r="W298" s="53" t="s">
        <v>286</v>
      </c>
      <c r="X298" s="53" t="s">
        <v>277</v>
      </c>
      <c r="Y298" s="53" t="s">
        <v>3156</v>
      </c>
      <c r="Z298" s="53" t="s">
        <v>288</v>
      </c>
      <c r="AA298" s="53" t="s">
        <v>277</v>
      </c>
      <c r="AB298" s="53" t="s">
        <v>277</v>
      </c>
      <c r="AC298" s="55">
        <v>0</v>
      </c>
      <c r="AD298" s="53" t="s">
        <v>277</v>
      </c>
      <c r="AE298" s="53" t="s">
        <v>306</v>
      </c>
    </row>
    <row r="299" spans="1:31" ht="120" x14ac:dyDescent="0.25">
      <c r="A299" s="53" t="s">
        <v>3157</v>
      </c>
      <c r="B299" s="53" t="s">
        <v>3158</v>
      </c>
      <c r="C299" s="53" t="s">
        <v>3159</v>
      </c>
      <c r="D299" s="53" t="s">
        <v>186</v>
      </c>
      <c r="E299" s="53" t="s">
        <v>293</v>
      </c>
      <c r="F299" s="53" t="s">
        <v>3160</v>
      </c>
      <c r="G299" s="53" t="s">
        <v>3161</v>
      </c>
      <c r="H299" s="53" t="s">
        <v>277</v>
      </c>
      <c r="I299" s="53" t="s">
        <v>3162</v>
      </c>
      <c r="J299" s="53" t="s">
        <v>2859</v>
      </c>
      <c r="K299" s="53" t="s">
        <v>3163</v>
      </c>
      <c r="L299" s="53" t="s">
        <v>3164</v>
      </c>
      <c r="M299" s="53" t="s">
        <v>3100</v>
      </c>
      <c r="N299" s="54">
        <v>8100</v>
      </c>
      <c r="O299" s="54">
        <v>3350</v>
      </c>
      <c r="P299" s="54">
        <v>0</v>
      </c>
      <c r="Q299" s="53" t="s">
        <v>277</v>
      </c>
      <c r="R299" s="53" t="s">
        <v>3165</v>
      </c>
      <c r="S299" s="53" t="s">
        <v>318</v>
      </c>
      <c r="T299" s="53" t="s">
        <v>3133</v>
      </c>
      <c r="U299" s="53" t="s">
        <v>277</v>
      </c>
      <c r="V299" s="53" t="s">
        <v>320</v>
      </c>
      <c r="W299" s="53" t="s">
        <v>286</v>
      </c>
      <c r="X299" s="53" t="s">
        <v>277</v>
      </c>
      <c r="Y299" s="53" t="s">
        <v>3166</v>
      </c>
      <c r="Z299" s="53" t="s">
        <v>277</v>
      </c>
      <c r="AA299" s="53" t="s">
        <v>277</v>
      </c>
      <c r="AB299" s="53" t="s">
        <v>288</v>
      </c>
      <c r="AC299" s="55">
        <v>0</v>
      </c>
      <c r="AD299" s="53" t="s">
        <v>277</v>
      </c>
      <c r="AE299" s="53" t="s">
        <v>306</v>
      </c>
    </row>
    <row r="300" spans="1:31" ht="105" x14ac:dyDescent="0.25">
      <c r="A300" s="53" t="s">
        <v>3167</v>
      </c>
      <c r="B300" s="53" t="s">
        <v>3168</v>
      </c>
      <c r="C300" s="53" t="s">
        <v>2526</v>
      </c>
      <c r="D300" s="53" t="s">
        <v>3169</v>
      </c>
      <c r="E300" s="53" t="s">
        <v>293</v>
      </c>
      <c r="F300" s="53" t="s">
        <v>1554</v>
      </c>
      <c r="G300" s="53" t="s">
        <v>2529</v>
      </c>
      <c r="H300" s="53" t="s">
        <v>277</v>
      </c>
      <c r="I300" s="53" t="s">
        <v>277</v>
      </c>
      <c r="J300" s="53" t="s">
        <v>3170</v>
      </c>
      <c r="K300" s="53" t="s">
        <v>3171</v>
      </c>
      <c r="L300" s="53" t="s">
        <v>3172</v>
      </c>
      <c r="M300" s="53" t="s">
        <v>3173</v>
      </c>
      <c r="N300" s="54">
        <v>30000</v>
      </c>
      <c r="O300" s="54">
        <v>0</v>
      </c>
      <c r="P300" s="54">
        <v>0</v>
      </c>
      <c r="Q300" s="53" t="s">
        <v>277</v>
      </c>
      <c r="R300" s="53" t="s">
        <v>332</v>
      </c>
      <c r="S300" s="53" t="s">
        <v>284</v>
      </c>
      <c r="T300" s="53" t="s">
        <v>277</v>
      </c>
      <c r="U300" s="53" t="s">
        <v>277</v>
      </c>
      <c r="V300" s="53" t="s">
        <v>277</v>
      </c>
      <c r="W300" s="53" t="s">
        <v>427</v>
      </c>
      <c r="X300" s="53" t="s">
        <v>277</v>
      </c>
      <c r="Y300" s="53" t="s">
        <v>3174</v>
      </c>
      <c r="Z300" s="53" t="s">
        <v>277</v>
      </c>
      <c r="AA300" s="53" t="s">
        <v>288</v>
      </c>
      <c r="AB300" s="53" t="s">
        <v>277</v>
      </c>
      <c r="AC300" s="55">
        <v>0</v>
      </c>
      <c r="AD300" s="53" t="s">
        <v>277</v>
      </c>
      <c r="AE300" s="53" t="s">
        <v>289</v>
      </c>
    </row>
    <row r="301" spans="1:31" ht="135" x14ac:dyDescent="0.25">
      <c r="A301" s="53" t="s">
        <v>3175</v>
      </c>
      <c r="B301" s="53" t="s">
        <v>1273</v>
      </c>
      <c r="C301" s="53" t="s">
        <v>277</v>
      </c>
      <c r="D301" s="53" t="s">
        <v>3176</v>
      </c>
      <c r="E301" s="53" t="s">
        <v>275</v>
      </c>
      <c r="F301" s="53" t="s">
        <v>532</v>
      </c>
      <c r="G301" s="53" t="s">
        <v>277</v>
      </c>
      <c r="H301" s="53" t="s">
        <v>277</v>
      </c>
      <c r="I301" s="53" t="s">
        <v>277</v>
      </c>
      <c r="J301" s="53" t="s">
        <v>3177</v>
      </c>
      <c r="K301" s="53" t="s">
        <v>3178</v>
      </c>
      <c r="L301" s="53" t="s">
        <v>3037</v>
      </c>
      <c r="M301" s="53" t="s">
        <v>3179</v>
      </c>
      <c r="N301" s="54">
        <v>62000</v>
      </c>
      <c r="O301" s="54">
        <v>36000</v>
      </c>
      <c r="P301" s="54">
        <v>0</v>
      </c>
      <c r="Q301" s="53" t="s">
        <v>277</v>
      </c>
      <c r="R301" s="53" t="s">
        <v>3180</v>
      </c>
      <c r="S301" s="53" t="s">
        <v>348</v>
      </c>
      <c r="T301" s="53" t="s">
        <v>3065</v>
      </c>
      <c r="U301" s="53" t="s">
        <v>277</v>
      </c>
      <c r="V301" s="53" t="s">
        <v>303</v>
      </c>
      <c r="W301" s="53" t="s">
        <v>3181</v>
      </c>
      <c r="X301" s="53" t="s">
        <v>3182</v>
      </c>
      <c r="Y301" s="53" t="s">
        <v>3183</v>
      </c>
      <c r="Z301" s="53" t="s">
        <v>277</v>
      </c>
      <c r="AA301" s="53" t="s">
        <v>277</v>
      </c>
      <c r="AB301" s="53" t="s">
        <v>288</v>
      </c>
      <c r="AC301" s="55">
        <v>0</v>
      </c>
      <c r="AD301" s="53" t="s">
        <v>277</v>
      </c>
      <c r="AE301" s="53" t="s">
        <v>306</v>
      </c>
    </row>
    <row r="302" spans="1:31" ht="60" x14ac:dyDescent="0.25">
      <c r="A302" s="53" t="s">
        <v>3184</v>
      </c>
      <c r="B302" s="53" t="s">
        <v>3185</v>
      </c>
      <c r="C302" s="53" t="s">
        <v>3186</v>
      </c>
      <c r="D302" s="53" t="s">
        <v>3187</v>
      </c>
      <c r="E302" s="53" t="s">
        <v>293</v>
      </c>
      <c r="F302" s="53" t="s">
        <v>3188</v>
      </c>
      <c r="G302" s="53" t="s">
        <v>277</v>
      </c>
      <c r="H302" s="53" t="s">
        <v>277</v>
      </c>
      <c r="I302" s="53" t="s">
        <v>3189</v>
      </c>
      <c r="J302" s="53" t="s">
        <v>3190</v>
      </c>
      <c r="K302" s="53" t="s">
        <v>1704</v>
      </c>
      <c r="L302" s="53" t="s">
        <v>3191</v>
      </c>
      <c r="M302" s="53" t="s">
        <v>2400</v>
      </c>
      <c r="N302" s="54">
        <v>14053</v>
      </c>
      <c r="O302" s="54">
        <v>6470.96</v>
      </c>
      <c r="P302" s="54">
        <v>0</v>
      </c>
      <c r="Q302" s="53" t="s">
        <v>277</v>
      </c>
      <c r="R302" s="53" t="s">
        <v>3192</v>
      </c>
      <c r="S302" s="53" t="s">
        <v>319</v>
      </c>
      <c r="T302" s="53" t="s">
        <v>284</v>
      </c>
      <c r="U302" s="53" t="s">
        <v>277</v>
      </c>
      <c r="V302" s="53" t="s">
        <v>675</v>
      </c>
      <c r="W302" s="53" t="s">
        <v>3193</v>
      </c>
      <c r="X302" s="53" t="s">
        <v>3194</v>
      </c>
      <c r="Y302" s="53" t="s">
        <v>3195</v>
      </c>
      <c r="Z302" s="53" t="s">
        <v>277</v>
      </c>
      <c r="AA302" s="53" t="s">
        <v>288</v>
      </c>
      <c r="AB302" s="53" t="s">
        <v>277</v>
      </c>
      <c r="AC302" s="55">
        <v>0</v>
      </c>
      <c r="AD302" s="53" t="s">
        <v>277</v>
      </c>
      <c r="AE302" s="53" t="s">
        <v>306</v>
      </c>
    </row>
    <row r="303" spans="1:31" ht="225" x14ac:dyDescent="0.25">
      <c r="A303" s="53" t="s">
        <v>3196</v>
      </c>
      <c r="B303" s="53" t="s">
        <v>3197</v>
      </c>
      <c r="C303" s="53" t="s">
        <v>3198</v>
      </c>
      <c r="D303" s="53" t="s">
        <v>3199</v>
      </c>
      <c r="E303" s="53" t="s">
        <v>293</v>
      </c>
      <c r="F303" s="53" t="s">
        <v>3200</v>
      </c>
      <c r="G303" s="53" t="s">
        <v>3201</v>
      </c>
      <c r="H303" s="53" t="s">
        <v>3202</v>
      </c>
      <c r="I303" s="53" t="s">
        <v>3203</v>
      </c>
      <c r="J303" s="53" t="s">
        <v>3204</v>
      </c>
      <c r="K303" s="53" t="s">
        <v>3205</v>
      </c>
      <c r="L303" s="53" t="s">
        <v>3206</v>
      </c>
      <c r="M303" s="53" t="s">
        <v>3207</v>
      </c>
      <c r="N303" s="54">
        <v>6337</v>
      </c>
      <c r="O303" s="54">
        <v>2176</v>
      </c>
      <c r="P303" s="54">
        <v>0</v>
      </c>
      <c r="Q303" s="53" t="s">
        <v>277</v>
      </c>
      <c r="R303" s="53" t="s">
        <v>3208</v>
      </c>
      <c r="S303" s="53" t="s">
        <v>439</v>
      </c>
      <c r="T303" s="53" t="s">
        <v>3209</v>
      </c>
      <c r="U303" s="53" t="s">
        <v>277</v>
      </c>
      <c r="V303" s="53" t="s">
        <v>3064</v>
      </c>
      <c r="W303" s="53" t="s">
        <v>277</v>
      </c>
      <c r="X303" s="53" t="s">
        <v>277</v>
      </c>
      <c r="Y303" s="53" t="s">
        <v>3210</v>
      </c>
      <c r="Z303" s="53" t="s">
        <v>288</v>
      </c>
      <c r="AA303" s="53" t="s">
        <v>277</v>
      </c>
      <c r="AB303" s="53" t="s">
        <v>277</v>
      </c>
      <c r="AC303" s="55">
        <v>0</v>
      </c>
      <c r="AD303" s="53" t="s">
        <v>277</v>
      </c>
      <c r="AE303" s="53" t="s">
        <v>306</v>
      </c>
    </row>
    <row r="304" spans="1:31" ht="135" x14ac:dyDescent="0.25">
      <c r="A304" s="53" t="s">
        <v>3211</v>
      </c>
      <c r="B304" s="53" t="s">
        <v>3212</v>
      </c>
      <c r="C304" s="53" t="s">
        <v>3213</v>
      </c>
      <c r="D304" s="53" t="s">
        <v>3214</v>
      </c>
      <c r="E304" s="53" t="s">
        <v>1654</v>
      </c>
      <c r="F304" s="53" t="s">
        <v>3215</v>
      </c>
      <c r="G304" s="53" t="s">
        <v>3216</v>
      </c>
      <c r="H304" s="53" t="s">
        <v>277</v>
      </c>
      <c r="I304" s="53" t="s">
        <v>3217</v>
      </c>
      <c r="J304" s="53" t="s">
        <v>3218</v>
      </c>
      <c r="K304" s="53" t="s">
        <v>483</v>
      </c>
      <c r="L304" s="53" t="s">
        <v>3219</v>
      </c>
      <c r="M304" s="53" t="s">
        <v>3220</v>
      </c>
      <c r="N304" s="54">
        <v>4876</v>
      </c>
      <c r="O304" s="54">
        <v>1562.21</v>
      </c>
      <c r="P304" s="54">
        <v>0</v>
      </c>
      <c r="Q304" s="53" t="s">
        <v>277</v>
      </c>
      <c r="R304" s="53" t="s">
        <v>3221</v>
      </c>
      <c r="S304" s="53" t="s">
        <v>318</v>
      </c>
      <c r="T304" s="53" t="s">
        <v>284</v>
      </c>
      <c r="U304" s="53" t="s">
        <v>277</v>
      </c>
      <c r="V304" s="53" t="s">
        <v>320</v>
      </c>
      <c r="W304" s="53" t="s">
        <v>286</v>
      </c>
      <c r="X304" s="53" t="s">
        <v>277</v>
      </c>
      <c r="Y304" s="53" t="s">
        <v>3222</v>
      </c>
      <c r="Z304" s="53" t="s">
        <v>288</v>
      </c>
      <c r="AA304" s="53" t="s">
        <v>277</v>
      </c>
      <c r="AB304" s="53" t="s">
        <v>277</v>
      </c>
      <c r="AC304" s="55">
        <v>0</v>
      </c>
      <c r="AD304" s="53" t="s">
        <v>277</v>
      </c>
      <c r="AE304" s="53" t="s">
        <v>306</v>
      </c>
    </row>
    <row r="305" spans="1:31" ht="120" x14ac:dyDescent="0.25">
      <c r="A305" s="53" t="s">
        <v>3223</v>
      </c>
      <c r="B305" s="53" t="s">
        <v>3224</v>
      </c>
      <c r="C305" s="53" t="s">
        <v>3225</v>
      </c>
      <c r="D305" s="53" t="s">
        <v>3226</v>
      </c>
      <c r="E305" s="53" t="s">
        <v>293</v>
      </c>
      <c r="F305" s="53" t="s">
        <v>1621</v>
      </c>
      <c r="G305" s="53" t="s">
        <v>3227</v>
      </c>
      <c r="H305" s="53" t="s">
        <v>277</v>
      </c>
      <c r="I305" s="53" t="s">
        <v>1623</v>
      </c>
      <c r="J305" s="53" t="s">
        <v>3228</v>
      </c>
      <c r="K305" s="53" t="s">
        <v>3229</v>
      </c>
      <c r="L305" s="53" t="s">
        <v>3207</v>
      </c>
      <c r="M305" s="53" t="s">
        <v>277</v>
      </c>
      <c r="N305" s="54">
        <v>2955</v>
      </c>
      <c r="O305" s="54">
        <v>1064.04</v>
      </c>
      <c r="P305" s="54">
        <v>0</v>
      </c>
      <c r="Q305" s="53" t="s">
        <v>277</v>
      </c>
      <c r="R305" s="53" t="s">
        <v>3230</v>
      </c>
      <c r="S305" s="53" t="s">
        <v>284</v>
      </c>
      <c r="T305" s="53" t="s">
        <v>284</v>
      </c>
      <c r="U305" s="53" t="s">
        <v>277</v>
      </c>
      <c r="V305" s="53" t="s">
        <v>303</v>
      </c>
      <c r="W305" s="53" t="s">
        <v>304</v>
      </c>
      <c r="X305" s="53" t="s">
        <v>277</v>
      </c>
      <c r="Y305" s="53" t="s">
        <v>3231</v>
      </c>
      <c r="Z305" s="53" t="s">
        <v>2076</v>
      </c>
      <c r="AA305" s="53" t="s">
        <v>288</v>
      </c>
      <c r="AB305" s="53" t="s">
        <v>277</v>
      </c>
      <c r="AC305" s="55">
        <v>0</v>
      </c>
      <c r="AD305" s="53" t="s">
        <v>277</v>
      </c>
      <c r="AE305" s="53" t="s">
        <v>306</v>
      </c>
    </row>
    <row r="306" spans="1:31" ht="60" x14ac:dyDescent="0.25">
      <c r="A306" s="53" t="s">
        <v>3232</v>
      </c>
      <c r="B306" s="53" t="s">
        <v>3233</v>
      </c>
      <c r="C306" s="53" t="s">
        <v>3234</v>
      </c>
      <c r="D306" s="53" t="s">
        <v>3235</v>
      </c>
      <c r="E306" s="53" t="s">
        <v>293</v>
      </c>
      <c r="F306" s="53" t="s">
        <v>3236</v>
      </c>
      <c r="G306" s="53" t="s">
        <v>3237</v>
      </c>
      <c r="H306" s="53" t="s">
        <v>277</v>
      </c>
      <c r="I306" s="53" t="s">
        <v>3238</v>
      </c>
      <c r="J306" s="53" t="s">
        <v>3236</v>
      </c>
      <c r="K306" s="53" t="s">
        <v>3239</v>
      </c>
      <c r="L306" s="53" t="s">
        <v>3240</v>
      </c>
      <c r="M306" s="53" t="s">
        <v>2400</v>
      </c>
      <c r="N306" s="54">
        <v>1000</v>
      </c>
      <c r="O306" s="54">
        <v>333</v>
      </c>
      <c r="P306" s="54">
        <v>0</v>
      </c>
      <c r="Q306" s="53" t="s">
        <v>277</v>
      </c>
      <c r="R306" s="53" t="s">
        <v>3241</v>
      </c>
      <c r="S306" s="53" t="s">
        <v>439</v>
      </c>
      <c r="T306" s="53" t="s">
        <v>3209</v>
      </c>
      <c r="U306" s="53" t="s">
        <v>277</v>
      </c>
      <c r="V306" s="53" t="s">
        <v>3064</v>
      </c>
      <c r="W306" s="53" t="s">
        <v>277</v>
      </c>
      <c r="X306" s="53" t="s">
        <v>277</v>
      </c>
      <c r="Y306" s="53" t="s">
        <v>3242</v>
      </c>
      <c r="Z306" s="53" t="s">
        <v>288</v>
      </c>
      <c r="AA306" s="53" t="s">
        <v>277</v>
      </c>
      <c r="AB306" s="53" t="s">
        <v>277</v>
      </c>
      <c r="AC306" s="55">
        <v>0</v>
      </c>
      <c r="AD306" s="53" t="s">
        <v>277</v>
      </c>
      <c r="AE306" s="53" t="s">
        <v>306</v>
      </c>
    </row>
    <row r="307" spans="1:31" ht="165" x14ac:dyDescent="0.25">
      <c r="A307" s="53" t="s">
        <v>3243</v>
      </c>
      <c r="B307" s="53" t="s">
        <v>3244</v>
      </c>
      <c r="C307" s="53" t="s">
        <v>3245</v>
      </c>
      <c r="D307" s="53" t="s">
        <v>3246</v>
      </c>
      <c r="E307" s="53" t="s">
        <v>1654</v>
      </c>
      <c r="F307" s="53" t="s">
        <v>3247</v>
      </c>
      <c r="G307" s="53" t="s">
        <v>1329</v>
      </c>
      <c r="H307" s="53" t="s">
        <v>3248</v>
      </c>
      <c r="I307" s="53" t="s">
        <v>3130</v>
      </c>
      <c r="J307" s="53" t="s">
        <v>1330</v>
      </c>
      <c r="K307" s="53" t="s">
        <v>3249</v>
      </c>
      <c r="L307" s="53" t="s">
        <v>3250</v>
      </c>
      <c r="M307" s="53" t="s">
        <v>3251</v>
      </c>
      <c r="N307" s="54">
        <v>11882</v>
      </c>
      <c r="O307" s="54">
        <v>3554.3</v>
      </c>
      <c r="P307" s="54">
        <v>0</v>
      </c>
      <c r="Q307" s="53" t="s">
        <v>277</v>
      </c>
      <c r="R307" s="53" t="s">
        <v>3252</v>
      </c>
      <c r="S307" s="53" t="s">
        <v>318</v>
      </c>
      <c r="T307" s="53" t="s">
        <v>348</v>
      </c>
      <c r="U307" s="53" t="s">
        <v>277</v>
      </c>
      <c r="V307" s="53" t="s">
        <v>320</v>
      </c>
      <c r="W307" s="53" t="s">
        <v>286</v>
      </c>
      <c r="X307" s="53" t="s">
        <v>277</v>
      </c>
      <c r="Y307" s="53" t="s">
        <v>3253</v>
      </c>
      <c r="Z307" s="53" t="s">
        <v>277</v>
      </c>
      <c r="AA307" s="53" t="s">
        <v>277</v>
      </c>
      <c r="AB307" s="53" t="s">
        <v>288</v>
      </c>
      <c r="AC307" s="55">
        <v>0</v>
      </c>
      <c r="AD307" s="53" t="s">
        <v>277</v>
      </c>
      <c r="AE307" s="53" t="s">
        <v>306</v>
      </c>
    </row>
    <row r="308" spans="1:31" ht="90" x14ac:dyDescent="0.25">
      <c r="A308" s="53" t="s">
        <v>3254</v>
      </c>
      <c r="B308" s="53" t="s">
        <v>3255</v>
      </c>
      <c r="C308" s="53" t="s">
        <v>3256</v>
      </c>
      <c r="D308" s="53" t="s">
        <v>3257</v>
      </c>
      <c r="E308" s="53" t="s">
        <v>1654</v>
      </c>
      <c r="F308" s="53" t="s">
        <v>3258</v>
      </c>
      <c r="G308" s="53" t="s">
        <v>3259</v>
      </c>
      <c r="H308" s="53" t="s">
        <v>3260</v>
      </c>
      <c r="I308" s="53" t="s">
        <v>3261</v>
      </c>
      <c r="J308" s="53" t="s">
        <v>3262</v>
      </c>
      <c r="K308" s="53" t="s">
        <v>3263</v>
      </c>
      <c r="L308" s="53" t="s">
        <v>3264</v>
      </c>
      <c r="M308" s="53" t="s">
        <v>3100</v>
      </c>
      <c r="N308" s="54">
        <v>12570</v>
      </c>
      <c r="O308" s="54">
        <v>6200</v>
      </c>
      <c r="P308" s="54">
        <v>0</v>
      </c>
      <c r="Q308" s="53" t="s">
        <v>277</v>
      </c>
      <c r="R308" s="53" t="s">
        <v>3265</v>
      </c>
      <c r="S308" s="53" t="s">
        <v>284</v>
      </c>
      <c r="T308" s="53" t="s">
        <v>3133</v>
      </c>
      <c r="U308" s="53" t="s">
        <v>277</v>
      </c>
      <c r="V308" s="53" t="s">
        <v>320</v>
      </c>
      <c r="W308" s="53" t="s">
        <v>286</v>
      </c>
      <c r="X308" s="53" t="s">
        <v>277</v>
      </c>
      <c r="Y308" s="53" t="s">
        <v>3266</v>
      </c>
      <c r="Z308" s="53" t="s">
        <v>277</v>
      </c>
      <c r="AA308" s="53" t="s">
        <v>288</v>
      </c>
      <c r="AB308" s="53" t="s">
        <v>277</v>
      </c>
      <c r="AC308" s="55">
        <v>0</v>
      </c>
      <c r="AD308" s="53" t="s">
        <v>277</v>
      </c>
      <c r="AE308" s="53" t="s">
        <v>1237</v>
      </c>
    </row>
    <row r="309" spans="1:31" ht="120" x14ac:dyDescent="0.25">
      <c r="A309" s="53" t="s">
        <v>3267</v>
      </c>
      <c r="B309" s="53" t="s">
        <v>3268</v>
      </c>
      <c r="C309" s="53" t="s">
        <v>3269</v>
      </c>
      <c r="D309" s="53" t="s">
        <v>3270</v>
      </c>
      <c r="E309" s="53" t="s">
        <v>275</v>
      </c>
      <c r="F309" s="53" t="s">
        <v>3271</v>
      </c>
      <c r="G309" s="53" t="s">
        <v>277</v>
      </c>
      <c r="H309" s="53" t="s">
        <v>277</v>
      </c>
      <c r="I309" s="53" t="s">
        <v>3272</v>
      </c>
      <c r="J309" s="53" t="s">
        <v>3273</v>
      </c>
      <c r="K309" s="53" t="s">
        <v>3274</v>
      </c>
      <c r="L309" s="53" t="s">
        <v>3275</v>
      </c>
      <c r="M309" s="53" t="s">
        <v>3276</v>
      </c>
      <c r="N309" s="54">
        <v>3688</v>
      </c>
      <c r="O309" s="54">
        <v>1824</v>
      </c>
      <c r="P309" s="54">
        <v>0</v>
      </c>
      <c r="Q309" s="53" t="s">
        <v>277</v>
      </c>
      <c r="R309" s="53" t="s">
        <v>3277</v>
      </c>
      <c r="S309" s="53" t="s">
        <v>439</v>
      </c>
      <c r="T309" s="53" t="s">
        <v>3133</v>
      </c>
      <c r="U309" s="53" t="s">
        <v>277</v>
      </c>
      <c r="V309" s="53" t="s">
        <v>320</v>
      </c>
      <c r="W309" s="53" t="s">
        <v>286</v>
      </c>
      <c r="X309" s="53" t="s">
        <v>3135</v>
      </c>
      <c r="Y309" s="53" t="s">
        <v>3278</v>
      </c>
      <c r="Z309" s="53" t="s">
        <v>288</v>
      </c>
      <c r="AA309" s="53" t="s">
        <v>277</v>
      </c>
      <c r="AB309" s="53" t="s">
        <v>277</v>
      </c>
      <c r="AC309" s="55">
        <v>0</v>
      </c>
      <c r="AD309" s="53" t="s">
        <v>277</v>
      </c>
      <c r="AE309" s="53" t="s">
        <v>306</v>
      </c>
    </row>
    <row r="310" spans="1:31" ht="90" x14ac:dyDescent="0.25">
      <c r="A310" s="53" t="s">
        <v>3279</v>
      </c>
      <c r="B310" s="53" t="s">
        <v>3280</v>
      </c>
      <c r="C310" s="53" t="s">
        <v>277</v>
      </c>
      <c r="D310" s="53" t="s">
        <v>77</v>
      </c>
      <c r="E310" s="53" t="s">
        <v>275</v>
      </c>
      <c r="F310" s="53" t="s">
        <v>845</v>
      </c>
      <c r="G310" s="53" t="s">
        <v>3281</v>
      </c>
      <c r="H310" s="53" t="s">
        <v>847</v>
      </c>
      <c r="I310" s="53" t="s">
        <v>3282</v>
      </c>
      <c r="J310" s="53" t="s">
        <v>622</v>
      </c>
      <c r="K310" s="53" t="s">
        <v>3283</v>
      </c>
      <c r="L310" s="53" t="s">
        <v>3284</v>
      </c>
      <c r="M310" s="53" t="s">
        <v>3285</v>
      </c>
      <c r="N310" s="54">
        <v>5000</v>
      </c>
      <c r="O310" s="54">
        <v>1620</v>
      </c>
      <c r="P310" s="54">
        <v>0</v>
      </c>
      <c r="Q310" s="53" t="s">
        <v>277</v>
      </c>
      <c r="R310" s="53" t="s">
        <v>3286</v>
      </c>
      <c r="S310" s="53" t="s">
        <v>348</v>
      </c>
      <c r="T310" s="53" t="s">
        <v>277</v>
      </c>
      <c r="U310" s="53" t="s">
        <v>277</v>
      </c>
      <c r="V310" s="53" t="s">
        <v>3287</v>
      </c>
      <c r="W310" s="53" t="s">
        <v>286</v>
      </c>
      <c r="X310" s="53" t="s">
        <v>277</v>
      </c>
      <c r="Y310" s="53" t="s">
        <v>3288</v>
      </c>
      <c r="Z310" s="53" t="s">
        <v>277</v>
      </c>
      <c r="AA310" s="53" t="s">
        <v>277</v>
      </c>
      <c r="AB310" s="53" t="s">
        <v>288</v>
      </c>
      <c r="AC310" s="55">
        <v>0</v>
      </c>
      <c r="AD310" s="53" t="s">
        <v>277</v>
      </c>
      <c r="AE310" s="53" t="s">
        <v>306</v>
      </c>
    </row>
    <row r="311" spans="1:31" ht="90" x14ac:dyDescent="0.25">
      <c r="A311" s="53" t="s">
        <v>3289</v>
      </c>
      <c r="B311" s="53" t="s">
        <v>3290</v>
      </c>
      <c r="C311" s="53" t="s">
        <v>3291</v>
      </c>
      <c r="D311" s="53" t="s">
        <v>3292</v>
      </c>
      <c r="E311" s="53" t="s">
        <v>293</v>
      </c>
      <c r="F311" s="53" t="s">
        <v>3293</v>
      </c>
      <c r="G311" s="53" t="s">
        <v>3294</v>
      </c>
      <c r="H311" s="53" t="s">
        <v>277</v>
      </c>
      <c r="I311" s="53" t="s">
        <v>3295</v>
      </c>
      <c r="J311" s="53" t="s">
        <v>3296</v>
      </c>
      <c r="K311" s="53" t="s">
        <v>3297</v>
      </c>
      <c r="L311" s="53" t="s">
        <v>3298</v>
      </c>
      <c r="M311" s="53" t="s">
        <v>3299</v>
      </c>
      <c r="N311" s="54">
        <v>795</v>
      </c>
      <c r="O311" s="54">
        <v>250</v>
      </c>
      <c r="P311" s="54">
        <v>0</v>
      </c>
      <c r="Q311" s="53" t="s">
        <v>277</v>
      </c>
      <c r="R311" s="53" t="s">
        <v>3300</v>
      </c>
      <c r="S311" s="53" t="s">
        <v>284</v>
      </c>
      <c r="T311" s="53" t="s">
        <v>277</v>
      </c>
      <c r="U311" s="53" t="s">
        <v>277</v>
      </c>
      <c r="V311" s="53" t="s">
        <v>303</v>
      </c>
      <c r="W311" s="53" t="s">
        <v>304</v>
      </c>
      <c r="X311" s="53" t="s">
        <v>277</v>
      </c>
      <c r="Y311" s="53" t="s">
        <v>3301</v>
      </c>
      <c r="Z311" s="53" t="s">
        <v>288</v>
      </c>
      <c r="AA311" s="53" t="s">
        <v>277</v>
      </c>
      <c r="AB311" s="53" t="s">
        <v>277</v>
      </c>
      <c r="AC311" s="55">
        <v>0</v>
      </c>
      <c r="AD311" s="53" t="s">
        <v>277</v>
      </c>
      <c r="AE311" s="53" t="s">
        <v>289</v>
      </c>
    </row>
    <row r="312" spans="1:31" ht="90" x14ac:dyDescent="0.25">
      <c r="A312" s="53" t="s">
        <v>3302</v>
      </c>
      <c r="B312" s="53" t="s">
        <v>3303</v>
      </c>
      <c r="C312" s="53" t="s">
        <v>277</v>
      </c>
      <c r="D312" s="53" t="s">
        <v>3304</v>
      </c>
      <c r="E312" s="53" t="s">
        <v>293</v>
      </c>
      <c r="F312" s="53" t="s">
        <v>3305</v>
      </c>
      <c r="G312" s="53" t="s">
        <v>3161</v>
      </c>
      <c r="H312" s="53" t="s">
        <v>277</v>
      </c>
      <c r="I312" s="53" t="s">
        <v>2858</v>
      </c>
      <c r="J312" s="53" t="s">
        <v>2859</v>
      </c>
      <c r="K312" s="53" t="s">
        <v>3306</v>
      </c>
      <c r="L312" s="53" t="s">
        <v>3307</v>
      </c>
      <c r="M312" s="53" t="s">
        <v>3308</v>
      </c>
      <c r="N312" s="54">
        <v>4916</v>
      </c>
      <c r="O312" s="54">
        <v>1553</v>
      </c>
      <c r="P312" s="54">
        <v>0</v>
      </c>
      <c r="Q312" s="53" t="s">
        <v>277</v>
      </c>
      <c r="R312" s="53" t="s">
        <v>3309</v>
      </c>
      <c r="S312" s="53" t="s">
        <v>439</v>
      </c>
      <c r="T312" s="53" t="s">
        <v>3209</v>
      </c>
      <c r="U312" s="53" t="s">
        <v>3133</v>
      </c>
      <c r="V312" s="53" t="s">
        <v>277</v>
      </c>
      <c r="W312" s="53" t="s">
        <v>277</v>
      </c>
      <c r="X312" s="53" t="s">
        <v>277</v>
      </c>
      <c r="Y312" s="53" t="s">
        <v>3310</v>
      </c>
      <c r="Z312" s="53" t="s">
        <v>288</v>
      </c>
      <c r="AA312" s="53" t="s">
        <v>277</v>
      </c>
      <c r="AB312" s="53" t="s">
        <v>277</v>
      </c>
      <c r="AC312" s="55">
        <v>0</v>
      </c>
      <c r="AD312" s="53" t="s">
        <v>277</v>
      </c>
      <c r="AE312" s="53" t="s">
        <v>306</v>
      </c>
    </row>
    <row r="313" spans="1:31" ht="45" x14ac:dyDescent="0.25">
      <c r="A313" s="53" t="s">
        <v>3311</v>
      </c>
      <c r="B313" s="53" t="s">
        <v>3312</v>
      </c>
      <c r="C313" s="53" t="s">
        <v>3313</v>
      </c>
      <c r="D313" s="53" t="s">
        <v>3314</v>
      </c>
      <c r="E313" s="53" t="s">
        <v>293</v>
      </c>
      <c r="F313" s="53" t="s">
        <v>3315</v>
      </c>
      <c r="G313" s="53" t="s">
        <v>312</v>
      </c>
      <c r="H313" s="53" t="s">
        <v>725</v>
      </c>
      <c r="I313" s="53" t="s">
        <v>2026</v>
      </c>
      <c r="J313" s="53" t="s">
        <v>313</v>
      </c>
      <c r="K313" s="53" t="s">
        <v>462</v>
      </c>
      <c r="L313" s="53" t="s">
        <v>3316</v>
      </c>
      <c r="M313" s="53" t="s">
        <v>3317</v>
      </c>
      <c r="N313" s="54">
        <v>5000</v>
      </c>
      <c r="O313" s="54">
        <v>1712.74</v>
      </c>
      <c r="P313" s="54">
        <v>0</v>
      </c>
      <c r="Q313" s="53" t="s">
        <v>277</v>
      </c>
      <c r="R313" s="53" t="s">
        <v>3318</v>
      </c>
      <c r="S313" s="53" t="s">
        <v>439</v>
      </c>
      <c r="T313" s="53" t="s">
        <v>3209</v>
      </c>
      <c r="U313" s="53" t="s">
        <v>277</v>
      </c>
      <c r="V313" s="53" t="s">
        <v>277</v>
      </c>
      <c r="W313" s="53" t="s">
        <v>277</v>
      </c>
      <c r="X313" s="53" t="s">
        <v>277</v>
      </c>
      <c r="Y313" s="53" t="s">
        <v>3319</v>
      </c>
      <c r="Z313" s="53" t="s">
        <v>277</v>
      </c>
      <c r="AA313" s="53" t="s">
        <v>277</v>
      </c>
      <c r="AB313" s="53" t="s">
        <v>288</v>
      </c>
      <c r="AC313" s="55">
        <v>0</v>
      </c>
      <c r="AD313" s="53" t="s">
        <v>277</v>
      </c>
      <c r="AE313" s="53" t="s">
        <v>306</v>
      </c>
    </row>
    <row r="314" spans="1:31" ht="150" x14ac:dyDescent="0.25">
      <c r="A314" s="53" t="s">
        <v>3320</v>
      </c>
      <c r="B314" s="53" t="s">
        <v>3321</v>
      </c>
      <c r="C314" s="53" t="s">
        <v>277</v>
      </c>
      <c r="D314" s="53" t="s">
        <v>208</v>
      </c>
      <c r="E314" s="53" t="s">
        <v>275</v>
      </c>
      <c r="F314" s="53" t="s">
        <v>3322</v>
      </c>
      <c r="G314" s="53" t="s">
        <v>3323</v>
      </c>
      <c r="H314" s="53" t="s">
        <v>277</v>
      </c>
      <c r="I314" s="53" t="s">
        <v>3324</v>
      </c>
      <c r="J314" s="53" t="s">
        <v>3325</v>
      </c>
      <c r="K314" s="53" t="s">
        <v>3326</v>
      </c>
      <c r="L314" s="53" t="s">
        <v>3327</v>
      </c>
      <c r="M314" s="53" t="s">
        <v>3328</v>
      </c>
      <c r="N314" s="54">
        <v>5000</v>
      </c>
      <c r="O314" s="54">
        <v>0</v>
      </c>
      <c r="P314" s="54">
        <v>0</v>
      </c>
      <c r="Q314" s="53" t="s">
        <v>277</v>
      </c>
      <c r="R314" s="53" t="s">
        <v>3329</v>
      </c>
      <c r="S314" s="53" t="s">
        <v>318</v>
      </c>
      <c r="T314" s="53" t="s">
        <v>284</v>
      </c>
      <c r="U314" s="53" t="s">
        <v>277</v>
      </c>
      <c r="V314" s="53" t="s">
        <v>320</v>
      </c>
      <c r="W314" s="53" t="s">
        <v>286</v>
      </c>
      <c r="X314" s="53" t="s">
        <v>277</v>
      </c>
      <c r="Y314" s="53" t="s">
        <v>3330</v>
      </c>
      <c r="Z314" s="53" t="s">
        <v>277</v>
      </c>
      <c r="AA314" s="53" t="s">
        <v>277</v>
      </c>
      <c r="AB314" s="53" t="s">
        <v>288</v>
      </c>
      <c r="AC314" s="55">
        <v>0</v>
      </c>
      <c r="AD314" s="53" t="s">
        <v>277</v>
      </c>
      <c r="AE314" s="53" t="s">
        <v>306</v>
      </c>
    </row>
    <row r="315" spans="1:31" ht="120" x14ac:dyDescent="0.25">
      <c r="A315" s="53" t="s">
        <v>3331</v>
      </c>
      <c r="B315" s="53" t="s">
        <v>3332</v>
      </c>
      <c r="C315" s="53" t="s">
        <v>3333</v>
      </c>
      <c r="D315" s="53" t="s">
        <v>3334</v>
      </c>
      <c r="E315" s="53" t="s">
        <v>1654</v>
      </c>
      <c r="F315" s="53" t="s">
        <v>3335</v>
      </c>
      <c r="G315" s="53" t="s">
        <v>277</v>
      </c>
      <c r="H315" s="53" t="s">
        <v>277</v>
      </c>
      <c r="I315" s="53" t="s">
        <v>3130</v>
      </c>
      <c r="J315" s="53" t="s">
        <v>1330</v>
      </c>
      <c r="K315" s="53" t="s">
        <v>3336</v>
      </c>
      <c r="L315" s="53" t="s">
        <v>3337</v>
      </c>
      <c r="M315" s="53" t="s">
        <v>2151</v>
      </c>
      <c r="N315" s="54">
        <v>23571</v>
      </c>
      <c r="O315" s="54">
        <v>10606.49</v>
      </c>
      <c r="P315" s="54">
        <v>0</v>
      </c>
      <c r="Q315" s="53" t="s">
        <v>277</v>
      </c>
      <c r="R315" s="53" t="s">
        <v>3338</v>
      </c>
      <c r="S315" s="53" t="s">
        <v>348</v>
      </c>
      <c r="T315" s="53" t="s">
        <v>348</v>
      </c>
      <c r="U315" s="53" t="s">
        <v>277</v>
      </c>
      <c r="V315" s="53" t="s">
        <v>277</v>
      </c>
      <c r="W315" s="53" t="s">
        <v>277</v>
      </c>
      <c r="X315" s="53" t="s">
        <v>277</v>
      </c>
      <c r="Y315" s="53" t="s">
        <v>3339</v>
      </c>
      <c r="Z315" s="53" t="s">
        <v>288</v>
      </c>
      <c r="AA315" s="53" t="s">
        <v>277</v>
      </c>
      <c r="AB315" s="53" t="s">
        <v>277</v>
      </c>
      <c r="AC315" s="55">
        <v>0</v>
      </c>
      <c r="AD315" s="53" t="s">
        <v>277</v>
      </c>
      <c r="AE315" s="53" t="s">
        <v>322</v>
      </c>
    </row>
    <row r="316" spans="1:31" ht="75" x14ac:dyDescent="0.25">
      <c r="A316" s="53" t="s">
        <v>3340</v>
      </c>
      <c r="B316" s="53" t="s">
        <v>3341</v>
      </c>
      <c r="C316" s="53" t="s">
        <v>3342</v>
      </c>
      <c r="D316" s="53" t="s">
        <v>212</v>
      </c>
      <c r="E316" s="53" t="s">
        <v>293</v>
      </c>
      <c r="F316" s="53" t="s">
        <v>3343</v>
      </c>
      <c r="G316" s="53" t="s">
        <v>3344</v>
      </c>
      <c r="H316" s="53" t="s">
        <v>277</v>
      </c>
      <c r="I316" s="53" t="s">
        <v>3345</v>
      </c>
      <c r="J316" s="53" t="s">
        <v>3346</v>
      </c>
      <c r="K316" s="53" t="s">
        <v>3347</v>
      </c>
      <c r="L316" s="53" t="s">
        <v>3348</v>
      </c>
      <c r="M316" s="53" t="s">
        <v>3349</v>
      </c>
      <c r="N316" s="54">
        <v>2746</v>
      </c>
      <c r="O316" s="54">
        <v>921.26</v>
      </c>
      <c r="P316" s="54">
        <v>0</v>
      </c>
      <c r="Q316" s="53" t="s">
        <v>277</v>
      </c>
      <c r="R316" s="53" t="s">
        <v>3350</v>
      </c>
      <c r="S316" s="53" t="s">
        <v>318</v>
      </c>
      <c r="T316" s="53" t="s">
        <v>277</v>
      </c>
      <c r="U316" s="53" t="s">
        <v>277</v>
      </c>
      <c r="V316" s="53" t="s">
        <v>277</v>
      </c>
      <c r="W316" s="53" t="s">
        <v>729</v>
      </c>
      <c r="X316" s="53" t="s">
        <v>277</v>
      </c>
      <c r="Y316" s="53" t="s">
        <v>3351</v>
      </c>
      <c r="Z316" s="53" t="s">
        <v>288</v>
      </c>
      <c r="AA316" s="53" t="s">
        <v>277</v>
      </c>
      <c r="AB316" s="53" t="s">
        <v>277</v>
      </c>
      <c r="AC316" s="55">
        <v>0</v>
      </c>
      <c r="AD316" s="53" t="s">
        <v>277</v>
      </c>
      <c r="AE316" s="53" t="s">
        <v>306</v>
      </c>
    </row>
    <row r="317" spans="1:31" ht="150" x14ac:dyDescent="0.25">
      <c r="A317" s="53" t="s">
        <v>3352</v>
      </c>
      <c r="B317" s="53" t="s">
        <v>3353</v>
      </c>
      <c r="C317" s="53" t="s">
        <v>3354</v>
      </c>
      <c r="D317" s="53" t="s">
        <v>3355</v>
      </c>
      <c r="E317" s="53" t="s">
        <v>293</v>
      </c>
      <c r="F317" s="53" t="s">
        <v>3356</v>
      </c>
      <c r="G317" s="53" t="s">
        <v>3357</v>
      </c>
      <c r="H317" s="53" t="s">
        <v>3358</v>
      </c>
      <c r="I317" s="53" t="s">
        <v>3359</v>
      </c>
      <c r="J317" s="53" t="s">
        <v>3360</v>
      </c>
      <c r="K317" s="53" t="s">
        <v>3361</v>
      </c>
      <c r="L317" s="53" t="s">
        <v>3362</v>
      </c>
      <c r="M317" s="53" t="s">
        <v>3363</v>
      </c>
      <c r="N317" s="54">
        <v>8507</v>
      </c>
      <c r="O317" s="54">
        <v>187.99</v>
      </c>
      <c r="P317" s="54">
        <v>0</v>
      </c>
      <c r="Q317" s="53" t="s">
        <v>277</v>
      </c>
      <c r="R317" s="53" t="s">
        <v>3364</v>
      </c>
      <c r="S317" s="53" t="s">
        <v>284</v>
      </c>
      <c r="T317" s="53" t="s">
        <v>956</v>
      </c>
      <c r="U317" s="53" t="s">
        <v>277</v>
      </c>
      <c r="V317" s="53" t="s">
        <v>303</v>
      </c>
      <c r="W317" s="53" t="s">
        <v>304</v>
      </c>
      <c r="X317" s="53" t="s">
        <v>277</v>
      </c>
      <c r="Y317" s="53" t="s">
        <v>3365</v>
      </c>
      <c r="Z317" s="53" t="s">
        <v>288</v>
      </c>
      <c r="AA317" s="53" t="s">
        <v>277</v>
      </c>
      <c r="AB317" s="53" t="s">
        <v>277</v>
      </c>
      <c r="AC317" s="55">
        <v>0</v>
      </c>
      <c r="AD317" s="53" t="s">
        <v>277</v>
      </c>
      <c r="AE317" s="53" t="s">
        <v>289</v>
      </c>
    </row>
    <row r="318" spans="1:31" ht="75" x14ac:dyDescent="0.25">
      <c r="A318" s="53" t="s">
        <v>3366</v>
      </c>
      <c r="B318" s="53" t="s">
        <v>3367</v>
      </c>
      <c r="C318" s="53" t="s">
        <v>277</v>
      </c>
      <c r="D318" s="53" t="s">
        <v>3368</v>
      </c>
      <c r="E318" s="53" t="s">
        <v>293</v>
      </c>
      <c r="F318" s="53" t="s">
        <v>3160</v>
      </c>
      <c r="G318" s="53" t="s">
        <v>3161</v>
      </c>
      <c r="H318" s="53" t="s">
        <v>277</v>
      </c>
      <c r="I318" s="53" t="s">
        <v>2858</v>
      </c>
      <c r="J318" s="53" t="s">
        <v>2859</v>
      </c>
      <c r="K318" s="53" t="s">
        <v>3369</v>
      </c>
      <c r="L318" s="53" t="s">
        <v>3370</v>
      </c>
      <c r="M318" s="53" t="s">
        <v>2151</v>
      </c>
      <c r="N318" s="54">
        <v>2335</v>
      </c>
      <c r="O318" s="54">
        <v>801.26</v>
      </c>
      <c r="P318" s="54">
        <v>130</v>
      </c>
      <c r="Q318" s="53" t="s">
        <v>277</v>
      </c>
      <c r="R318" s="53" t="s">
        <v>3371</v>
      </c>
      <c r="S318" s="53" t="s">
        <v>439</v>
      </c>
      <c r="T318" s="53" t="s">
        <v>3209</v>
      </c>
      <c r="U318" s="53" t="s">
        <v>277</v>
      </c>
      <c r="V318" s="53" t="s">
        <v>320</v>
      </c>
      <c r="W318" s="53" t="s">
        <v>286</v>
      </c>
      <c r="X318" s="53" t="s">
        <v>277</v>
      </c>
      <c r="Y318" s="53" t="s">
        <v>3372</v>
      </c>
      <c r="Z318" s="53" t="s">
        <v>288</v>
      </c>
      <c r="AA318" s="53" t="s">
        <v>277</v>
      </c>
      <c r="AB318" s="53" t="s">
        <v>277</v>
      </c>
      <c r="AC318" s="55">
        <v>0</v>
      </c>
      <c r="AD318" s="53" t="s">
        <v>277</v>
      </c>
      <c r="AE318" s="53" t="s">
        <v>306</v>
      </c>
    </row>
    <row r="319" spans="1:31" ht="75" x14ac:dyDescent="0.25">
      <c r="A319" s="53" t="s">
        <v>3373</v>
      </c>
      <c r="B319" s="53" t="s">
        <v>3367</v>
      </c>
      <c r="C319" s="53" t="s">
        <v>277</v>
      </c>
      <c r="D319" s="53" t="s">
        <v>3374</v>
      </c>
      <c r="E319" s="53" t="s">
        <v>293</v>
      </c>
      <c r="F319" s="53" t="s">
        <v>3160</v>
      </c>
      <c r="G319" s="53" t="s">
        <v>3161</v>
      </c>
      <c r="H319" s="53" t="s">
        <v>277</v>
      </c>
      <c r="I319" s="53" t="s">
        <v>3162</v>
      </c>
      <c r="J319" s="53" t="s">
        <v>2859</v>
      </c>
      <c r="K319" s="53" t="s">
        <v>3375</v>
      </c>
      <c r="L319" s="53" t="s">
        <v>3370</v>
      </c>
      <c r="M319" s="53" t="s">
        <v>2151</v>
      </c>
      <c r="N319" s="54">
        <v>45860</v>
      </c>
      <c r="O319" s="54">
        <v>25343.59</v>
      </c>
      <c r="P319" s="54">
        <v>0</v>
      </c>
      <c r="Q319" s="53" t="s">
        <v>277</v>
      </c>
      <c r="R319" s="53" t="s">
        <v>3376</v>
      </c>
      <c r="S319" s="53" t="s">
        <v>318</v>
      </c>
      <c r="T319" s="53" t="s">
        <v>277</v>
      </c>
      <c r="U319" s="53" t="s">
        <v>277</v>
      </c>
      <c r="V319" s="53" t="s">
        <v>320</v>
      </c>
      <c r="W319" s="53" t="s">
        <v>286</v>
      </c>
      <c r="X319" s="53" t="s">
        <v>277</v>
      </c>
      <c r="Y319" s="53" t="s">
        <v>3377</v>
      </c>
      <c r="Z319" s="53" t="s">
        <v>277</v>
      </c>
      <c r="AA319" s="53" t="s">
        <v>277</v>
      </c>
      <c r="AB319" s="53" t="s">
        <v>288</v>
      </c>
      <c r="AC319" s="55">
        <v>0</v>
      </c>
      <c r="AD319" s="53" t="s">
        <v>277</v>
      </c>
      <c r="AE319" s="53" t="s">
        <v>306</v>
      </c>
    </row>
    <row r="320" spans="1:31" ht="45" x14ac:dyDescent="0.25">
      <c r="A320" s="53" t="s">
        <v>3378</v>
      </c>
      <c r="B320" s="53" t="s">
        <v>3379</v>
      </c>
      <c r="C320" s="53" t="s">
        <v>277</v>
      </c>
      <c r="D320" s="53" t="s">
        <v>3380</v>
      </c>
      <c r="E320" s="53" t="s">
        <v>293</v>
      </c>
      <c r="F320" s="53" t="s">
        <v>2327</v>
      </c>
      <c r="G320" s="53" t="s">
        <v>277</v>
      </c>
      <c r="H320" s="53" t="s">
        <v>277</v>
      </c>
      <c r="I320" s="53" t="s">
        <v>2157</v>
      </c>
      <c r="J320" s="53" t="s">
        <v>970</v>
      </c>
      <c r="K320" s="53" t="s">
        <v>3381</v>
      </c>
      <c r="L320" s="53" t="s">
        <v>3382</v>
      </c>
      <c r="M320" s="53" t="s">
        <v>3383</v>
      </c>
      <c r="N320" s="54">
        <v>2700</v>
      </c>
      <c r="O320" s="54">
        <v>1323.16</v>
      </c>
      <c r="P320" s="54">
        <v>0</v>
      </c>
      <c r="Q320" s="53" t="s">
        <v>277</v>
      </c>
      <c r="R320" s="53" t="s">
        <v>3384</v>
      </c>
      <c r="S320" s="53" t="s">
        <v>439</v>
      </c>
      <c r="T320" s="53" t="s">
        <v>3209</v>
      </c>
      <c r="U320" s="53" t="s">
        <v>277</v>
      </c>
      <c r="V320" s="53" t="s">
        <v>277</v>
      </c>
      <c r="W320" s="53" t="s">
        <v>277</v>
      </c>
      <c r="X320" s="53" t="s">
        <v>277</v>
      </c>
      <c r="Y320" s="53" t="s">
        <v>3385</v>
      </c>
      <c r="Z320" s="53" t="s">
        <v>288</v>
      </c>
      <c r="AA320" s="53" t="s">
        <v>277</v>
      </c>
      <c r="AB320" s="53" t="s">
        <v>277</v>
      </c>
      <c r="AC320" s="55">
        <v>0</v>
      </c>
      <c r="AD320" s="53" t="s">
        <v>277</v>
      </c>
      <c r="AE320" s="53" t="s">
        <v>306</v>
      </c>
    </row>
    <row r="321" spans="1:31" ht="45" x14ac:dyDescent="0.25">
      <c r="A321" s="53" t="s">
        <v>3386</v>
      </c>
      <c r="B321" s="53" t="s">
        <v>3387</v>
      </c>
      <c r="C321" s="53" t="s">
        <v>3388</v>
      </c>
      <c r="D321" s="53" t="s">
        <v>220</v>
      </c>
      <c r="E321" s="53" t="s">
        <v>275</v>
      </c>
      <c r="F321" s="53" t="s">
        <v>3389</v>
      </c>
      <c r="G321" s="53" t="s">
        <v>3390</v>
      </c>
      <c r="H321" s="53" t="s">
        <v>277</v>
      </c>
      <c r="I321" s="53" t="s">
        <v>3391</v>
      </c>
      <c r="J321" s="53" t="s">
        <v>3392</v>
      </c>
      <c r="K321" s="53" t="s">
        <v>3393</v>
      </c>
      <c r="L321" s="53" t="s">
        <v>3394</v>
      </c>
      <c r="M321" s="53" t="s">
        <v>3395</v>
      </c>
      <c r="N321" s="54">
        <v>11250</v>
      </c>
      <c r="O321" s="54">
        <v>3960</v>
      </c>
      <c r="P321" s="54">
        <v>0</v>
      </c>
      <c r="Q321" s="53" t="s">
        <v>277</v>
      </c>
      <c r="R321" s="53" t="s">
        <v>3396</v>
      </c>
      <c r="S321" s="53" t="s">
        <v>348</v>
      </c>
      <c r="T321" s="53" t="s">
        <v>277</v>
      </c>
      <c r="U321" s="53" t="s">
        <v>277</v>
      </c>
      <c r="V321" s="53" t="s">
        <v>3287</v>
      </c>
      <c r="W321" s="53" t="s">
        <v>277</v>
      </c>
      <c r="X321" s="53" t="s">
        <v>277</v>
      </c>
      <c r="Y321" s="53" t="s">
        <v>3397</v>
      </c>
      <c r="Z321" s="53" t="s">
        <v>277</v>
      </c>
      <c r="AA321" s="53" t="s">
        <v>288</v>
      </c>
      <c r="AB321" s="53" t="s">
        <v>288</v>
      </c>
      <c r="AC321" s="55">
        <v>0</v>
      </c>
      <c r="AD321" s="53" t="s">
        <v>277</v>
      </c>
      <c r="AE321" s="53" t="s">
        <v>306</v>
      </c>
    </row>
    <row r="322" spans="1:31" ht="45" x14ac:dyDescent="0.25">
      <c r="A322" s="53" t="s">
        <v>3398</v>
      </c>
      <c r="B322" s="53" t="s">
        <v>3399</v>
      </c>
      <c r="C322" s="53" t="s">
        <v>3400</v>
      </c>
      <c r="D322" s="53" t="s">
        <v>222</v>
      </c>
      <c r="E322" s="53" t="s">
        <v>275</v>
      </c>
      <c r="F322" s="53" t="s">
        <v>1772</v>
      </c>
      <c r="G322" s="53" t="s">
        <v>1773</v>
      </c>
      <c r="H322" s="53" t="s">
        <v>1774</v>
      </c>
      <c r="I322" s="53" t="s">
        <v>3401</v>
      </c>
      <c r="J322" s="53" t="s">
        <v>1775</v>
      </c>
      <c r="K322" s="53" t="s">
        <v>3402</v>
      </c>
      <c r="L322" s="53" t="s">
        <v>3403</v>
      </c>
      <c r="M322" s="53" t="s">
        <v>3404</v>
      </c>
      <c r="N322" s="54">
        <v>4200</v>
      </c>
      <c r="O322" s="54">
        <v>2050</v>
      </c>
      <c r="P322" s="54">
        <v>0</v>
      </c>
      <c r="Q322" s="53" t="s">
        <v>277</v>
      </c>
      <c r="R322" s="53" t="s">
        <v>3405</v>
      </c>
      <c r="S322" s="53" t="s">
        <v>284</v>
      </c>
      <c r="T322" s="53" t="s">
        <v>277</v>
      </c>
      <c r="U322" s="53" t="s">
        <v>277</v>
      </c>
      <c r="V322" s="53" t="s">
        <v>303</v>
      </c>
      <c r="W322" s="53" t="s">
        <v>304</v>
      </c>
      <c r="X322" s="53" t="s">
        <v>277</v>
      </c>
      <c r="Y322" s="53" t="s">
        <v>3406</v>
      </c>
      <c r="Z322" s="53" t="s">
        <v>277</v>
      </c>
      <c r="AA322" s="53" t="s">
        <v>277</v>
      </c>
      <c r="AB322" s="53" t="s">
        <v>288</v>
      </c>
      <c r="AC322" s="55">
        <v>0</v>
      </c>
      <c r="AD322" s="53" t="s">
        <v>277</v>
      </c>
      <c r="AE322" s="53" t="s">
        <v>306</v>
      </c>
    </row>
    <row r="323" spans="1:31" ht="120" x14ac:dyDescent="0.25">
      <c r="A323" s="53" t="s">
        <v>3407</v>
      </c>
      <c r="B323" s="53" t="s">
        <v>3408</v>
      </c>
      <c r="C323" s="53" t="s">
        <v>3409</v>
      </c>
      <c r="D323" s="53" t="s">
        <v>3410</v>
      </c>
      <c r="E323" s="53" t="s">
        <v>1654</v>
      </c>
      <c r="F323" s="53" t="s">
        <v>3411</v>
      </c>
      <c r="G323" s="53" t="s">
        <v>3412</v>
      </c>
      <c r="H323" s="53" t="s">
        <v>277</v>
      </c>
      <c r="I323" s="53" t="s">
        <v>3413</v>
      </c>
      <c r="J323" s="53" t="s">
        <v>3414</v>
      </c>
      <c r="K323" s="53" t="s">
        <v>3415</v>
      </c>
      <c r="L323" s="53" t="s">
        <v>3416</v>
      </c>
      <c r="M323" s="53" t="s">
        <v>3417</v>
      </c>
      <c r="N323" s="54">
        <v>23656.5</v>
      </c>
      <c r="O323" s="54">
        <v>11728.68</v>
      </c>
      <c r="P323" s="54">
        <v>0</v>
      </c>
      <c r="Q323" s="53" t="s">
        <v>277</v>
      </c>
      <c r="R323" s="53" t="s">
        <v>3418</v>
      </c>
      <c r="S323" s="53" t="s">
        <v>284</v>
      </c>
      <c r="T323" s="53" t="s">
        <v>284</v>
      </c>
      <c r="U323" s="53" t="s">
        <v>348</v>
      </c>
      <c r="V323" s="53" t="s">
        <v>320</v>
      </c>
      <c r="W323" s="53" t="s">
        <v>286</v>
      </c>
      <c r="X323" s="53" t="s">
        <v>277</v>
      </c>
      <c r="Y323" s="53" t="s">
        <v>3419</v>
      </c>
      <c r="Z323" s="53" t="s">
        <v>277</v>
      </c>
      <c r="AA323" s="53" t="s">
        <v>277</v>
      </c>
      <c r="AB323" s="53" t="s">
        <v>288</v>
      </c>
      <c r="AC323" s="55">
        <v>0</v>
      </c>
      <c r="AD323" s="53" t="s">
        <v>277</v>
      </c>
      <c r="AE323" s="53" t="s">
        <v>306</v>
      </c>
    </row>
    <row r="324" spans="1:31" ht="180" x14ac:dyDescent="0.25">
      <c r="A324" s="53" t="s">
        <v>3420</v>
      </c>
      <c r="B324" s="53" t="s">
        <v>3421</v>
      </c>
      <c r="C324" s="53" t="s">
        <v>3422</v>
      </c>
      <c r="D324" s="53" t="s">
        <v>224</v>
      </c>
      <c r="E324" s="53" t="s">
        <v>1654</v>
      </c>
      <c r="F324" s="53" t="s">
        <v>3258</v>
      </c>
      <c r="G324" s="53" t="s">
        <v>3259</v>
      </c>
      <c r="H324" s="53" t="s">
        <v>3260</v>
      </c>
      <c r="I324" s="53" t="s">
        <v>3261</v>
      </c>
      <c r="J324" s="53" t="s">
        <v>3262</v>
      </c>
      <c r="K324" s="53" t="s">
        <v>3423</v>
      </c>
      <c r="L324" s="53" t="s">
        <v>3424</v>
      </c>
      <c r="M324" s="53" t="s">
        <v>2151</v>
      </c>
      <c r="N324" s="54">
        <v>1222</v>
      </c>
      <c r="O324" s="54">
        <v>358.26</v>
      </c>
      <c r="P324" s="54">
        <v>0</v>
      </c>
      <c r="Q324" s="53" t="s">
        <v>277</v>
      </c>
      <c r="R324" s="53" t="s">
        <v>3425</v>
      </c>
      <c r="S324" s="53" t="s">
        <v>318</v>
      </c>
      <c r="T324" s="53" t="s">
        <v>284</v>
      </c>
      <c r="U324" s="53" t="s">
        <v>277</v>
      </c>
      <c r="V324" s="53" t="s">
        <v>320</v>
      </c>
      <c r="W324" s="53" t="s">
        <v>286</v>
      </c>
      <c r="X324" s="53" t="s">
        <v>277</v>
      </c>
      <c r="Y324" s="53" t="s">
        <v>3426</v>
      </c>
      <c r="Z324" s="53" t="s">
        <v>288</v>
      </c>
      <c r="AA324" s="53" t="s">
        <v>277</v>
      </c>
      <c r="AB324" s="53" t="s">
        <v>277</v>
      </c>
      <c r="AC324" s="55">
        <v>0</v>
      </c>
      <c r="AD324" s="53" t="s">
        <v>277</v>
      </c>
      <c r="AE324" s="53" t="s">
        <v>306</v>
      </c>
    </row>
    <row r="325" spans="1:31" ht="60" x14ac:dyDescent="0.25">
      <c r="A325" s="53" t="s">
        <v>3427</v>
      </c>
      <c r="B325" s="53" t="s">
        <v>3428</v>
      </c>
      <c r="C325" s="53" t="s">
        <v>3429</v>
      </c>
      <c r="D325" s="53" t="s">
        <v>226</v>
      </c>
      <c r="E325" s="53" t="s">
        <v>275</v>
      </c>
      <c r="F325" s="53" t="s">
        <v>3430</v>
      </c>
      <c r="G325" s="53" t="s">
        <v>3431</v>
      </c>
      <c r="H325" s="53" t="s">
        <v>892</v>
      </c>
      <c r="I325" s="53" t="s">
        <v>579</v>
      </c>
      <c r="J325" s="53" t="s">
        <v>580</v>
      </c>
      <c r="K325" s="53" t="s">
        <v>3432</v>
      </c>
      <c r="L325" s="53" t="s">
        <v>3433</v>
      </c>
      <c r="M325" s="53" t="s">
        <v>3434</v>
      </c>
      <c r="N325" s="54">
        <v>20000</v>
      </c>
      <c r="O325" s="54">
        <v>125000</v>
      </c>
      <c r="P325" s="54">
        <v>0</v>
      </c>
      <c r="Q325" s="53" t="s">
        <v>277</v>
      </c>
      <c r="R325" s="53" t="s">
        <v>3435</v>
      </c>
      <c r="S325" s="53" t="s">
        <v>439</v>
      </c>
      <c r="T325" s="53" t="s">
        <v>277</v>
      </c>
      <c r="U325" s="53" t="s">
        <v>277</v>
      </c>
      <c r="V325" s="53" t="s">
        <v>3287</v>
      </c>
      <c r="W325" s="53" t="s">
        <v>286</v>
      </c>
      <c r="X325" s="53" t="s">
        <v>277</v>
      </c>
      <c r="Y325" s="53" t="s">
        <v>3436</v>
      </c>
      <c r="Z325" s="53" t="s">
        <v>2076</v>
      </c>
      <c r="AA325" s="53" t="s">
        <v>277</v>
      </c>
      <c r="AB325" s="53" t="s">
        <v>288</v>
      </c>
      <c r="AC325" s="55">
        <v>0</v>
      </c>
      <c r="AD325" s="53" t="s">
        <v>277</v>
      </c>
      <c r="AE325" s="53" t="s">
        <v>306</v>
      </c>
    </row>
    <row r="326" spans="1:31" ht="150" x14ac:dyDescent="0.25">
      <c r="A326" s="53" t="s">
        <v>3437</v>
      </c>
      <c r="B326" s="53" t="s">
        <v>3438</v>
      </c>
      <c r="C326" s="53" t="s">
        <v>3439</v>
      </c>
      <c r="D326" s="53" t="s">
        <v>3440</v>
      </c>
      <c r="E326" s="53" t="s">
        <v>1654</v>
      </c>
      <c r="F326" s="53" t="s">
        <v>3441</v>
      </c>
      <c r="G326" s="53" t="s">
        <v>3442</v>
      </c>
      <c r="H326" s="53" t="s">
        <v>277</v>
      </c>
      <c r="I326" s="53" t="s">
        <v>277</v>
      </c>
      <c r="J326" s="53" t="s">
        <v>277</v>
      </c>
      <c r="K326" s="53" t="s">
        <v>3443</v>
      </c>
      <c r="L326" s="53" t="s">
        <v>3444</v>
      </c>
      <c r="M326" s="53" t="s">
        <v>2151</v>
      </c>
      <c r="N326" s="54">
        <v>750</v>
      </c>
      <c r="O326" s="54">
        <v>0</v>
      </c>
      <c r="P326" s="54">
        <v>0</v>
      </c>
      <c r="Q326" s="53" t="s">
        <v>277</v>
      </c>
      <c r="R326" s="53" t="s">
        <v>3445</v>
      </c>
      <c r="S326" s="53" t="s">
        <v>1178</v>
      </c>
      <c r="T326" s="53" t="s">
        <v>277</v>
      </c>
      <c r="U326" s="53" t="s">
        <v>277</v>
      </c>
      <c r="V326" s="53" t="s">
        <v>675</v>
      </c>
      <c r="W326" s="53" t="s">
        <v>286</v>
      </c>
      <c r="X326" s="53" t="s">
        <v>277</v>
      </c>
      <c r="Y326" s="53" t="s">
        <v>3446</v>
      </c>
      <c r="Z326" s="53" t="s">
        <v>288</v>
      </c>
      <c r="AA326" s="53" t="s">
        <v>288</v>
      </c>
      <c r="AB326" s="53" t="s">
        <v>277</v>
      </c>
      <c r="AC326" s="55">
        <v>0</v>
      </c>
      <c r="AD326" s="53" t="s">
        <v>277</v>
      </c>
      <c r="AE326" s="53" t="s">
        <v>306</v>
      </c>
    </row>
    <row r="327" spans="1:31" ht="120" x14ac:dyDescent="0.25">
      <c r="A327" s="53" t="s">
        <v>3447</v>
      </c>
      <c r="B327" s="53" t="s">
        <v>3448</v>
      </c>
      <c r="C327" s="53" t="s">
        <v>277</v>
      </c>
      <c r="D327" s="53" t="s">
        <v>85</v>
      </c>
      <c r="E327" s="53" t="s">
        <v>275</v>
      </c>
      <c r="F327" s="53" t="s">
        <v>3449</v>
      </c>
      <c r="G327" s="53" t="s">
        <v>277</v>
      </c>
      <c r="H327" s="53" t="s">
        <v>277</v>
      </c>
      <c r="I327" s="53" t="s">
        <v>3450</v>
      </c>
      <c r="J327" s="53" t="s">
        <v>3451</v>
      </c>
      <c r="K327" s="53" t="s">
        <v>3452</v>
      </c>
      <c r="L327" s="53" t="s">
        <v>3453</v>
      </c>
      <c r="M327" s="53" t="s">
        <v>3454</v>
      </c>
      <c r="N327" s="54">
        <v>18000</v>
      </c>
      <c r="O327" s="54">
        <v>10793</v>
      </c>
      <c r="P327" s="54">
        <v>0</v>
      </c>
      <c r="Q327" s="53" t="s">
        <v>277</v>
      </c>
      <c r="R327" s="53" t="s">
        <v>3455</v>
      </c>
      <c r="S327" s="53" t="s">
        <v>318</v>
      </c>
      <c r="T327" s="53" t="s">
        <v>284</v>
      </c>
      <c r="U327" s="53" t="s">
        <v>277</v>
      </c>
      <c r="V327" s="53" t="s">
        <v>320</v>
      </c>
      <c r="W327" s="53" t="s">
        <v>286</v>
      </c>
      <c r="X327" s="53" t="s">
        <v>277</v>
      </c>
      <c r="Y327" s="53" t="s">
        <v>3456</v>
      </c>
      <c r="Z327" s="53" t="s">
        <v>277</v>
      </c>
      <c r="AA327" s="53" t="s">
        <v>277</v>
      </c>
      <c r="AB327" s="53" t="s">
        <v>288</v>
      </c>
      <c r="AC327" s="55">
        <v>0</v>
      </c>
      <c r="AD327" s="53" t="s">
        <v>277</v>
      </c>
      <c r="AE327" s="53" t="s">
        <v>306</v>
      </c>
    </row>
    <row r="328" spans="1:31" ht="75" x14ac:dyDescent="0.25">
      <c r="A328" s="53" t="s">
        <v>3457</v>
      </c>
      <c r="B328" s="53" t="s">
        <v>3458</v>
      </c>
      <c r="C328" s="53" t="s">
        <v>277</v>
      </c>
      <c r="D328" s="53" t="s">
        <v>228</v>
      </c>
      <c r="E328" s="53" t="s">
        <v>480</v>
      </c>
      <c r="F328" s="53" t="s">
        <v>532</v>
      </c>
      <c r="G328" s="53" t="s">
        <v>312</v>
      </c>
      <c r="H328" s="53" t="s">
        <v>277</v>
      </c>
      <c r="I328" s="53" t="s">
        <v>277</v>
      </c>
      <c r="J328" s="53" t="s">
        <v>533</v>
      </c>
      <c r="K328" s="53" t="s">
        <v>462</v>
      </c>
      <c r="L328" s="53" t="s">
        <v>3459</v>
      </c>
      <c r="M328" s="53" t="s">
        <v>2151</v>
      </c>
      <c r="N328" s="54">
        <v>3000</v>
      </c>
      <c r="O328" s="54">
        <v>1000</v>
      </c>
      <c r="P328" s="54">
        <v>0</v>
      </c>
      <c r="Q328" s="53" t="s">
        <v>277</v>
      </c>
      <c r="R328" s="53" t="s">
        <v>3460</v>
      </c>
      <c r="S328" s="53" t="s">
        <v>284</v>
      </c>
      <c r="T328" s="53" t="s">
        <v>277</v>
      </c>
      <c r="U328" s="53" t="s">
        <v>277</v>
      </c>
      <c r="V328" s="53" t="s">
        <v>303</v>
      </c>
      <c r="W328" s="53" t="s">
        <v>304</v>
      </c>
      <c r="X328" s="53" t="s">
        <v>277</v>
      </c>
      <c r="Y328" s="53" t="s">
        <v>3461</v>
      </c>
      <c r="Z328" s="53" t="s">
        <v>288</v>
      </c>
      <c r="AA328" s="53" t="s">
        <v>277</v>
      </c>
      <c r="AB328" s="53" t="s">
        <v>277</v>
      </c>
      <c r="AC328" s="55">
        <v>0</v>
      </c>
      <c r="AD328" s="53" t="s">
        <v>277</v>
      </c>
      <c r="AE328" s="53" t="s">
        <v>306</v>
      </c>
    </row>
    <row r="329" spans="1:31" ht="90" x14ac:dyDescent="0.25">
      <c r="A329" s="53" t="s">
        <v>3462</v>
      </c>
      <c r="B329" s="53" t="s">
        <v>3463</v>
      </c>
      <c r="C329" s="53" t="s">
        <v>3464</v>
      </c>
      <c r="D329" s="53" t="s">
        <v>3465</v>
      </c>
      <c r="E329" s="53" t="s">
        <v>480</v>
      </c>
      <c r="F329" s="53" t="s">
        <v>3466</v>
      </c>
      <c r="G329" s="53" t="s">
        <v>277</v>
      </c>
      <c r="H329" s="53" t="s">
        <v>277</v>
      </c>
      <c r="I329" s="53" t="s">
        <v>3467</v>
      </c>
      <c r="J329" s="53" t="s">
        <v>3468</v>
      </c>
      <c r="K329" s="53" t="s">
        <v>3469</v>
      </c>
      <c r="L329" s="53" t="s">
        <v>3470</v>
      </c>
      <c r="M329" s="53" t="s">
        <v>3471</v>
      </c>
      <c r="N329" s="54">
        <v>22000</v>
      </c>
      <c r="O329" s="54">
        <v>8900</v>
      </c>
      <c r="P329" s="54">
        <v>0</v>
      </c>
      <c r="Q329" s="53" t="s">
        <v>277</v>
      </c>
      <c r="R329" s="53" t="s">
        <v>3472</v>
      </c>
      <c r="S329" s="53" t="s">
        <v>284</v>
      </c>
      <c r="T329" s="53" t="s">
        <v>277</v>
      </c>
      <c r="U329" s="53" t="s">
        <v>277</v>
      </c>
      <c r="V329" s="53" t="s">
        <v>303</v>
      </c>
      <c r="W329" s="53" t="s">
        <v>304</v>
      </c>
      <c r="X329" s="53" t="s">
        <v>277</v>
      </c>
      <c r="Y329" s="53" t="s">
        <v>3473</v>
      </c>
      <c r="Z329" s="53" t="s">
        <v>288</v>
      </c>
      <c r="AA329" s="53" t="s">
        <v>288</v>
      </c>
      <c r="AB329" s="53" t="s">
        <v>277</v>
      </c>
      <c r="AC329" s="55">
        <v>0</v>
      </c>
      <c r="AD329" s="53" t="s">
        <v>277</v>
      </c>
      <c r="AE329" s="53" t="s">
        <v>289</v>
      </c>
    </row>
    <row r="330" spans="1:31" ht="165" x14ac:dyDescent="0.25">
      <c r="A330" s="53" t="s">
        <v>3474</v>
      </c>
      <c r="B330" s="53" t="s">
        <v>3475</v>
      </c>
      <c r="C330" s="53" t="s">
        <v>3476</v>
      </c>
      <c r="D330" s="53" t="s">
        <v>230</v>
      </c>
      <c r="E330" s="53" t="s">
        <v>480</v>
      </c>
      <c r="F330" s="53" t="s">
        <v>3356</v>
      </c>
      <c r="G330" s="53" t="s">
        <v>3294</v>
      </c>
      <c r="H330" s="53" t="s">
        <v>277</v>
      </c>
      <c r="I330" s="53" t="s">
        <v>3295</v>
      </c>
      <c r="J330" s="53" t="s">
        <v>3296</v>
      </c>
      <c r="K330" s="53" t="s">
        <v>3477</v>
      </c>
      <c r="L330" s="53" t="s">
        <v>3478</v>
      </c>
      <c r="M330" s="53" t="s">
        <v>3153</v>
      </c>
      <c r="N330" s="54">
        <v>881</v>
      </c>
      <c r="O330" s="54">
        <v>315.23</v>
      </c>
      <c r="P330" s="54">
        <v>0</v>
      </c>
      <c r="Q330" s="53" t="s">
        <v>277</v>
      </c>
      <c r="R330" s="53" t="s">
        <v>3300</v>
      </c>
      <c r="S330" s="53" t="s">
        <v>284</v>
      </c>
      <c r="T330" s="53" t="s">
        <v>277</v>
      </c>
      <c r="U330" s="53" t="s">
        <v>277</v>
      </c>
      <c r="V330" s="53" t="s">
        <v>303</v>
      </c>
      <c r="W330" s="53" t="s">
        <v>277</v>
      </c>
      <c r="X330" s="53" t="s">
        <v>277</v>
      </c>
      <c r="Y330" s="53" t="s">
        <v>3479</v>
      </c>
      <c r="Z330" s="53" t="s">
        <v>288</v>
      </c>
      <c r="AA330" s="53" t="s">
        <v>277</v>
      </c>
      <c r="AB330" s="53" t="s">
        <v>277</v>
      </c>
      <c r="AC330" s="55">
        <v>0</v>
      </c>
      <c r="AD330" s="53" t="s">
        <v>277</v>
      </c>
      <c r="AE330" s="53" t="s">
        <v>289</v>
      </c>
    </row>
    <row r="331" spans="1:31" ht="75" x14ac:dyDescent="0.25">
      <c r="A331" s="53" t="s">
        <v>3480</v>
      </c>
      <c r="B331" s="53" t="s">
        <v>3458</v>
      </c>
      <c r="C331" s="53" t="s">
        <v>277</v>
      </c>
      <c r="D331" s="53" t="s">
        <v>3481</v>
      </c>
      <c r="E331" s="53" t="s">
        <v>275</v>
      </c>
      <c r="F331" s="53" t="s">
        <v>532</v>
      </c>
      <c r="G331" s="53" t="s">
        <v>312</v>
      </c>
      <c r="H331" s="53" t="s">
        <v>277</v>
      </c>
      <c r="I331" s="53" t="s">
        <v>277</v>
      </c>
      <c r="J331" s="53" t="s">
        <v>3482</v>
      </c>
      <c r="K331" s="53" t="s">
        <v>1704</v>
      </c>
      <c r="L331" s="53" t="s">
        <v>3483</v>
      </c>
      <c r="M331" s="53" t="s">
        <v>3484</v>
      </c>
      <c r="N331" s="54">
        <v>20000</v>
      </c>
      <c r="O331" s="54">
        <v>15000</v>
      </c>
      <c r="P331" s="54">
        <v>0</v>
      </c>
      <c r="Q331" s="53" t="s">
        <v>277</v>
      </c>
      <c r="R331" s="53" t="s">
        <v>3485</v>
      </c>
      <c r="S331" s="53" t="s">
        <v>348</v>
      </c>
      <c r="T331" s="53" t="s">
        <v>277</v>
      </c>
      <c r="U331" s="53" t="s">
        <v>277</v>
      </c>
      <c r="V331" s="53" t="s">
        <v>277</v>
      </c>
      <c r="W331" s="53" t="s">
        <v>277</v>
      </c>
      <c r="X331" s="53" t="s">
        <v>277</v>
      </c>
      <c r="Y331" s="53" t="s">
        <v>3486</v>
      </c>
      <c r="Z331" s="53" t="s">
        <v>277</v>
      </c>
      <c r="AA331" s="53" t="s">
        <v>277</v>
      </c>
      <c r="AB331" s="53" t="s">
        <v>288</v>
      </c>
      <c r="AC331" s="55">
        <v>0</v>
      </c>
      <c r="AD331" s="53" t="s">
        <v>277</v>
      </c>
      <c r="AE331" s="53" t="s">
        <v>376</v>
      </c>
    </row>
    <row r="332" spans="1:31" ht="45" x14ac:dyDescent="0.25">
      <c r="A332" s="53" t="s">
        <v>3487</v>
      </c>
      <c r="B332" s="53" t="s">
        <v>3488</v>
      </c>
      <c r="C332" s="53" t="s">
        <v>3489</v>
      </c>
      <c r="D332" s="53" t="s">
        <v>3490</v>
      </c>
      <c r="E332" s="53" t="s">
        <v>1654</v>
      </c>
      <c r="F332" s="53" t="s">
        <v>3491</v>
      </c>
      <c r="G332" s="53" t="s">
        <v>1585</v>
      </c>
      <c r="H332" s="53" t="s">
        <v>3492</v>
      </c>
      <c r="I332" s="53" t="s">
        <v>3493</v>
      </c>
      <c r="J332" s="53" t="s">
        <v>1586</v>
      </c>
      <c r="K332" s="53" t="s">
        <v>3494</v>
      </c>
      <c r="L332" s="53" t="s">
        <v>3495</v>
      </c>
      <c r="M332" s="53" t="s">
        <v>2151</v>
      </c>
      <c r="N332" s="54">
        <v>3195</v>
      </c>
      <c r="O332" s="54">
        <v>1120</v>
      </c>
      <c r="P332" s="54">
        <v>0</v>
      </c>
      <c r="Q332" s="53" t="s">
        <v>277</v>
      </c>
      <c r="R332" s="53" t="s">
        <v>3496</v>
      </c>
      <c r="S332" s="53" t="s">
        <v>439</v>
      </c>
      <c r="T332" s="53" t="s">
        <v>3209</v>
      </c>
      <c r="U332" s="53" t="s">
        <v>277</v>
      </c>
      <c r="V332" s="53" t="s">
        <v>277</v>
      </c>
      <c r="W332" s="53" t="s">
        <v>277</v>
      </c>
      <c r="X332" s="53" t="s">
        <v>277</v>
      </c>
      <c r="Y332" s="53" t="s">
        <v>3497</v>
      </c>
      <c r="Z332" s="53" t="s">
        <v>288</v>
      </c>
      <c r="AA332" s="53" t="s">
        <v>277</v>
      </c>
      <c r="AB332" s="53" t="s">
        <v>277</v>
      </c>
      <c r="AC332" s="55">
        <v>0</v>
      </c>
      <c r="AD332" s="53" t="s">
        <v>277</v>
      </c>
      <c r="AE332" s="53" t="s">
        <v>306</v>
      </c>
    </row>
    <row r="333" spans="1:31" ht="60" x14ac:dyDescent="0.25">
      <c r="A333" s="53" t="s">
        <v>3498</v>
      </c>
      <c r="B333" s="53" t="s">
        <v>3499</v>
      </c>
      <c r="C333" s="53" t="s">
        <v>3500</v>
      </c>
      <c r="D333" s="53" t="s">
        <v>3501</v>
      </c>
      <c r="E333" s="53" t="s">
        <v>1654</v>
      </c>
      <c r="F333" s="53" t="s">
        <v>3491</v>
      </c>
      <c r="G333" s="53" t="s">
        <v>1585</v>
      </c>
      <c r="H333" s="53" t="s">
        <v>3492</v>
      </c>
      <c r="I333" s="53" t="s">
        <v>3493</v>
      </c>
      <c r="J333" s="53" t="s">
        <v>1586</v>
      </c>
      <c r="K333" s="53" t="s">
        <v>3502</v>
      </c>
      <c r="L333" s="53" t="s">
        <v>3503</v>
      </c>
      <c r="M333" s="53" t="s">
        <v>2151</v>
      </c>
      <c r="N333" s="54">
        <v>6307</v>
      </c>
      <c r="O333" s="54">
        <v>3519.64</v>
      </c>
      <c r="P333" s="54">
        <v>0</v>
      </c>
      <c r="Q333" s="53" t="s">
        <v>277</v>
      </c>
      <c r="R333" s="53" t="s">
        <v>3504</v>
      </c>
      <c r="S333" s="53" t="s">
        <v>284</v>
      </c>
      <c r="T333" s="53" t="s">
        <v>3133</v>
      </c>
      <c r="U333" s="53" t="s">
        <v>277</v>
      </c>
      <c r="V333" s="53" t="s">
        <v>320</v>
      </c>
      <c r="W333" s="53" t="s">
        <v>286</v>
      </c>
      <c r="X333" s="53" t="s">
        <v>277</v>
      </c>
      <c r="Y333" s="53" t="s">
        <v>3505</v>
      </c>
      <c r="Z333" s="53" t="s">
        <v>288</v>
      </c>
      <c r="AA333" s="53" t="s">
        <v>277</v>
      </c>
      <c r="AB333" s="53" t="s">
        <v>277</v>
      </c>
      <c r="AC333" s="55">
        <v>0</v>
      </c>
      <c r="AD333" s="53" t="s">
        <v>277</v>
      </c>
      <c r="AE333" s="53" t="s">
        <v>306</v>
      </c>
    </row>
    <row r="334" spans="1:31" ht="45" x14ac:dyDescent="0.25">
      <c r="A334" s="53" t="s">
        <v>3506</v>
      </c>
      <c r="B334" s="53" t="s">
        <v>3507</v>
      </c>
      <c r="C334" s="53" t="s">
        <v>3500</v>
      </c>
      <c r="D334" s="53" t="s">
        <v>3508</v>
      </c>
      <c r="E334" s="53" t="s">
        <v>480</v>
      </c>
      <c r="F334" s="53" t="s">
        <v>3491</v>
      </c>
      <c r="G334" s="53" t="s">
        <v>1585</v>
      </c>
      <c r="H334" s="53" t="s">
        <v>3492</v>
      </c>
      <c r="I334" s="53" t="s">
        <v>3493</v>
      </c>
      <c r="J334" s="53" t="s">
        <v>1586</v>
      </c>
      <c r="K334" s="53" t="s">
        <v>462</v>
      </c>
      <c r="L334" s="53" t="s">
        <v>3509</v>
      </c>
      <c r="M334" s="53" t="s">
        <v>3510</v>
      </c>
      <c r="N334" s="54">
        <v>26547</v>
      </c>
      <c r="O334" s="54">
        <v>9417</v>
      </c>
      <c r="P334" s="54">
        <v>0</v>
      </c>
      <c r="Q334" s="53" t="s">
        <v>277</v>
      </c>
      <c r="R334" s="53" t="s">
        <v>3511</v>
      </c>
      <c r="S334" s="53" t="s">
        <v>284</v>
      </c>
      <c r="T334" s="53" t="s">
        <v>277</v>
      </c>
      <c r="U334" s="53" t="s">
        <v>277</v>
      </c>
      <c r="V334" s="53" t="s">
        <v>303</v>
      </c>
      <c r="W334" s="53" t="s">
        <v>304</v>
      </c>
      <c r="X334" s="53" t="s">
        <v>3064</v>
      </c>
      <c r="Y334" s="53" t="s">
        <v>3512</v>
      </c>
      <c r="Z334" s="53" t="s">
        <v>288</v>
      </c>
      <c r="AA334" s="53" t="s">
        <v>277</v>
      </c>
      <c r="AB334" s="53" t="s">
        <v>277</v>
      </c>
      <c r="AC334" s="55">
        <v>0</v>
      </c>
      <c r="AD334" s="53" t="s">
        <v>277</v>
      </c>
      <c r="AE334" s="53" t="s">
        <v>306</v>
      </c>
    </row>
    <row r="335" spans="1:31" ht="75" x14ac:dyDescent="0.25">
      <c r="A335" s="53" t="s">
        <v>3513</v>
      </c>
      <c r="B335" s="53" t="s">
        <v>3475</v>
      </c>
      <c r="C335" s="53" t="s">
        <v>3514</v>
      </c>
      <c r="D335" s="53" t="s">
        <v>232</v>
      </c>
      <c r="E335" s="53" t="s">
        <v>480</v>
      </c>
      <c r="F335" s="53" t="s">
        <v>3293</v>
      </c>
      <c r="G335" s="53" t="s">
        <v>277</v>
      </c>
      <c r="H335" s="53" t="s">
        <v>277</v>
      </c>
      <c r="I335" s="53" t="s">
        <v>277</v>
      </c>
      <c r="J335" s="53" t="s">
        <v>3296</v>
      </c>
      <c r="K335" s="53" t="s">
        <v>3515</v>
      </c>
      <c r="L335" s="53" t="s">
        <v>3516</v>
      </c>
      <c r="M335" s="53" t="s">
        <v>2151</v>
      </c>
      <c r="N335" s="54">
        <v>882</v>
      </c>
      <c r="O335" s="54">
        <v>0</v>
      </c>
      <c r="P335" s="54">
        <v>0</v>
      </c>
      <c r="Q335" s="53" t="s">
        <v>277</v>
      </c>
      <c r="R335" s="53" t="s">
        <v>3517</v>
      </c>
      <c r="S335" s="53" t="s">
        <v>284</v>
      </c>
      <c r="T335" s="53" t="s">
        <v>277</v>
      </c>
      <c r="U335" s="53" t="s">
        <v>277</v>
      </c>
      <c r="V335" s="53" t="s">
        <v>303</v>
      </c>
      <c r="W335" s="53" t="s">
        <v>304</v>
      </c>
      <c r="X335" s="53" t="s">
        <v>277</v>
      </c>
      <c r="Y335" s="53" t="s">
        <v>277</v>
      </c>
      <c r="Z335" s="53" t="s">
        <v>288</v>
      </c>
      <c r="AA335" s="53" t="s">
        <v>277</v>
      </c>
      <c r="AB335" s="53" t="s">
        <v>277</v>
      </c>
      <c r="AC335" s="55">
        <v>0</v>
      </c>
      <c r="AD335" s="53" t="s">
        <v>277</v>
      </c>
      <c r="AE335" s="53" t="s">
        <v>289</v>
      </c>
    </row>
    <row r="336" spans="1:31" ht="90" x14ac:dyDescent="0.25">
      <c r="A336" s="53" t="s">
        <v>3518</v>
      </c>
      <c r="B336" s="53" t="s">
        <v>3519</v>
      </c>
      <c r="C336" s="53" t="s">
        <v>3520</v>
      </c>
      <c r="D336" s="53" t="s">
        <v>3521</v>
      </c>
      <c r="E336" s="53" t="s">
        <v>1654</v>
      </c>
      <c r="F336" s="53" t="s">
        <v>532</v>
      </c>
      <c r="G336" s="53" t="s">
        <v>3522</v>
      </c>
      <c r="H336" s="53" t="s">
        <v>3523</v>
      </c>
      <c r="I336" s="53" t="s">
        <v>3524</v>
      </c>
      <c r="J336" s="53" t="s">
        <v>987</v>
      </c>
      <c r="K336" s="53" t="s">
        <v>3525</v>
      </c>
      <c r="L336" s="53" t="s">
        <v>3025</v>
      </c>
      <c r="M336" s="53" t="s">
        <v>2151</v>
      </c>
      <c r="N336" s="54">
        <v>2914</v>
      </c>
      <c r="O336" s="54">
        <v>837.26</v>
      </c>
      <c r="P336" s="54">
        <v>0</v>
      </c>
      <c r="Q336" s="53" t="s">
        <v>277</v>
      </c>
      <c r="R336" s="53" t="s">
        <v>3526</v>
      </c>
      <c r="S336" s="53" t="s">
        <v>348</v>
      </c>
      <c r="T336" s="53" t="s">
        <v>3133</v>
      </c>
      <c r="U336" s="53" t="s">
        <v>277</v>
      </c>
      <c r="V336" s="53" t="s">
        <v>320</v>
      </c>
      <c r="W336" s="53" t="s">
        <v>3064</v>
      </c>
      <c r="X336" s="53" t="s">
        <v>277</v>
      </c>
      <c r="Y336" s="53" t="s">
        <v>3527</v>
      </c>
      <c r="Z336" s="53" t="s">
        <v>288</v>
      </c>
      <c r="AA336" s="53" t="s">
        <v>277</v>
      </c>
      <c r="AB336" s="53" t="s">
        <v>277</v>
      </c>
      <c r="AC336" s="55">
        <v>0</v>
      </c>
      <c r="AD336" s="53" t="s">
        <v>277</v>
      </c>
      <c r="AE336" s="53" t="s">
        <v>410</v>
      </c>
    </row>
    <row r="337" spans="1:31" ht="90" x14ac:dyDescent="0.25">
      <c r="A337" s="53" t="s">
        <v>3528</v>
      </c>
      <c r="B337" s="53" t="s">
        <v>3529</v>
      </c>
      <c r="C337" s="53" t="s">
        <v>277</v>
      </c>
      <c r="D337" s="53" t="s">
        <v>101</v>
      </c>
      <c r="E337" s="53" t="s">
        <v>275</v>
      </c>
      <c r="F337" s="53" t="s">
        <v>3530</v>
      </c>
      <c r="G337" s="53" t="s">
        <v>277</v>
      </c>
      <c r="H337" s="53" t="s">
        <v>277</v>
      </c>
      <c r="I337" s="53" t="s">
        <v>579</v>
      </c>
      <c r="J337" s="53" t="s">
        <v>580</v>
      </c>
      <c r="K337" s="53" t="s">
        <v>3531</v>
      </c>
      <c r="L337" s="53" t="s">
        <v>3532</v>
      </c>
      <c r="M337" s="53" t="s">
        <v>3533</v>
      </c>
      <c r="N337" s="54">
        <v>7500</v>
      </c>
      <c r="O337" s="54">
        <v>2900</v>
      </c>
      <c r="P337" s="54">
        <v>0</v>
      </c>
      <c r="Q337" s="53" t="s">
        <v>277</v>
      </c>
      <c r="R337" s="53" t="s">
        <v>3534</v>
      </c>
      <c r="S337" s="53" t="s">
        <v>284</v>
      </c>
      <c r="T337" s="53" t="s">
        <v>277</v>
      </c>
      <c r="U337" s="53" t="s">
        <v>277</v>
      </c>
      <c r="V337" s="53" t="s">
        <v>320</v>
      </c>
      <c r="W337" s="53" t="s">
        <v>286</v>
      </c>
      <c r="X337" s="53" t="s">
        <v>277</v>
      </c>
      <c r="Y337" s="53" t="s">
        <v>3535</v>
      </c>
      <c r="Z337" s="53" t="s">
        <v>277</v>
      </c>
      <c r="AA337" s="53" t="s">
        <v>277</v>
      </c>
      <c r="AB337" s="53" t="s">
        <v>288</v>
      </c>
      <c r="AC337" s="55">
        <v>0</v>
      </c>
      <c r="AD337" s="53" t="s">
        <v>277</v>
      </c>
      <c r="AE337" s="53" t="s">
        <v>306</v>
      </c>
    </row>
    <row r="338" spans="1:31" ht="90" x14ac:dyDescent="0.25">
      <c r="A338" s="53" t="s">
        <v>3536</v>
      </c>
      <c r="B338" s="53" t="s">
        <v>3529</v>
      </c>
      <c r="C338" s="53" t="s">
        <v>3537</v>
      </c>
      <c r="D338" s="53" t="s">
        <v>103</v>
      </c>
      <c r="E338" s="53" t="s">
        <v>480</v>
      </c>
      <c r="F338" s="53" t="s">
        <v>3430</v>
      </c>
      <c r="G338" s="53" t="s">
        <v>3431</v>
      </c>
      <c r="H338" s="53" t="s">
        <v>892</v>
      </c>
      <c r="I338" s="53" t="s">
        <v>1220</v>
      </c>
      <c r="J338" s="53" t="s">
        <v>383</v>
      </c>
      <c r="K338" s="53" t="s">
        <v>3538</v>
      </c>
      <c r="L338" s="53" t="s">
        <v>3539</v>
      </c>
      <c r="M338" s="53" t="s">
        <v>3540</v>
      </c>
      <c r="N338" s="54">
        <v>3876</v>
      </c>
      <c r="O338" s="54">
        <v>1693.71</v>
      </c>
      <c r="P338" s="54">
        <v>0</v>
      </c>
      <c r="Q338" s="53" t="s">
        <v>277</v>
      </c>
      <c r="R338" s="53" t="s">
        <v>3541</v>
      </c>
      <c r="S338" s="53" t="s">
        <v>284</v>
      </c>
      <c r="T338" s="53" t="s">
        <v>956</v>
      </c>
      <c r="U338" s="53" t="s">
        <v>277</v>
      </c>
      <c r="V338" s="53" t="s">
        <v>303</v>
      </c>
      <c r="W338" s="53" t="s">
        <v>304</v>
      </c>
      <c r="X338" s="53" t="s">
        <v>427</v>
      </c>
      <c r="Y338" s="53" t="s">
        <v>3542</v>
      </c>
      <c r="Z338" s="53" t="s">
        <v>288</v>
      </c>
      <c r="AA338" s="53" t="s">
        <v>277</v>
      </c>
      <c r="AB338" s="53" t="s">
        <v>277</v>
      </c>
      <c r="AC338" s="55">
        <v>0</v>
      </c>
      <c r="AD338" s="53" t="s">
        <v>277</v>
      </c>
      <c r="AE338" s="53" t="s">
        <v>306</v>
      </c>
    </row>
    <row r="339" spans="1:31" ht="60" x14ac:dyDescent="0.25">
      <c r="A339" s="53" t="s">
        <v>3543</v>
      </c>
      <c r="B339" s="53" t="s">
        <v>3544</v>
      </c>
      <c r="C339" s="53" t="s">
        <v>3545</v>
      </c>
      <c r="D339" s="53" t="s">
        <v>3546</v>
      </c>
      <c r="E339" s="53" t="s">
        <v>1654</v>
      </c>
      <c r="F339" s="53" t="s">
        <v>3547</v>
      </c>
      <c r="G339" s="53" t="s">
        <v>3548</v>
      </c>
      <c r="H339" s="53" t="s">
        <v>277</v>
      </c>
      <c r="I339" s="53" t="s">
        <v>3549</v>
      </c>
      <c r="J339" s="53" t="s">
        <v>3550</v>
      </c>
      <c r="K339" s="53" t="s">
        <v>1311</v>
      </c>
      <c r="L339" s="53" t="s">
        <v>3551</v>
      </c>
      <c r="M339" s="53" t="s">
        <v>3552</v>
      </c>
      <c r="N339" s="54">
        <v>3055</v>
      </c>
      <c r="O339" s="54">
        <v>1094</v>
      </c>
      <c r="P339" s="54">
        <v>0</v>
      </c>
      <c r="Q339" s="53" t="s">
        <v>277</v>
      </c>
      <c r="R339" s="53" t="s">
        <v>3553</v>
      </c>
      <c r="S339" s="53" t="s">
        <v>439</v>
      </c>
      <c r="T339" s="53" t="s">
        <v>3209</v>
      </c>
      <c r="U339" s="53" t="s">
        <v>277</v>
      </c>
      <c r="V339" s="53" t="s">
        <v>277</v>
      </c>
      <c r="W339" s="53" t="s">
        <v>277</v>
      </c>
      <c r="X339" s="53" t="s">
        <v>277</v>
      </c>
      <c r="Y339" s="53" t="s">
        <v>3554</v>
      </c>
      <c r="Z339" s="53" t="s">
        <v>288</v>
      </c>
      <c r="AA339" s="53" t="s">
        <v>277</v>
      </c>
      <c r="AB339" s="53" t="s">
        <v>277</v>
      </c>
      <c r="AC339" s="55">
        <v>0</v>
      </c>
      <c r="AD339" s="53" t="s">
        <v>277</v>
      </c>
      <c r="AE339" s="53" t="s">
        <v>306</v>
      </c>
    </row>
    <row r="340" spans="1:31" ht="105" x14ac:dyDescent="0.25">
      <c r="A340" s="53" t="s">
        <v>3555</v>
      </c>
      <c r="B340" s="53" t="s">
        <v>3556</v>
      </c>
      <c r="C340" s="53" t="s">
        <v>3557</v>
      </c>
      <c r="D340" s="53" t="s">
        <v>3558</v>
      </c>
      <c r="E340" s="53" t="s">
        <v>1654</v>
      </c>
      <c r="F340" s="53" t="s">
        <v>3547</v>
      </c>
      <c r="G340" s="53" t="s">
        <v>3548</v>
      </c>
      <c r="H340" s="53" t="s">
        <v>277</v>
      </c>
      <c r="I340" s="53" t="s">
        <v>3549</v>
      </c>
      <c r="J340" s="53" t="s">
        <v>3550</v>
      </c>
      <c r="K340" s="53" t="s">
        <v>1311</v>
      </c>
      <c r="L340" s="53" t="s">
        <v>3559</v>
      </c>
      <c r="M340" s="53" t="s">
        <v>3560</v>
      </c>
      <c r="N340" s="54">
        <v>3560</v>
      </c>
      <c r="O340" s="54">
        <v>1175</v>
      </c>
      <c r="P340" s="54">
        <v>0</v>
      </c>
      <c r="Q340" s="53" t="s">
        <v>277</v>
      </c>
      <c r="R340" s="53" t="s">
        <v>3561</v>
      </c>
      <c r="S340" s="53" t="s">
        <v>439</v>
      </c>
      <c r="T340" s="53" t="s">
        <v>439</v>
      </c>
      <c r="U340" s="53" t="s">
        <v>277</v>
      </c>
      <c r="V340" s="53" t="s">
        <v>277</v>
      </c>
      <c r="W340" s="53" t="s">
        <v>277</v>
      </c>
      <c r="X340" s="53" t="s">
        <v>277</v>
      </c>
      <c r="Y340" s="53" t="s">
        <v>3562</v>
      </c>
      <c r="Z340" s="53" t="s">
        <v>288</v>
      </c>
      <c r="AA340" s="53" t="s">
        <v>277</v>
      </c>
      <c r="AB340" s="53" t="s">
        <v>277</v>
      </c>
      <c r="AC340" s="55">
        <v>0</v>
      </c>
      <c r="AD340" s="53" t="s">
        <v>277</v>
      </c>
      <c r="AE340" s="53" t="s">
        <v>306</v>
      </c>
    </row>
    <row r="341" spans="1:31" ht="90" x14ac:dyDescent="0.25">
      <c r="A341" s="53" t="s">
        <v>3563</v>
      </c>
      <c r="B341" s="53" t="s">
        <v>3564</v>
      </c>
      <c r="C341" s="53" t="s">
        <v>3565</v>
      </c>
      <c r="D341" s="53" t="s">
        <v>3566</v>
      </c>
      <c r="E341" s="53" t="s">
        <v>1654</v>
      </c>
      <c r="F341" s="53" t="s">
        <v>3567</v>
      </c>
      <c r="G341" s="53" t="s">
        <v>1329</v>
      </c>
      <c r="H341" s="53" t="s">
        <v>3248</v>
      </c>
      <c r="I341" s="53" t="s">
        <v>3130</v>
      </c>
      <c r="J341" s="53" t="s">
        <v>1330</v>
      </c>
      <c r="K341" s="53" t="s">
        <v>3568</v>
      </c>
      <c r="L341" s="53" t="s">
        <v>3569</v>
      </c>
      <c r="M341" s="53" t="s">
        <v>3570</v>
      </c>
      <c r="N341" s="54">
        <v>27278</v>
      </c>
      <c r="O341" s="54">
        <v>3000</v>
      </c>
      <c r="P341" s="54">
        <v>0</v>
      </c>
      <c r="Q341" s="53" t="s">
        <v>277</v>
      </c>
      <c r="R341" s="53" t="s">
        <v>3571</v>
      </c>
      <c r="S341" s="53" t="s">
        <v>439</v>
      </c>
      <c r="T341" s="53" t="s">
        <v>956</v>
      </c>
      <c r="U341" s="53" t="s">
        <v>3209</v>
      </c>
      <c r="V341" s="53" t="s">
        <v>303</v>
      </c>
      <c r="W341" s="53" t="s">
        <v>304</v>
      </c>
      <c r="X341" s="53" t="s">
        <v>427</v>
      </c>
      <c r="Y341" s="53" t="s">
        <v>3572</v>
      </c>
      <c r="Z341" s="53" t="s">
        <v>288</v>
      </c>
      <c r="AA341" s="53" t="s">
        <v>277</v>
      </c>
      <c r="AB341" s="53" t="s">
        <v>277</v>
      </c>
      <c r="AC341" s="55">
        <v>0</v>
      </c>
      <c r="AD341" s="53" t="s">
        <v>277</v>
      </c>
      <c r="AE341" s="53" t="s">
        <v>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1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2.75" x14ac:dyDescent="0.2"/>
  <cols>
    <col min="2" max="2" width="33.140625" customWidth="1"/>
    <col min="3" max="3" width="10.85546875" bestFit="1" customWidth="1"/>
    <col min="4" max="4" width="11.1406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11.7109375" style="58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58" bestFit="1" customWidth="1"/>
    <col min="16" max="16" width="11.42578125" style="3" customWidth="1"/>
    <col min="17" max="17" width="9.2851562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t="s">
        <v>3578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58" t="s">
        <v>105</v>
      </c>
      <c r="L1" s="4" t="s">
        <v>5</v>
      </c>
      <c r="M1" s="5" t="s">
        <v>6</v>
      </c>
      <c r="N1" s="1" t="s">
        <v>7</v>
      </c>
      <c r="O1" s="58" t="s">
        <v>106</v>
      </c>
      <c r="P1" s="3" t="s">
        <v>107</v>
      </c>
      <c r="Q1" s="3" t="s">
        <v>108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58" t="s">
        <v>14</v>
      </c>
      <c r="M2" s="5" t="s">
        <v>18</v>
      </c>
      <c r="N2" s="1" t="s">
        <v>19</v>
      </c>
      <c r="O2" s="58" t="s">
        <v>111</v>
      </c>
      <c r="P2" s="3" t="s">
        <v>112</v>
      </c>
      <c r="Q2" s="3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SUM(I6:I120)</f>
        <v>420141</v>
      </c>
      <c r="J3" s="17"/>
      <c r="M3" s="19"/>
      <c r="R3" s="16">
        <f>SUM(R4:R87)</f>
        <v>-8271.2229548501527</v>
      </c>
      <c r="U3" s="20"/>
      <c r="AB3" s="21"/>
      <c r="AE3" s="22">
        <f>R3-AE6-AE46-AE34</f>
        <v>-17156.159133725807</v>
      </c>
    </row>
    <row r="4" spans="1:31" s="60" customFormat="1" x14ac:dyDescent="0.2">
      <c r="A4" s="59" t="s">
        <v>113</v>
      </c>
      <c r="B4" s="60" t="s">
        <v>114</v>
      </c>
      <c r="C4" s="61">
        <v>152000</v>
      </c>
      <c r="D4" s="61">
        <v>66600</v>
      </c>
      <c r="E4" s="62">
        <f>F4/1.25</f>
        <v>0</v>
      </c>
      <c r="F4" s="61"/>
      <c r="G4" s="62">
        <f>H4/0.15</f>
        <v>0</v>
      </c>
      <c r="I4" s="62">
        <f>D4+F4+H4</f>
        <v>66600</v>
      </c>
      <c r="J4" s="62">
        <f>SUM(E4:H4)</f>
        <v>0</v>
      </c>
      <c r="K4" s="58">
        <v>46464</v>
      </c>
      <c r="L4" s="63">
        <f>C4/D4</f>
        <v>2.2822822822822824</v>
      </c>
      <c r="M4" s="63">
        <f>O4/K4</f>
        <v>2.2942062672176307</v>
      </c>
      <c r="N4" s="64">
        <f>C4*K4/D4</f>
        <v>106043.96396396396</v>
      </c>
      <c r="O4" s="58">
        <v>106598</v>
      </c>
      <c r="P4" s="58">
        <v>0</v>
      </c>
      <c r="Q4" s="58">
        <v>600</v>
      </c>
      <c r="R4" s="65">
        <f>O4-N4</f>
        <v>554.03603603603551</v>
      </c>
      <c r="V4" s="60">
        <f>H4/0.15</f>
        <v>0</v>
      </c>
      <c r="W4" s="60">
        <f>D4-V4</f>
        <v>66600</v>
      </c>
      <c r="X4" s="60">
        <f>F4/W4</f>
        <v>0</v>
      </c>
      <c r="Y4" s="60">
        <v>2</v>
      </c>
      <c r="Z4" s="65">
        <f>V4*1.15+W4*(1+Y4)</f>
        <v>199800</v>
      </c>
      <c r="AA4" s="65">
        <f>N4-Z4</f>
        <v>-93756.036036036036</v>
      </c>
      <c r="AB4" s="66">
        <f>AA4/N4</f>
        <v>-0.8841242116137451</v>
      </c>
      <c r="AD4" s="67">
        <f>C4-O4</f>
        <v>45402</v>
      </c>
      <c r="AE4" s="65">
        <f>R4+AD4</f>
        <v>45956.036036036036</v>
      </c>
    </row>
    <row r="5" spans="1:31" x14ac:dyDescent="0.2">
      <c r="B5">
        <v>0</v>
      </c>
      <c r="C5" s="37"/>
      <c r="D5" s="37"/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24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58">
        <v>17968</v>
      </c>
      <c r="L6" s="18">
        <f>C6/D6</f>
        <v>2.3809523809523809</v>
      </c>
      <c r="M6" s="26">
        <f>O6/K6</f>
        <v>2.3885240427426537</v>
      </c>
      <c r="N6" s="27">
        <f>C6*K6/D6</f>
        <v>42780.952380952382</v>
      </c>
      <c r="O6" s="58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581</v>
      </c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24">
        <v>15600</v>
      </c>
      <c r="E8" s="17">
        <f>F8/1.25</f>
        <v>0</v>
      </c>
      <c r="F8" s="25"/>
      <c r="G8" s="17">
        <f>H8/0.15</f>
        <v>0</v>
      </c>
      <c r="I8" s="17">
        <f>D8+F8+H8</f>
        <v>15600</v>
      </c>
      <c r="J8" s="17">
        <f>SUM(E8:H8)</f>
        <v>0</v>
      </c>
      <c r="K8" s="58">
        <v>2397</v>
      </c>
      <c r="L8" s="18">
        <f>C8/D8</f>
        <v>3.2051282051282053</v>
      </c>
      <c r="M8" s="26">
        <f>O8/K8</f>
        <v>3.2069253233208177</v>
      </c>
      <c r="N8" s="27">
        <f>C8*K8/D8</f>
        <v>7682.6923076923076</v>
      </c>
      <c r="O8" s="58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s="60" customFormat="1" x14ac:dyDescent="0.2">
      <c r="A10" s="59" t="s">
        <v>115</v>
      </c>
      <c r="B10" s="60" t="s">
        <v>116</v>
      </c>
      <c r="C10" s="61">
        <v>38000</v>
      </c>
      <c r="D10" s="61">
        <v>13500</v>
      </c>
      <c r="E10" s="62">
        <f>F10/1.25</f>
        <v>0</v>
      </c>
      <c r="F10" s="61"/>
      <c r="G10" s="62">
        <f>H10/0.15</f>
        <v>0</v>
      </c>
      <c r="H10" s="61"/>
      <c r="I10" s="62">
        <f>D10+F10+H10</f>
        <v>13500</v>
      </c>
      <c r="J10" s="62">
        <f>SUM(E10:H10)</f>
        <v>0</v>
      </c>
      <c r="K10" s="58">
        <v>13437</v>
      </c>
      <c r="L10" s="63">
        <f>C10/D10</f>
        <v>2.8148148148148149</v>
      </c>
      <c r="M10" s="63">
        <f>O10/K10</f>
        <v>2.811490660117586</v>
      </c>
      <c r="N10" s="64">
        <f>C10*K10/D10</f>
        <v>37822.666666666664</v>
      </c>
      <c r="O10" s="58">
        <v>37778</v>
      </c>
      <c r="P10" s="58">
        <v>0</v>
      </c>
      <c r="Q10" s="58">
        <v>0</v>
      </c>
      <c r="R10" s="65">
        <f>(O10-N10)</f>
        <v>-44.666666666664241</v>
      </c>
      <c r="T10" s="58"/>
      <c r="U10" s="65"/>
      <c r="V10" s="60">
        <f>H10/0.15</f>
        <v>0</v>
      </c>
      <c r="W10" s="60">
        <f>D10-V10</f>
        <v>13500</v>
      </c>
      <c r="X10" s="60">
        <f>F10/W10</f>
        <v>0</v>
      </c>
      <c r="Y10" s="60">
        <v>2</v>
      </c>
      <c r="Z10" s="65">
        <f>V10*1.15+W10*(1+Y10)</f>
        <v>40500</v>
      </c>
      <c r="AA10" s="65">
        <f>N10-Z10</f>
        <v>-2677.3333333333358</v>
      </c>
      <c r="AB10" s="66">
        <f>AA10/N10</f>
        <v>-7.07864772446858E-2</v>
      </c>
      <c r="AD10" s="67">
        <f>C10-O10</f>
        <v>222</v>
      </c>
      <c r="AE10" s="65">
        <f>R10+AD10</f>
        <v>177.33333333333576</v>
      </c>
    </row>
    <row r="11" spans="1:31" x14ac:dyDescent="0.2">
      <c r="B11">
        <v>0</v>
      </c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s="60" customFormat="1" x14ac:dyDescent="0.2">
      <c r="A12" s="59" t="s">
        <v>117</v>
      </c>
      <c r="B12" s="60" t="s">
        <v>118</v>
      </c>
      <c r="C12" s="61">
        <v>9960</v>
      </c>
      <c r="D12" s="61">
        <v>4955</v>
      </c>
      <c r="E12" s="62">
        <f>F12/1.25</f>
        <v>0</v>
      </c>
      <c r="F12" s="61"/>
      <c r="G12" s="62">
        <f>H12/0.15</f>
        <v>0</v>
      </c>
      <c r="H12" s="61"/>
      <c r="I12" s="62">
        <f>D12+F12+H12</f>
        <v>4955</v>
      </c>
      <c r="J12" s="62">
        <f>SUM(E12:H12)</f>
        <v>0</v>
      </c>
      <c r="K12" s="58">
        <v>1960</v>
      </c>
      <c r="L12" s="63">
        <f>C12/D12</f>
        <v>2.0100908173562058</v>
      </c>
      <c r="M12" s="63">
        <f>O12/K12</f>
        <v>2.010204081632653</v>
      </c>
      <c r="N12" s="64">
        <f>C12*K12/D12</f>
        <v>3939.7780020181635</v>
      </c>
      <c r="O12" s="58">
        <v>3940</v>
      </c>
      <c r="P12" s="58">
        <v>0</v>
      </c>
      <c r="Q12" s="58">
        <v>0</v>
      </c>
      <c r="R12" s="65">
        <f>O12-N12</f>
        <v>0.22199798183646635</v>
      </c>
      <c r="T12" s="58"/>
      <c r="U12" s="65"/>
      <c r="V12" s="60">
        <f>H12/0.15</f>
        <v>0</v>
      </c>
      <c r="W12" s="60">
        <f>D12-V12</f>
        <v>4955</v>
      </c>
      <c r="X12" s="60">
        <f>F12/W12</f>
        <v>0</v>
      </c>
      <c r="Y12" s="60">
        <v>2</v>
      </c>
      <c r="Z12" s="65">
        <f>V12*1.15+W12*(1+Y12)</f>
        <v>14865</v>
      </c>
      <c r="AA12" s="65">
        <f>N12-Z12</f>
        <v>-10925.221997981836</v>
      </c>
      <c r="AB12" s="66">
        <f>AA12/N12</f>
        <v>-2.7730552311285961</v>
      </c>
      <c r="AD12" s="67">
        <f>C12-O12</f>
        <v>6020</v>
      </c>
      <c r="AE12" s="65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24">
        <v>9000</v>
      </c>
      <c r="E14" s="17">
        <f>F14/1.25</f>
        <v>0</v>
      </c>
      <c r="F14" s="25"/>
      <c r="G14" s="17">
        <f>H14/0.15</f>
        <v>0</v>
      </c>
      <c r="I14" s="17">
        <f>D14+F14+H14</f>
        <v>9000</v>
      </c>
      <c r="J14" s="17">
        <f>SUM(E14:H14)</f>
        <v>0</v>
      </c>
      <c r="K14" s="58">
        <v>3836</v>
      </c>
      <c r="L14" s="18">
        <f>C14/D14</f>
        <v>2.2222222222222223</v>
      </c>
      <c r="M14" s="26">
        <f>O14/K14</f>
        <v>2.2228884254431698</v>
      </c>
      <c r="N14" s="27">
        <f>C14*K14/D14</f>
        <v>8524.4444444444453</v>
      </c>
      <c r="O14" s="58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>F16/1.25</f>
        <v>0</v>
      </c>
      <c r="F16" s="25"/>
      <c r="G16" s="17">
        <f>H16/0.15</f>
        <v>0</v>
      </c>
      <c r="I16" s="17">
        <f>D16+F16+H16</f>
        <v>9032</v>
      </c>
      <c r="J16" s="17">
        <f>SUM(E16:H16)</f>
        <v>0</v>
      </c>
      <c r="K16" s="58">
        <v>3939</v>
      </c>
      <c r="L16" s="18">
        <f>C16/D16</f>
        <v>2.6679583702391496</v>
      </c>
      <c r="M16" s="26">
        <f>O16/K16</f>
        <v>2.6679360243716679</v>
      </c>
      <c r="N16" s="27">
        <f>C16*K16/D16</f>
        <v>10509.08802037201</v>
      </c>
      <c r="O16" s="58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7048</v>
      </c>
      <c r="D18" s="24">
        <v>1585</v>
      </c>
      <c r="E18" s="17">
        <f>F18/1.25</f>
        <v>0</v>
      </c>
      <c r="F18" s="25"/>
      <c r="G18" s="17">
        <f>H18/0.15</f>
        <v>0</v>
      </c>
      <c r="I18" s="17">
        <f>D18+F18+H18</f>
        <v>1585</v>
      </c>
      <c r="J18" s="17">
        <f>SUM(E18:H18)</f>
        <v>0</v>
      </c>
      <c r="K18" s="58">
        <v>2262</v>
      </c>
      <c r="L18" s="18">
        <f>C18/D18</f>
        <v>4.4466876971608835</v>
      </c>
      <c r="M18" s="26">
        <f>O18/K18</f>
        <v>3.1158267020335986</v>
      </c>
      <c r="N18" s="27">
        <f>C18*K18/D18</f>
        <v>10058.407570977917</v>
      </c>
      <c r="O18" s="58">
        <v>7048</v>
      </c>
      <c r="P18" s="3">
        <v>0</v>
      </c>
      <c r="Q18" s="3">
        <v>1000</v>
      </c>
      <c r="R18" s="16">
        <f>O18-N18</f>
        <v>-3010.4075709779172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5303.4075709779172</v>
      </c>
      <c r="AB18" s="21">
        <f>AA18/N18</f>
        <v>0.52726115277731778</v>
      </c>
      <c r="AD18" s="28">
        <f>C18-O18</f>
        <v>0</v>
      </c>
      <c r="AE18" s="22">
        <f>R18+AD18</f>
        <v>-3010.4075709779172</v>
      </c>
    </row>
    <row r="19" spans="1:31" x14ac:dyDescent="0.2">
      <c r="B19">
        <v>363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s="60" customFormat="1" x14ac:dyDescent="0.2">
      <c r="A20" s="59" t="s">
        <v>121</v>
      </c>
      <c r="B20" s="60" t="s">
        <v>122</v>
      </c>
      <c r="C20" s="61">
        <v>140000</v>
      </c>
      <c r="D20" s="61">
        <v>68500</v>
      </c>
      <c r="E20" s="62">
        <f>F20/1.25</f>
        <v>0</v>
      </c>
      <c r="F20" s="61"/>
      <c r="G20" s="62">
        <f>H20/0.15</f>
        <v>0</v>
      </c>
      <c r="I20" s="62">
        <f>D20+F20+H20</f>
        <v>68500</v>
      </c>
      <c r="J20" s="62">
        <f>SUM(E20:H20)</f>
        <v>0</v>
      </c>
      <c r="K20" s="58">
        <v>57275</v>
      </c>
      <c r="L20" s="63">
        <f>C20/D20</f>
        <v>2.0437956204379564</v>
      </c>
      <c r="M20" s="63">
        <f>O20/K20</f>
        <v>2.0162025316455696</v>
      </c>
      <c r="N20" s="64">
        <f>C20*K20/D20</f>
        <v>117058.39416058394</v>
      </c>
      <c r="O20" s="58">
        <v>115478</v>
      </c>
      <c r="P20" s="58">
        <v>1600</v>
      </c>
      <c r="Q20" s="58">
        <v>0</v>
      </c>
      <c r="R20" s="65">
        <f>O20-N20</f>
        <v>-1580.3941605839354</v>
      </c>
      <c r="T20" s="58"/>
      <c r="U20" s="65"/>
      <c r="V20" s="60">
        <f>H20/0.15</f>
        <v>0</v>
      </c>
      <c r="W20" s="60">
        <f>D20-V20</f>
        <v>68500</v>
      </c>
      <c r="X20" s="60">
        <f>F20/W20</f>
        <v>0</v>
      </c>
      <c r="Y20" s="60">
        <v>2</v>
      </c>
      <c r="Z20" s="65">
        <f>V20*1.15+W20*(1+Y20)</f>
        <v>205500</v>
      </c>
      <c r="AA20" s="65">
        <f>N20-Z20</f>
        <v>-88441.605839416065</v>
      </c>
      <c r="AB20" s="66">
        <f>AA20/N20</f>
        <v>-0.75553407744590639</v>
      </c>
      <c r="AD20" s="67">
        <f>C20-O20</f>
        <v>24522</v>
      </c>
      <c r="AE20" s="65">
        <f>R20+AD20</f>
        <v>22941.605839416065</v>
      </c>
    </row>
    <row r="21" spans="1:31" x14ac:dyDescent="0.2">
      <c r="B21">
        <v>319</v>
      </c>
      <c r="C21">
        <v>110000</v>
      </c>
      <c r="D21">
        <v>54300</v>
      </c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24">
        <v>8845</v>
      </c>
      <c r="D22" s="24">
        <v>4600</v>
      </c>
      <c r="E22" s="17">
        <f>F22/1.25</f>
        <v>0</v>
      </c>
      <c r="F22" s="25"/>
      <c r="G22" s="17">
        <f>H22/0.15</f>
        <v>0</v>
      </c>
      <c r="I22" s="17">
        <f>D22+F22+H22</f>
        <v>4600</v>
      </c>
      <c r="J22" s="17">
        <f>SUM(E22:H22)</f>
        <v>0</v>
      </c>
      <c r="K22" s="58">
        <v>4919</v>
      </c>
      <c r="L22" s="18">
        <f>C22/D22</f>
        <v>1.9228260869565217</v>
      </c>
      <c r="M22" s="26">
        <f>O22/K22</f>
        <v>1.798129701158772</v>
      </c>
      <c r="N22" s="27">
        <f>C22*K22/D22</f>
        <v>9458.3815217391311</v>
      </c>
      <c r="O22" s="58">
        <v>8845</v>
      </c>
      <c r="P22" s="3">
        <v>0</v>
      </c>
      <c r="Q22" s="3">
        <v>0</v>
      </c>
      <c r="R22" s="16">
        <f>O22-N22</f>
        <v>-613.38152173913113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-4341.6184782608689</v>
      </c>
      <c r="AB22" s="21">
        <f>AA22/N22</f>
        <v>-0.45902340355821963</v>
      </c>
      <c r="AD22" s="28">
        <f>C22-O22</f>
        <v>0</v>
      </c>
      <c r="AE22" s="22">
        <f>R22+AD22</f>
        <v>-613.38152173913113</v>
      </c>
    </row>
    <row r="23" spans="1:31" x14ac:dyDescent="0.2">
      <c r="B23">
        <v>35</v>
      </c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24">
        <v>6260</v>
      </c>
      <c r="E24" s="17">
        <f>F24/1.25</f>
        <v>0</v>
      </c>
      <c r="F24" s="25"/>
      <c r="G24" s="17">
        <f>H24/0.15</f>
        <v>0</v>
      </c>
      <c r="I24" s="17">
        <f>D24+F24+H24</f>
        <v>6260</v>
      </c>
      <c r="J24" s="17">
        <f>SUM(E24:H24)</f>
        <v>0</v>
      </c>
      <c r="K24" s="58">
        <v>2696</v>
      </c>
      <c r="L24" s="18">
        <f>C24/D24</f>
        <v>3.1948881789137382</v>
      </c>
      <c r="M24" s="26">
        <f>O24/K24</f>
        <v>3.1951038575667656</v>
      </c>
      <c r="N24" s="27">
        <f>C24*K24/D24</f>
        <v>8613.4185303514369</v>
      </c>
      <c r="O24" s="58">
        <v>8614</v>
      </c>
      <c r="P24" s="3">
        <v>0</v>
      </c>
      <c r="Q24" s="3">
        <v>0</v>
      </c>
      <c r="R24" s="16">
        <f>O24-N24</f>
        <v>0.58146964856314298</v>
      </c>
      <c r="T24" s="31"/>
      <c r="U24" s="20"/>
      <c r="V24" s="9">
        <f>H24/0.15</f>
        <v>0</v>
      </c>
      <c r="W24" s="9">
        <f>D24-V24</f>
        <v>6260</v>
      </c>
      <c r="X24" s="9">
        <f>F24/W24</f>
        <v>0</v>
      </c>
      <c r="Y24">
        <v>2</v>
      </c>
      <c r="Z24" s="16">
        <f>V24*1.15+W24*(1+Y24)</f>
        <v>18780</v>
      </c>
      <c r="AA24" s="16">
        <f>N24-Z24</f>
        <v>-10166.581469648563</v>
      </c>
      <c r="AB24" s="21">
        <f>AA24/N24</f>
        <v>-1.180318991097923</v>
      </c>
      <c r="AD24" s="28">
        <f>C24-O24</f>
        <v>11386</v>
      </c>
      <c r="AE24" s="22">
        <f>R24+AD24</f>
        <v>11386.581469648563</v>
      </c>
    </row>
    <row r="25" spans="1:31" x14ac:dyDescent="0.2">
      <c r="B25">
        <v>449</v>
      </c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24">
        <v>3700</v>
      </c>
      <c r="E26" s="17">
        <f>F26/1.25</f>
        <v>0</v>
      </c>
      <c r="F26" s="25"/>
      <c r="G26" s="17">
        <f>H26/0.15</f>
        <v>0</v>
      </c>
      <c r="I26" s="17">
        <f>D26+F26+H26</f>
        <v>3700</v>
      </c>
      <c r="J26" s="17">
        <f>SUM(E26:H26)</f>
        <v>0</v>
      </c>
      <c r="K26" s="58">
        <v>522</v>
      </c>
      <c r="L26" s="18">
        <f>C26/D26</f>
        <v>5.6756756756756754</v>
      </c>
      <c r="M26" s="26">
        <f>O26/K26</f>
        <v>5.6321839080459766</v>
      </c>
      <c r="N26" s="27">
        <f>C26*K26/D26</f>
        <v>2962.7027027027025</v>
      </c>
      <c r="O26" s="58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59</v>
      </c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>F28/1.25</f>
        <v>0</v>
      </c>
      <c r="G28" s="17">
        <f>H28/0.15</f>
        <v>0</v>
      </c>
      <c r="I28" s="17">
        <f>D28+F28+H28</f>
        <v>1272</v>
      </c>
      <c r="J28" s="17">
        <f>SUM(E28:H28)</f>
        <v>0</v>
      </c>
      <c r="K28" s="58">
        <v>1272</v>
      </c>
      <c r="L28" s="18">
        <f>C28/D28</f>
        <v>5.5031446540880502</v>
      </c>
      <c r="M28" s="26">
        <f>O28/K28</f>
        <v>5.5031446540880502</v>
      </c>
      <c r="N28" s="27">
        <f>C28*K28/D28</f>
        <v>7000</v>
      </c>
      <c r="O28" s="58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s="60" customFormat="1" x14ac:dyDescent="0.2">
      <c r="A30" s="59" t="s">
        <v>124</v>
      </c>
      <c r="B30" s="60" t="s">
        <v>125</v>
      </c>
      <c r="C30" s="61">
        <v>7496</v>
      </c>
      <c r="D30" s="61">
        <v>1880</v>
      </c>
      <c r="E30" s="62">
        <f>F30/1.25</f>
        <v>0</v>
      </c>
      <c r="F30" s="61"/>
      <c r="G30" s="62">
        <f>H30/0.15</f>
        <v>0</v>
      </c>
      <c r="I30" s="62">
        <f>D30+F30+H30</f>
        <v>1880</v>
      </c>
      <c r="J30" s="62">
        <f>SUM(E30:H30)</f>
        <v>0</v>
      </c>
      <c r="K30" s="58">
        <v>574</v>
      </c>
      <c r="L30" s="63">
        <f>C30/D30</f>
        <v>3.9872340425531916</v>
      </c>
      <c r="M30" s="63">
        <f>O30/K30</f>
        <v>3.9198606271777003</v>
      </c>
      <c r="N30" s="64">
        <f>C30*K30/D30</f>
        <v>2288.6723404255317</v>
      </c>
      <c r="O30" s="58">
        <v>2250</v>
      </c>
      <c r="P30" s="58">
        <v>0</v>
      </c>
      <c r="Q30" s="58">
        <v>0</v>
      </c>
      <c r="R30" s="65">
        <f>O30-N30</f>
        <v>-38.672340425531729</v>
      </c>
      <c r="V30" s="60">
        <f>H30/0.15</f>
        <v>0</v>
      </c>
      <c r="W30" s="60">
        <f>D30-V30</f>
        <v>1880</v>
      </c>
      <c r="X30" s="60">
        <f>F30/W30</f>
        <v>0</v>
      </c>
      <c r="Y30" s="60">
        <v>2</v>
      </c>
      <c r="Z30" s="65">
        <f>V30*1.15+W30*(1+Y30)</f>
        <v>5640</v>
      </c>
      <c r="AA30" s="65">
        <f>N30-Z30</f>
        <v>-3351.3276595744683</v>
      </c>
      <c r="AB30" s="66">
        <f>AA30/N30</f>
        <v>-1.4643108147806592</v>
      </c>
      <c r="AD30" s="67">
        <f>C30-O30</f>
        <v>5246</v>
      </c>
      <c r="AE30" s="65">
        <f>R30+AD30</f>
        <v>5207.3276595744683</v>
      </c>
    </row>
    <row r="31" spans="1:31" x14ac:dyDescent="0.2">
      <c r="B31">
        <v>0</v>
      </c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s="60" customFormat="1" x14ac:dyDescent="0.2">
      <c r="A32" s="59" t="s">
        <v>126</v>
      </c>
      <c r="B32" s="60" t="s">
        <v>127</v>
      </c>
      <c r="C32" s="61">
        <v>20000</v>
      </c>
      <c r="D32" s="61">
        <v>5400</v>
      </c>
      <c r="E32" s="62">
        <f>F32/1.25</f>
        <v>0</v>
      </c>
      <c r="F32" s="61"/>
      <c r="G32" s="62">
        <f>H32/0.15</f>
        <v>0</v>
      </c>
      <c r="I32" s="62">
        <f>D32+F32+H32</f>
        <v>5400</v>
      </c>
      <c r="J32" s="62">
        <f>SUM(E32:H32)</f>
        <v>0</v>
      </c>
      <c r="K32" s="58">
        <v>2169</v>
      </c>
      <c r="L32" s="63">
        <f>C32/D32</f>
        <v>3.7037037037037037</v>
      </c>
      <c r="M32" s="63">
        <f>O32/K32</f>
        <v>3.7136929460580914</v>
      </c>
      <c r="N32" s="64">
        <f>C32*K32/D32</f>
        <v>8033.333333333333</v>
      </c>
      <c r="O32" s="58">
        <v>8055</v>
      </c>
      <c r="P32" s="58">
        <v>0</v>
      </c>
      <c r="Q32" s="58">
        <v>0</v>
      </c>
      <c r="R32" s="65">
        <f>O32-N32</f>
        <v>21.66666666666697</v>
      </c>
      <c r="V32" s="60">
        <f>H32/0.15</f>
        <v>0</v>
      </c>
      <c r="W32" s="60">
        <f>D32-V32</f>
        <v>5400</v>
      </c>
      <c r="X32" s="60">
        <f>F32/W32</f>
        <v>0</v>
      </c>
      <c r="Y32" s="60">
        <v>2</v>
      </c>
      <c r="Z32" s="65">
        <f>V32*1.15+W32*(1+Y32)</f>
        <v>16200</v>
      </c>
      <c r="AA32" s="65">
        <f>N32-Z32</f>
        <v>-8166.666666666667</v>
      </c>
      <c r="AB32" s="66">
        <f>AA32/N32</f>
        <v>-1.0165975103734441</v>
      </c>
      <c r="AD32" s="67">
        <f>C32-O32</f>
        <v>11945</v>
      </c>
      <c r="AE32" s="65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>F34/1.25</f>
        <v>0</v>
      </c>
      <c r="F34" s="25"/>
      <c r="G34" s="17">
        <f>H34/0.15</f>
        <v>0</v>
      </c>
      <c r="I34" s="17">
        <f>D34+F34+H34</f>
        <v>15800</v>
      </c>
      <c r="J34" s="17">
        <f>SUM(E34:H34)</f>
        <v>0</v>
      </c>
      <c r="K34" s="58">
        <v>15386</v>
      </c>
      <c r="L34" s="18">
        <f>C34/D34</f>
        <v>2.0253164556962027</v>
      </c>
      <c r="M34" s="26">
        <f>O34/K34</f>
        <v>2.043351098401144</v>
      </c>
      <c r="N34" s="27">
        <f>C34*K34/D34</f>
        <v>31161.518987341773</v>
      </c>
      <c r="O34" s="58">
        <v>31439</v>
      </c>
      <c r="P34" s="3">
        <v>0</v>
      </c>
      <c r="Q34" s="3">
        <v>300</v>
      </c>
      <c r="R34" s="16">
        <f>O34-N34</f>
        <v>277.48101265822697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-16238.481012658227</v>
      </c>
      <c r="AB34" s="21">
        <f>AA34/N34</f>
        <v>-0.52110685038346549</v>
      </c>
      <c r="AD34" s="28">
        <f>C34-O34</f>
        <v>561</v>
      </c>
      <c r="AE34" s="22">
        <f>R34+AD34</f>
        <v>838.48101265822697</v>
      </c>
    </row>
    <row r="35" spans="1:31" x14ac:dyDescent="0.2">
      <c r="B35">
        <v>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s="60" customFormat="1" x14ac:dyDescent="0.2">
      <c r="A36" s="59" t="s">
        <v>128</v>
      </c>
      <c r="B36" s="60" t="s">
        <v>129</v>
      </c>
      <c r="C36" s="61">
        <v>22500</v>
      </c>
      <c r="D36" s="61">
        <v>13500</v>
      </c>
      <c r="E36" s="62">
        <f>F36/1.25</f>
        <v>0</v>
      </c>
      <c r="F36" s="61"/>
      <c r="G36" s="62">
        <f>H36/0.15</f>
        <v>0</v>
      </c>
      <c r="H36" s="61"/>
      <c r="I36" s="62">
        <f>D36+F36+H36</f>
        <v>13500</v>
      </c>
      <c r="J36" s="62">
        <f>SUM(E36:H36)</f>
        <v>0</v>
      </c>
      <c r="K36" s="58">
        <v>13095</v>
      </c>
      <c r="L36" s="63">
        <f>C36/D36</f>
        <v>1.6666666666666667</v>
      </c>
      <c r="M36" s="63">
        <f>O36/K36</f>
        <v>1.6822451317296678</v>
      </c>
      <c r="N36" s="64">
        <f>C36*K36/D36</f>
        <v>21825</v>
      </c>
      <c r="O36" s="58">
        <v>22029</v>
      </c>
      <c r="P36" s="58">
        <v>0</v>
      </c>
      <c r="Q36" s="58">
        <v>200</v>
      </c>
      <c r="R36" s="65">
        <f>O36-N36</f>
        <v>204</v>
      </c>
      <c r="T36" s="58"/>
      <c r="U36" s="65"/>
      <c r="V36" s="60">
        <f>H36/0.15</f>
        <v>0</v>
      </c>
      <c r="W36" s="60">
        <f>D36-V36</f>
        <v>13500</v>
      </c>
      <c r="X36" s="60">
        <f>F36/W36</f>
        <v>0</v>
      </c>
      <c r="Y36" s="60">
        <v>2</v>
      </c>
      <c r="Z36" s="65">
        <f>V36*1.15+W36*(1+Y36)</f>
        <v>40500</v>
      </c>
      <c r="AA36" s="65">
        <f>N36-Z36</f>
        <v>-18675</v>
      </c>
      <c r="AB36" s="66">
        <f>AA36/N36</f>
        <v>-0.85567010309278346</v>
      </c>
      <c r="AD36" s="67">
        <f>C36-O36</f>
        <v>471</v>
      </c>
      <c r="AE36" s="65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s="60" customFormat="1" x14ac:dyDescent="0.2">
      <c r="A38" s="59" t="s">
        <v>130</v>
      </c>
      <c r="B38" s="60" t="s">
        <v>131</v>
      </c>
      <c r="C38" s="61">
        <v>15337</v>
      </c>
      <c r="D38" s="61">
        <v>5700</v>
      </c>
      <c r="E38" s="62">
        <f>F38/1.25</f>
        <v>0</v>
      </c>
      <c r="F38" s="61"/>
      <c r="G38" s="62">
        <f>H38/0.15</f>
        <v>0</v>
      </c>
      <c r="H38" s="61"/>
      <c r="I38" s="62">
        <f>D38+F38+H38</f>
        <v>5700</v>
      </c>
      <c r="J38" s="62">
        <f>SUM(E38:H38)</f>
        <v>0</v>
      </c>
      <c r="K38" s="58">
        <v>5632</v>
      </c>
      <c r="L38" s="63">
        <f>C38/D38</f>
        <v>2.690701754385965</v>
      </c>
      <c r="M38" s="63">
        <f>O38/K38</f>
        <v>2.7230113636363638</v>
      </c>
      <c r="N38" s="64">
        <f>C38*K38/D38</f>
        <v>15154.032280701755</v>
      </c>
      <c r="O38" s="58">
        <v>15336</v>
      </c>
      <c r="P38" s="58">
        <v>0</v>
      </c>
      <c r="Q38" s="58">
        <v>200</v>
      </c>
      <c r="R38" s="65">
        <f>O38-N38</f>
        <v>181.96771929824536</v>
      </c>
      <c r="T38" s="58"/>
      <c r="U38" s="65"/>
      <c r="V38" s="60">
        <f>H38/0.15</f>
        <v>0</v>
      </c>
      <c r="W38" s="60">
        <f>D38-V38</f>
        <v>5700</v>
      </c>
      <c r="X38" s="60">
        <f>F38/W38</f>
        <v>0</v>
      </c>
      <c r="Y38" s="60">
        <v>2</v>
      </c>
      <c r="Z38" s="65">
        <f>V38*1.15+W38*(1+Y38)</f>
        <v>17100</v>
      </c>
      <c r="AA38" s="65">
        <f>N38-Z38</f>
        <v>-1945.9677192982454</v>
      </c>
      <c r="AB38" s="66">
        <f>AA38/N38</f>
        <v>-0.12841253623145452</v>
      </c>
      <c r="AD38" s="67">
        <f>C38-O38</f>
        <v>1</v>
      </c>
      <c r="AE38" s="65">
        <f>R38+AD38</f>
        <v>182.96771929824536</v>
      </c>
    </row>
    <row r="39" spans="1:31" x14ac:dyDescent="0.2">
      <c r="B39">
        <v>211</v>
      </c>
      <c r="C39" s="37"/>
      <c r="D39" s="37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s="60" customFormat="1" x14ac:dyDescent="0.2">
      <c r="A40" s="59" t="s">
        <v>132</v>
      </c>
      <c r="B40" s="60" t="s">
        <v>133</v>
      </c>
      <c r="C40" s="61">
        <v>92500</v>
      </c>
      <c r="D40" s="61">
        <v>70500</v>
      </c>
      <c r="E40" s="62">
        <f>F40/1.25</f>
        <v>0</v>
      </c>
      <c r="F40" s="61"/>
      <c r="G40" s="62">
        <f>H40/0.15</f>
        <v>0</v>
      </c>
      <c r="I40" s="62">
        <f>D40+F40+H40</f>
        <v>70500</v>
      </c>
      <c r="J40" s="62">
        <f>SUM(E40:H40)</f>
        <v>0</v>
      </c>
      <c r="K40" s="61">
        <v>70103</v>
      </c>
      <c r="L40" s="63">
        <f>C40/D40</f>
        <v>1.3120567375886525</v>
      </c>
      <c r="M40" s="63">
        <f>O40/K40</f>
        <v>1.3034106956906266</v>
      </c>
      <c r="N40" s="64">
        <f>C40*K40/D40</f>
        <v>91979.113475177306</v>
      </c>
      <c r="O40" s="68">
        <v>91373</v>
      </c>
      <c r="P40" s="68">
        <v>600</v>
      </c>
      <c r="Q40" s="68">
        <v>0</v>
      </c>
      <c r="R40" s="65">
        <f>O40-N40</f>
        <v>-606.1134751773061</v>
      </c>
      <c r="T40" s="58">
        <v>2800</v>
      </c>
      <c r="U40" s="65"/>
      <c r="V40" s="60">
        <f>H40/0.15</f>
        <v>0</v>
      </c>
      <c r="W40" s="60">
        <f>D40-V40</f>
        <v>70500</v>
      </c>
      <c r="X40" s="60">
        <f>F40/W40</f>
        <v>0</v>
      </c>
      <c r="Y40" s="60">
        <v>2</v>
      </c>
      <c r="Z40" s="65">
        <f>V40*1.15+W40*(1+Y40)</f>
        <v>211500</v>
      </c>
      <c r="AA40" s="65">
        <f>N40-Z40</f>
        <v>-119520.88652482269</v>
      </c>
      <c r="AB40" s="66">
        <f>AA40/N40</f>
        <v>-1.2994350783461093</v>
      </c>
      <c r="AD40" s="67">
        <f>C40-O40</f>
        <v>1127</v>
      </c>
      <c r="AE40" s="65">
        <f>R40+AD40</f>
        <v>520.8865248226939</v>
      </c>
    </row>
    <row r="41" spans="1:31" x14ac:dyDescent="0.2">
      <c r="B41">
        <v>0</v>
      </c>
      <c r="E41" s="17"/>
      <c r="G41" s="17"/>
      <c r="I41" s="17"/>
      <c r="J41" s="17"/>
      <c r="K41" s="60"/>
      <c r="M41" s="19"/>
      <c r="N41" s="27"/>
      <c r="O41" s="68"/>
      <c r="P41" s="36"/>
      <c r="Q41" s="36"/>
      <c r="R41" s="16"/>
      <c r="Z41" s="16"/>
      <c r="AA41" s="16"/>
      <c r="AB41" s="21"/>
    </row>
    <row r="42" spans="1:31" s="60" customFormat="1" x14ac:dyDescent="0.2">
      <c r="A42" s="59" t="s">
        <v>134</v>
      </c>
      <c r="B42" s="60" t="s">
        <v>135</v>
      </c>
      <c r="C42" s="61">
        <v>5000</v>
      </c>
      <c r="D42" s="61">
        <v>3000</v>
      </c>
      <c r="E42" s="62">
        <f>F42/1.25</f>
        <v>0</v>
      </c>
      <c r="F42" s="61"/>
      <c r="G42" s="62">
        <f>H42/0.15</f>
        <v>0</v>
      </c>
      <c r="I42" s="62">
        <f>D42+F42+H42</f>
        <v>3000</v>
      </c>
      <c r="J42" s="62">
        <f>SUM(E42:H42)</f>
        <v>0</v>
      </c>
      <c r="K42" s="61">
        <v>1187</v>
      </c>
      <c r="L42" s="63">
        <f>C42/D42</f>
        <v>1.6666666666666667</v>
      </c>
      <c r="M42" s="63">
        <f>O42/K42</f>
        <v>1.6655433866891323</v>
      </c>
      <c r="N42" s="64">
        <f>C42*K42/D42</f>
        <v>1978.3333333333333</v>
      </c>
      <c r="O42" s="68">
        <v>1977</v>
      </c>
      <c r="P42" s="68">
        <v>0</v>
      </c>
      <c r="Q42" s="68">
        <v>0</v>
      </c>
      <c r="R42" s="65">
        <f>O42-N42</f>
        <v>-1.3333333333332575</v>
      </c>
      <c r="V42" s="60">
        <f>H42/0.15</f>
        <v>0</v>
      </c>
      <c r="W42" s="60">
        <f>D42-V42</f>
        <v>3000</v>
      </c>
      <c r="X42" s="60">
        <f>F42/W42</f>
        <v>0</v>
      </c>
      <c r="Y42" s="60">
        <v>2</v>
      </c>
      <c r="Z42" s="65">
        <f>V42*1.15+W42*(1+Y42)</f>
        <v>9000</v>
      </c>
      <c r="AA42" s="65">
        <f>N42-Z42</f>
        <v>-7021.666666666667</v>
      </c>
      <c r="AB42" s="66">
        <f>AA42/N42</f>
        <v>-3.549283909014322</v>
      </c>
      <c r="AD42" s="67">
        <f>C42-O42</f>
        <v>3023</v>
      </c>
      <c r="AE42" s="65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K43" s="60"/>
      <c r="M43" s="19"/>
      <c r="N43" s="27"/>
      <c r="O43" s="68"/>
      <c r="P43" s="36"/>
      <c r="Q43" s="36"/>
      <c r="R43" s="16"/>
      <c r="Z43" s="16"/>
      <c r="AA43" s="16"/>
      <c r="AB43" s="21"/>
    </row>
    <row r="44" spans="1:31" s="60" customFormat="1" x14ac:dyDescent="0.2">
      <c r="A44" s="59" t="s">
        <v>136</v>
      </c>
      <c r="B44" s="60" t="s">
        <v>137</v>
      </c>
      <c r="C44" s="61">
        <v>2391</v>
      </c>
      <c r="D44" s="60">
        <v>900</v>
      </c>
      <c r="E44" s="62">
        <f>F44/1.25</f>
        <v>0</v>
      </c>
      <c r="F44" s="61"/>
      <c r="G44" s="62">
        <f>H44/0.15</f>
        <v>0</v>
      </c>
      <c r="H44" s="61"/>
      <c r="I44" s="62">
        <f>D44+F44+H44</f>
        <v>900</v>
      </c>
      <c r="J44" s="62">
        <f>SUM(E44:H44)</f>
        <v>0</v>
      </c>
      <c r="K44" s="58">
        <v>1023</v>
      </c>
      <c r="L44" s="63">
        <f>C44/D44</f>
        <v>2.6566666666666667</v>
      </c>
      <c r="M44" s="63">
        <f>O44/K44</f>
        <v>2.3372434017595309</v>
      </c>
      <c r="N44" s="64">
        <f>C44*K44/D44</f>
        <v>2717.77</v>
      </c>
      <c r="O44" s="58">
        <v>2391</v>
      </c>
      <c r="P44" s="58">
        <v>0</v>
      </c>
      <c r="Q44" s="58">
        <v>0</v>
      </c>
      <c r="R44" s="65">
        <f>O44-N44</f>
        <v>-326.77</v>
      </c>
      <c r="V44" s="60">
        <f>H44/0.15</f>
        <v>0</v>
      </c>
      <c r="W44" s="60">
        <f>D44-V44</f>
        <v>900</v>
      </c>
      <c r="X44" s="60">
        <f>F44/W44</f>
        <v>0</v>
      </c>
      <c r="Y44" s="60">
        <v>2</v>
      </c>
      <c r="Z44" s="65">
        <f>V44*1.15+W44*(1+Y44)</f>
        <v>2700</v>
      </c>
      <c r="AA44" s="65">
        <f>N44-Z44</f>
        <v>17.769999999999982</v>
      </c>
      <c r="AB44" s="66">
        <f>AA44/N44</f>
        <v>6.5384488017749777E-3</v>
      </c>
      <c r="AD44" s="67">
        <f>C44-O44</f>
        <v>0</v>
      </c>
      <c r="AE44" s="65">
        <f>R44+AD44</f>
        <v>-326.77</v>
      </c>
    </row>
    <row r="45" spans="1:31" x14ac:dyDescent="0.2">
      <c r="B45">
        <v>0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s="60" customFormat="1" x14ac:dyDescent="0.2">
      <c r="A46" s="59" t="s">
        <v>50</v>
      </c>
      <c r="B46" s="60" t="s">
        <v>51</v>
      </c>
      <c r="C46" s="61">
        <v>12860</v>
      </c>
      <c r="D46" s="61">
        <v>5300</v>
      </c>
      <c r="E46" s="62">
        <f>F46/1.25</f>
        <v>0</v>
      </c>
      <c r="F46" s="61"/>
      <c r="G46" s="62">
        <f>H46/0.15</f>
        <v>0</v>
      </c>
      <c r="I46" s="62">
        <f>D46+F46+H46</f>
        <v>5300</v>
      </c>
      <c r="J46" s="62">
        <f>SUM(E46:H46)</f>
        <v>0</v>
      </c>
      <c r="K46" s="58">
        <v>4959</v>
      </c>
      <c r="L46" s="63">
        <f>C46/D46</f>
        <v>2.4264150943396228</v>
      </c>
      <c r="M46" s="63">
        <f>O46/K46</f>
        <v>2.5932647711232102</v>
      </c>
      <c r="N46" s="64">
        <f>C46*K46/D46</f>
        <v>12032.592452830189</v>
      </c>
      <c r="O46" s="58">
        <v>12860</v>
      </c>
      <c r="P46" s="58">
        <v>0</v>
      </c>
      <c r="Q46" s="58">
        <v>800</v>
      </c>
      <c r="R46" s="65">
        <f>O46-N46</f>
        <v>827.40754716981064</v>
      </c>
      <c r="T46" s="58">
        <v>2800</v>
      </c>
      <c r="U46" s="65"/>
      <c r="V46" s="60">
        <f>H46/0.15</f>
        <v>0</v>
      </c>
      <c r="W46" s="60">
        <f>D46-V46</f>
        <v>5300</v>
      </c>
      <c r="X46" s="60">
        <f>F46/W46</f>
        <v>0</v>
      </c>
      <c r="Y46" s="60">
        <v>2</v>
      </c>
      <c r="Z46" s="65">
        <f>V46*1.15+W46*(1+Y46)</f>
        <v>15900</v>
      </c>
      <c r="AA46" s="65">
        <f>N46-Z46</f>
        <v>-3867.4075471698106</v>
      </c>
      <c r="AB46" s="66">
        <f>AA46/N46</f>
        <v>-0.32141099786523197</v>
      </c>
      <c r="AD46" s="67">
        <f>C46-O46</f>
        <v>0</v>
      </c>
      <c r="AE46" s="65">
        <f>R46+AD46</f>
        <v>827.40754716981064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s="60" customFormat="1" x14ac:dyDescent="0.2">
      <c r="A48" s="59" t="s">
        <v>3579</v>
      </c>
      <c r="B48" s="60" t="s">
        <v>3580</v>
      </c>
      <c r="C48" s="61">
        <v>9775</v>
      </c>
      <c r="D48" s="61">
        <v>5050</v>
      </c>
      <c r="E48" s="62">
        <f>F48/1.25</f>
        <v>0</v>
      </c>
      <c r="F48" s="61"/>
      <c r="G48" s="62">
        <f>H48/0.15</f>
        <v>0</v>
      </c>
      <c r="H48" s="61"/>
      <c r="I48" s="62">
        <f>D48+F48+H48</f>
        <v>5050</v>
      </c>
      <c r="J48" s="62">
        <f>SUM(E48:H48)</f>
        <v>0</v>
      </c>
      <c r="K48" s="58">
        <v>2709</v>
      </c>
      <c r="L48" s="63">
        <f>C48/D48</f>
        <v>1.9356435643564356</v>
      </c>
      <c r="M48" s="63">
        <f>O48/K48</f>
        <v>3.6083425618309337</v>
      </c>
      <c r="N48" s="64">
        <f>C48*K48/D48</f>
        <v>5243.6584158415844</v>
      </c>
      <c r="O48" s="58">
        <v>9775</v>
      </c>
      <c r="P48" s="58">
        <v>0</v>
      </c>
      <c r="Q48" s="58">
        <v>4500</v>
      </c>
      <c r="R48" s="65">
        <f>O48-N48</f>
        <v>4531.3415841584156</v>
      </c>
      <c r="V48" s="60">
        <f>H48/0.15</f>
        <v>0</v>
      </c>
      <c r="W48" s="60">
        <f>D48-V48</f>
        <v>5050</v>
      </c>
      <c r="X48" s="60">
        <f>F48/W48</f>
        <v>0</v>
      </c>
      <c r="Y48" s="60">
        <v>2</v>
      </c>
      <c r="Z48" s="65">
        <f>V48*1.15+W48*(1+Y48)</f>
        <v>15150</v>
      </c>
      <c r="AA48" s="65">
        <f>N48-Z48</f>
        <v>-9906.3415841584156</v>
      </c>
      <c r="AB48" s="66">
        <f>AA48/N48</f>
        <v>-1.889204215558822</v>
      </c>
      <c r="AD48" s="67">
        <f>C48-O48</f>
        <v>0</v>
      </c>
      <c r="AE48" s="65">
        <f>R48+AD48</f>
        <v>4531.3415841584156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s="60" customFormat="1" x14ac:dyDescent="0.2">
      <c r="A50" s="59" t="s">
        <v>138</v>
      </c>
      <c r="B50" s="60" t="s">
        <v>139</v>
      </c>
      <c r="C50" s="61">
        <v>9214</v>
      </c>
      <c r="D50" s="61">
        <v>4600</v>
      </c>
      <c r="E50" s="62">
        <f>F50/1.25</f>
        <v>0</v>
      </c>
      <c r="F50" s="61"/>
      <c r="G50" s="62">
        <f>H50/0.15</f>
        <v>0</v>
      </c>
      <c r="I50" s="62">
        <f>D50+F50+H50</f>
        <v>4600</v>
      </c>
      <c r="J50" s="62">
        <f>SUM(E50:H50)</f>
        <v>0</v>
      </c>
      <c r="K50" s="58">
        <v>4573</v>
      </c>
      <c r="L50" s="63">
        <f>C50/D50</f>
        <v>2.0030434782608695</v>
      </c>
      <c r="M50" s="63">
        <f>O50/K50</f>
        <v>2.0148698884758365</v>
      </c>
      <c r="N50" s="64">
        <f>C50*K50/D50</f>
        <v>9159.9178260869558</v>
      </c>
      <c r="O50" s="58">
        <v>9214</v>
      </c>
      <c r="P50" s="58">
        <v>0</v>
      </c>
      <c r="Q50" s="58">
        <v>100</v>
      </c>
      <c r="R50" s="65">
        <f>O50-N50</f>
        <v>54.082173913044244</v>
      </c>
      <c r="V50" s="60">
        <f>H50/0.15</f>
        <v>0</v>
      </c>
      <c r="W50" s="60">
        <f>D50-V50</f>
        <v>4600</v>
      </c>
      <c r="X50" s="60">
        <f>F50/W50</f>
        <v>0</v>
      </c>
      <c r="Y50" s="60">
        <v>2</v>
      </c>
      <c r="Z50" s="65">
        <f>V50*1.15+W50*(1+Y50)</f>
        <v>13800</v>
      </c>
      <c r="AA50" s="65">
        <f>N50-Z50</f>
        <v>-4640.0821739130442</v>
      </c>
      <c r="AB50" s="66">
        <f>AA50/N50</f>
        <v>-0.50656373365035423</v>
      </c>
      <c r="AD50" s="67">
        <f>C50-O50</f>
        <v>0</v>
      </c>
      <c r="AE50" s="65">
        <f>R50+AD50</f>
        <v>54.082173913044244</v>
      </c>
    </row>
    <row r="51" spans="1:31" x14ac:dyDescent="0.2">
      <c r="B51">
        <v>0</v>
      </c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s="60" customFormat="1" x14ac:dyDescent="0.2">
      <c r="A52" s="59" t="s">
        <v>142</v>
      </c>
      <c r="B52" s="60" t="s">
        <v>143</v>
      </c>
      <c r="C52" s="61">
        <v>10065</v>
      </c>
      <c r="D52" s="61">
        <v>6906</v>
      </c>
      <c r="E52" s="62">
        <f>F52/1.25</f>
        <v>0</v>
      </c>
      <c r="G52" s="62">
        <f>H52/0.15</f>
        <v>0</v>
      </c>
      <c r="I52" s="62">
        <f>D52+F52+H52</f>
        <v>6906</v>
      </c>
      <c r="J52" s="62">
        <f>SUM(E52:H52)</f>
        <v>0</v>
      </c>
      <c r="K52" s="58">
        <v>90</v>
      </c>
      <c r="L52" s="63">
        <f>C52/D52</f>
        <v>1.4574283231972198</v>
      </c>
      <c r="M52" s="63">
        <f>O52/K52</f>
        <v>0</v>
      </c>
      <c r="N52" s="64">
        <f>C52*K52/D52</f>
        <v>131.1685490877498</v>
      </c>
      <c r="O52" s="58"/>
      <c r="P52" s="58">
        <v>100</v>
      </c>
      <c r="Q52" s="58">
        <v>0</v>
      </c>
      <c r="R52" s="65">
        <f>O52-N52</f>
        <v>-131.1685490877498</v>
      </c>
      <c r="T52" s="58"/>
      <c r="U52" s="65"/>
      <c r="V52" s="60">
        <f>H52/0.15</f>
        <v>0</v>
      </c>
      <c r="W52" s="60">
        <f>D52-V52</f>
        <v>6906</v>
      </c>
      <c r="X52" s="60">
        <f>F52/W52</f>
        <v>0</v>
      </c>
      <c r="Y52" s="60">
        <v>2</v>
      </c>
      <c r="Z52" s="65">
        <f>V52*1.15+W52*(1+Y52)</f>
        <v>20718</v>
      </c>
      <c r="AA52" s="65">
        <f>N52-Z52</f>
        <v>-20586.83145091225</v>
      </c>
      <c r="AB52" s="66">
        <f>AA52/N52</f>
        <v>-156.94944858420266</v>
      </c>
      <c r="AD52" s="67">
        <f>C52-O52</f>
        <v>10065</v>
      </c>
      <c r="AE52" s="65">
        <f>R52+AD52</f>
        <v>9933.8314509122501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s="60" customFormat="1" x14ac:dyDescent="0.2">
      <c r="A54" s="59" t="s">
        <v>144</v>
      </c>
      <c r="B54" s="60" t="s">
        <v>145</v>
      </c>
      <c r="C54" s="61">
        <v>26000</v>
      </c>
      <c r="D54" s="61">
        <v>11600</v>
      </c>
      <c r="E54" s="62">
        <f>F54/1.25</f>
        <v>0</v>
      </c>
      <c r="G54" s="62">
        <f>H54/0.15</f>
        <v>0</v>
      </c>
      <c r="I54" s="62">
        <f>D54+F54+H54</f>
        <v>11600</v>
      </c>
      <c r="J54" s="62">
        <f>SUM(E54:H54)</f>
        <v>0</v>
      </c>
      <c r="K54" s="58">
        <v>11140</v>
      </c>
      <c r="L54" s="63">
        <f>C54/D54</f>
        <v>2.2413793103448274</v>
      </c>
      <c r="M54" s="63">
        <f>O54/K54</f>
        <v>2.2399461400359066</v>
      </c>
      <c r="N54" s="64">
        <f>C54*K54/D54</f>
        <v>24968.96551724138</v>
      </c>
      <c r="O54" s="58">
        <v>24953</v>
      </c>
      <c r="P54" s="58">
        <v>0</v>
      </c>
      <c r="Q54" s="58">
        <v>0</v>
      </c>
      <c r="R54" s="65">
        <f>O54-N54</f>
        <v>-15.965517241380439</v>
      </c>
      <c r="V54" s="60">
        <f>H54/0.15</f>
        <v>0</v>
      </c>
      <c r="W54" s="60">
        <f>D54-V54</f>
        <v>11600</v>
      </c>
      <c r="X54" s="60">
        <f>F54/W54</f>
        <v>0</v>
      </c>
      <c r="Y54" s="60">
        <v>2</v>
      </c>
      <c r="Z54" s="65">
        <f>V54*1.15+W54*(1+Y54)</f>
        <v>34800</v>
      </c>
      <c r="AA54" s="65">
        <f>N54-Z54</f>
        <v>-9831.0344827586196</v>
      </c>
      <c r="AB54" s="66">
        <f>AA54/N54</f>
        <v>-0.39373014776964499</v>
      </c>
      <c r="AD54" s="67">
        <f>C54-O54</f>
        <v>1047</v>
      </c>
      <c r="AE54" s="65">
        <f>R54+AD54</f>
        <v>1031.0344827586196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s="60" customFormat="1" x14ac:dyDescent="0.2">
      <c r="A56" s="59" t="s">
        <v>146</v>
      </c>
      <c r="B56" s="60" t="s">
        <v>147</v>
      </c>
      <c r="C56" s="61">
        <v>2500</v>
      </c>
      <c r="D56" s="60">
        <v>815</v>
      </c>
      <c r="E56" s="62">
        <f>F56/1.25</f>
        <v>0</v>
      </c>
      <c r="G56" s="62">
        <f>H56/0.15</f>
        <v>0</v>
      </c>
      <c r="I56" s="62">
        <f>D56+F56+H56</f>
        <v>815</v>
      </c>
      <c r="J56" s="62">
        <f>SUM(E56:H56)</f>
        <v>0</v>
      </c>
      <c r="K56" s="58">
        <v>5</v>
      </c>
      <c r="L56" s="63">
        <f>C56/D56</f>
        <v>3.0674846625766872</v>
      </c>
      <c r="M56" s="63">
        <f>O56/K56</f>
        <v>0</v>
      </c>
      <c r="N56" s="64">
        <f>C56*K56/D56</f>
        <v>15.337423312883436</v>
      </c>
      <c r="O56" s="58"/>
      <c r="P56" s="58">
        <v>0</v>
      </c>
      <c r="Q56" s="58">
        <v>0</v>
      </c>
      <c r="R56" s="65">
        <f>O56-N56</f>
        <v>-15.337423312883436</v>
      </c>
      <c r="V56" s="60">
        <f>H56/0.15</f>
        <v>0</v>
      </c>
      <c r="W56" s="60">
        <f>D56-V56</f>
        <v>815</v>
      </c>
      <c r="X56" s="60">
        <f>F56/W56</f>
        <v>0</v>
      </c>
      <c r="Y56" s="60">
        <v>2</v>
      </c>
      <c r="Z56" s="65">
        <f>V56*1.15+W56*(1+Y56)</f>
        <v>2445</v>
      </c>
      <c r="AA56" s="65">
        <f>N56-Z56</f>
        <v>-2429.6625766871166</v>
      </c>
      <c r="AB56" s="66">
        <f>AA56/N56</f>
        <v>-158.41399999999999</v>
      </c>
      <c r="AD56" s="67">
        <f>C56-O56</f>
        <v>2500</v>
      </c>
      <c r="AE56" s="65">
        <f>R56+AD56</f>
        <v>2484.6625766871166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s="60" customFormat="1" x14ac:dyDescent="0.2">
      <c r="A58" s="59" t="s">
        <v>140</v>
      </c>
      <c r="B58" s="60" t="s">
        <v>141</v>
      </c>
      <c r="C58" s="61">
        <v>13885</v>
      </c>
      <c r="D58" s="61">
        <v>7550</v>
      </c>
      <c r="E58" s="62">
        <f>F58/1.25</f>
        <v>0</v>
      </c>
      <c r="G58" s="62">
        <f>H58/0.15</f>
        <v>0</v>
      </c>
      <c r="I58" s="62">
        <f>D58+F58+H58</f>
        <v>7550</v>
      </c>
      <c r="J58" s="62">
        <f>SUM(E58:H58)</f>
        <v>0</v>
      </c>
      <c r="K58" s="58">
        <v>6399</v>
      </c>
      <c r="L58" s="63">
        <f>C58/D58</f>
        <v>1.8390728476821192</v>
      </c>
      <c r="M58" s="63">
        <f>O58/K58</f>
        <v>1.8396624472573839</v>
      </c>
      <c r="N58" s="64">
        <f>C58*K58/D58</f>
        <v>11768.227152317881</v>
      </c>
      <c r="O58" s="58">
        <v>11772</v>
      </c>
      <c r="P58" s="58">
        <v>0</v>
      </c>
      <c r="Q58" s="58">
        <v>0</v>
      </c>
      <c r="R58" s="65">
        <f>O58-N58</f>
        <v>3.7728476821193908</v>
      </c>
      <c r="T58" s="58"/>
      <c r="U58" s="65"/>
      <c r="V58" s="60">
        <f>H58/0.15</f>
        <v>0</v>
      </c>
      <c r="W58" s="60">
        <f>D58-V58</f>
        <v>7550</v>
      </c>
      <c r="X58" s="60">
        <f>F58/W58</f>
        <v>0</v>
      </c>
      <c r="Y58" s="60">
        <v>2</v>
      </c>
      <c r="Z58" s="65">
        <f>V58*1.15+W58*(1+Y58)</f>
        <v>22650</v>
      </c>
      <c r="AA58" s="65">
        <f>N58-Z58</f>
        <v>-10881.772847682119</v>
      </c>
      <c r="AB58" s="66">
        <f>AA58/N58</f>
        <v>-0.92467392979738972</v>
      </c>
      <c r="AD58" s="67">
        <f>C58-O58</f>
        <v>2113</v>
      </c>
      <c r="AE58" s="65">
        <f>R58+AD58</f>
        <v>2116.7728476821194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52</v>
      </c>
      <c r="B60" t="s">
        <v>53</v>
      </c>
      <c r="C60" s="24">
        <v>10000</v>
      </c>
      <c r="D60" s="24">
        <v>3450</v>
      </c>
      <c r="E60" s="17">
        <f>F60/1.25</f>
        <v>0</v>
      </c>
      <c r="G60" s="17">
        <f>H60/0.15</f>
        <v>0</v>
      </c>
      <c r="I60" s="17">
        <f>D60+F60+H60</f>
        <v>3450</v>
      </c>
      <c r="J60" s="17">
        <f>SUM(E60:H60)</f>
        <v>0</v>
      </c>
      <c r="K60" s="58">
        <v>1012</v>
      </c>
      <c r="L60" s="18">
        <f>C60/D60</f>
        <v>2.8985507246376812</v>
      </c>
      <c r="M60" s="26">
        <f>O60/K60</f>
        <v>2.8972332015810278</v>
      </c>
      <c r="N60" s="27">
        <f>C60*K60/D60</f>
        <v>2933.3333333333335</v>
      </c>
      <c r="O60" s="58">
        <v>2932</v>
      </c>
      <c r="P60" s="3">
        <v>0</v>
      </c>
      <c r="Q60" s="3">
        <v>0</v>
      </c>
      <c r="R60" s="16">
        <f>O60-N60</f>
        <v>-1.3333333333334849</v>
      </c>
      <c r="V60" s="9">
        <f>H60/0.15</f>
        <v>0</v>
      </c>
      <c r="W60" s="9">
        <f>D60-V60</f>
        <v>3450</v>
      </c>
      <c r="X60" s="9">
        <f>F60/W60</f>
        <v>0</v>
      </c>
      <c r="Y60">
        <v>2</v>
      </c>
      <c r="Z60" s="16">
        <f>V60*1.15+W60*(1+Y60)</f>
        <v>10350</v>
      </c>
      <c r="AA60" s="16">
        <f>N60-Z60</f>
        <v>-7416.6666666666661</v>
      </c>
      <c r="AB60" s="21">
        <f>AA60/N60</f>
        <v>-2.5284090909090904</v>
      </c>
      <c r="AD60" s="28">
        <f>C60-O60</f>
        <v>7068</v>
      </c>
      <c r="AE60" s="22">
        <f>R60+AD60</f>
        <v>7066.6666666666661</v>
      </c>
    </row>
    <row r="61" spans="1:31" x14ac:dyDescent="0.2">
      <c r="B61">
        <v>77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54</v>
      </c>
      <c r="B62" t="s">
        <v>55</v>
      </c>
      <c r="C62">
        <v>12050</v>
      </c>
      <c r="D62" s="24">
        <v>2333</v>
      </c>
      <c r="E62" s="17">
        <f>D62*C63/C62</f>
        <v>0</v>
      </c>
      <c r="G62" s="17">
        <f>H62/0.15</f>
        <v>0</v>
      </c>
      <c r="I62" s="17">
        <f>D62+F62+H62</f>
        <v>2333</v>
      </c>
      <c r="J62" s="17">
        <f>SUM(E62:H62)</f>
        <v>0</v>
      </c>
      <c r="L62" s="18">
        <f>C62/D62</f>
        <v>5.1650235747963995</v>
      </c>
      <c r="M62" s="26" t="e">
        <f>O62/K62</f>
        <v>#DIV/0!</v>
      </c>
      <c r="N62" s="27">
        <f>C62*K62/D62</f>
        <v>0</v>
      </c>
      <c r="P62" s="3">
        <v>0</v>
      </c>
      <c r="Q62" s="3">
        <v>0</v>
      </c>
      <c r="R62" s="16">
        <f>O62-N62</f>
        <v>0</v>
      </c>
      <c r="T62" s="31"/>
      <c r="U62" s="20"/>
      <c r="V62" s="9">
        <f>H62/0.15</f>
        <v>0</v>
      </c>
      <c r="W62" s="9">
        <f>D62-V62</f>
        <v>2333</v>
      </c>
      <c r="X62" s="9">
        <f>F62/W62</f>
        <v>0</v>
      </c>
      <c r="Y62">
        <v>2</v>
      </c>
      <c r="Z62" s="16">
        <f>V62*1.15+W62*(1+Y62)</f>
        <v>6999</v>
      </c>
      <c r="AA62" s="16">
        <f>N62-Z62</f>
        <v>-6999</v>
      </c>
      <c r="AB62" s="21" t="e">
        <f>AA62/N62</f>
        <v>#DIV/0!</v>
      </c>
      <c r="AD62" s="28">
        <f>C62-O62</f>
        <v>12050</v>
      </c>
      <c r="AE62" s="22">
        <f>R62+AD62</f>
        <v>12050</v>
      </c>
    </row>
    <row r="63" spans="1:31" x14ac:dyDescent="0.2">
      <c r="B63">
        <v>199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s="60" customFormat="1" x14ac:dyDescent="0.2">
      <c r="A64" s="59" t="s">
        <v>148</v>
      </c>
      <c r="B64" s="60" t="s">
        <v>149</v>
      </c>
      <c r="C64" s="61">
        <v>2300</v>
      </c>
      <c r="D64" s="60">
        <v>750</v>
      </c>
      <c r="E64" s="62">
        <f>F64/1.25</f>
        <v>0</v>
      </c>
      <c r="G64" s="62">
        <f>H64/0.15</f>
        <v>0</v>
      </c>
      <c r="I64" s="62">
        <f>D64+F64+H64</f>
        <v>750</v>
      </c>
      <c r="J64" s="62">
        <f>SUM(E64:H64)</f>
        <v>0</v>
      </c>
      <c r="K64" s="61">
        <v>1352</v>
      </c>
      <c r="L64" s="63">
        <f>C64/D64</f>
        <v>3.0666666666666669</v>
      </c>
      <c r="M64" s="63">
        <f>O64/K64</f>
        <v>1.4792899408284024</v>
      </c>
      <c r="N64" s="64">
        <f>C64*K64/D64</f>
        <v>4146.1333333333332</v>
      </c>
      <c r="O64" s="58">
        <v>2000</v>
      </c>
      <c r="P64" s="58">
        <v>300</v>
      </c>
      <c r="Q64" s="58">
        <v>0</v>
      </c>
      <c r="R64" s="65">
        <f>O64-N64</f>
        <v>-2146.1333333333332</v>
      </c>
      <c r="T64" s="58"/>
      <c r="U64" s="65"/>
      <c r="V64" s="60">
        <f>H64/0.15</f>
        <v>0</v>
      </c>
      <c r="W64" s="60">
        <f>D64-V64</f>
        <v>750</v>
      </c>
      <c r="X64" s="60">
        <f>F64/W64</f>
        <v>0</v>
      </c>
      <c r="Y64" s="60">
        <v>2</v>
      </c>
      <c r="Z64" s="65">
        <f>V64*1.15+W64*(1+Y64)</f>
        <v>2250</v>
      </c>
      <c r="AA64" s="65">
        <f>N64-Z64</f>
        <v>1896.1333333333332</v>
      </c>
      <c r="AB64" s="66">
        <f>AA64/N64</f>
        <v>0.45732570105479803</v>
      </c>
      <c r="AD64" s="67">
        <f>C64-O64</f>
        <v>300</v>
      </c>
      <c r="AE64" s="65">
        <f>R64+AD64</f>
        <v>-1846.1333333333332</v>
      </c>
    </row>
    <row r="65" spans="1:31" x14ac:dyDescent="0.2">
      <c r="B65" s="24">
        <v>1202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s="60" customFormat="1" x14ac:dyDescent="0.2">
      <c r="A66" s="59" t="s">
        <v>150</v>
      </c>
      <c r="B66" s="60" t="s">
        <v>151</v>
      </c>
      <c r="C66" s="61">
        <v>40620</v>
      </c>
      <c r="D66" s="61">
        <v>13000</v>
      </c>
      <c r="E66" s="62">
        <f>F66/1.25</f>
        <v>0</v>
      </c>
      <c r="G66" s="62">
        <f>H66/0.15</f>
        <v>0</v>
      </c>
      <c r="I66" s="62">
        <f>D66+F66+H66</f>
        <v>13000</v>
      </c>
      <c r="J66" s="62">
        <f>SUM(E66:H66)</f>
        <v>0</v>
      </c>
      <c r="K66" s="58">
        <v>11038</v>
      </c>
      <c r="L66" s="63">
        <f>C66/D66</f>
        <v>3.1246153846153848</v>
      </c>
      <c r="M66" s="63">
        <f>O66/K66</f>
        <v>3.1740351512955245</v>
      </c>
      <c r="N66" s="64">
        <f>C66*K66/D66</f>
        <v>34489.504615384612</v>
      </c>
      <c r="O66" s="58">
        <v>35035</v>
      </c>
      <c r="P66" s="58">
        <v>0</v>
      </c>
      <c r="Q66" s="58">
        <v>500</v>
      </c>
      <c r="R66" s="65">
        <f>O66-N66</f>
        <v>545.49538461538759</v>
      </c>
      <c r="T66" s="58"/>
      <c r="U66" s="65"/>
      <c r="V66" s="60">
        <f>H66/0.15</f>
        <v>0</v>
      </c>
      <c r="W66" s="60">
        <f>D66-V66</f>
        <v>13000</v>
      </c>
      <c r="X66" s="60">
        <f>F66/W66</f>
        <v>0</v>
      </c>
      <c r="Y66" s="60">
        <v>2</v>
      </c>
      <c r="Z66" s="65">
        <f>V66*1.15+W66*(1+Y66)</f>
        <v>39000</v>
      </c>
      <c r="AA66" s="65">
        <f>N66-Z66</f>
        <v>-4510.4953846153876</v>
      </c>
      <c r="AB66" s="66">
        <f>AA66/N66</f>
        <v>-0.13077878139784607</v>
      </c>
      <c r="AD66" s="67">
        <f>C66-O66</f>
        <v>5585</v>
      </c>
      <c r="AE66" s="65">
        <f>R66+AD66</f>
        <v>6130.4953846153876</v>
      </c>
    </row>
    <row r="67" spans="1:31" x14ac:dyDescent="0.2">
      <c r="B67" s="24">
        <v>3048</v>
      </c>
      <c r="E67" s="17"/>
      <c r="G67" s="17"/>
      <c r="I67" s="17"/>
      <c r="J67" s="17"/>
      <c r="M67" s="19"/>
      <c r="N67" s="27"/>
      <c r="R67" s="16"/>
      <c r="Z67" s="16"/>
      <c r="AA67" s="16"/>
      <c r="AB67" s="21"/>
    </row>
    <row r="68" spans="1:31" s="60" customFormat="1" x14ac:dyDescent="0.2">
      <c r="A68" s="59" t="s">
        <v>152</v>
      </c>
      <c r="B68" s="60" t="s">
        <v>153</v>
      </c>
      <c r="C68" s="61">
        <v>8700</v>
      </c>
      <c r="D68" s="61">
        <v>3500</v>
      </c>
      <c r="E68" s="62">
        <f>F68/1.25</f>
        <v>0</v>
      </c>
      <c r="G68" s="62">
        <f>H68/0.15</f>
        <v>0</v>
      </c>
      <c r="I68" s="62">
        <f>D68+F68+H68</f>
        <v>3500</v>
      </c>
      <c r="J68" s="62">
        <f>SUM(E68:H68)</f>
        <v>0</v>
      </c>
      <c r="K68" s="58">
        <v>3196</v>
      </c>
      <c r="L68" s="63">
        <f>C68/D68</f>
        <v>2.4857142857142858</v>
      </c>
      <c r="M68" s="63">
        <f>O68/K68</f>
        <v>2.0090738423028784</v>
      </c>
      <c r="N68" s="64">
        <f>C68*K68/D68</f>
        <v>7944.3428571428567</v>
      </c>
      <c r="O68" s="58">
        <v>6421</v>
      </c>
      <c r="P68" s="58">
        <v>1500</v>
      </c>
      <c r="Q68" s="58">
        <v>0</v>
      </c>
      <c r="R68" s="65">
        <f>O68-N68</f>
        <v>-1523.3428571428567</v>
      </c>
      <c r="T68" s="58"/>
      <c r="U68" s="65"/>
      <c r="V68" s="60">
        <f>H68/0.15</f>
        <v>0</v>
      </c>
      <c r="W68" s="60">
        <f>D68-V68</f>
        <v>3500</v>
      </c>
      <c r="X68" s="60">
        <f>F68/W68</f>
        <v>0</v>
      </c>
      <c r="Y68" s="60">
        <v>2</v>
      </c>
      <c r="Z68" s="65">
        <f>V68*1.15+W68*(1+Y68)</f>
        <v>10500</v>
      </c>
      <c r="AA68" s="65">
        <f>N68-Z68</f>
        <v>-2555.6571428571433</v>
      </c>
      <c r="AB68" s="66">
        <f>AA68/N68</f>
        <v>-0.32169522247637139</v>
      </c>
      <c r="AD68" s="67">
        <f>C68-O68</f>
        <v>2279</v>
      </c>
      <c r="AE68" s="65">
        <f>R68+AD68</f>
        <v>755.6571428571433</v>
      </c>
    </row>
    <row r="69" spans="1:31" x14ac:dyDescent="0.2">
      <c r="B69">
        <v>66</v>
      </c>
      <c r="E69" s="17"/>
      <c r="G69" s="17"/>
      <c r="I69" s="17"/>
      <c r="J69" s="17"/>
      <c r="M69" s="19"/>
      <c r="N69" s="27"/>
      <c r="R69" s="16"/>
      <c r="Z69" s="16"/>
      <c r="AA69" s="16"/>
      <c r="AB69" s="21"/>
    </row>
    <row r="70" spans="1:31" x14ac:dyDescent="0.2">
      <c r="A70" s="23" t="s">
        <v>56</v>
      </c>
      <c r="B70" t="s">
        <v>57</v>
      </c>
      <c r="C70" s="24">
        <v>24231</v>
      </c>
      <c r="D70" s="24">
        <v>11500</v>
      </c>
      <c r="E70" s="17">
        <f>D70*C71/C70</f>
        <v>0</v>
      </c>
      <c r="G70" s="17">
        <f>H70/0.15</f>
        <v>0</v>
      </c>
      <c r="I70" s="17">
        <f>D70+F70+H70</f>
        <v>11500</v>
      </c>
      <c r="J70" s="17">
        <f>SUM(E70:H70)</f>
        <v>0</v>
      </c>
      <c r="K70" s="58">
        <v>373</v>
      </c>
      <c r="L70" s="18">
        <f>C70/D70</f>
        <v>2.1070434782608696</v>
      </c>
      <c r="M70" s="26">
        <f>O70/K70</f>
        <v>0</v>
      </c>
      <c r="N70" s="27">
        <f>C70*K70/D70</f>
        <v>785.92721739130434</v>
      </c>
      <c r="P70" s="3">
        <v>800</v>
      </c>
      <c r="Q70" s="3">
        <v>0</v>
      </c>
      <c r="R70" s="16">
        <f>O70-N70</f>
        <v>-785.92721739130434</v>
      </c>
      <c r="V70" s="9">
        <f>H70/0.15</f>
        <v>0</v>
      </c>
      <c r="W70" s="9">
        <f>D70-V70</f>
        <v>11500</v>
      </c>
      <c r="X70" s="9">
        <f>F70/W70</f>
        <v>0</v>
      </c>
      <c r="Y70">
        <v>2</v>
      </c>
      <c r="Z70" s="16">
        <f>V70*1.15+W70*(1+Y70)</f>
        <v>34500</v>
      </c>
      <c r="AA70" s="16">
        <f>N70-Z70</f>
        <v>-33714.072782608695</v>
      </c>
      <c r="AB70" s="21">
        <f>AA70/N70</f>
        <v>-42.897194595848738</v>
      </c>
      <c r="AD70" s="28">
        <f>C70-O70</f>
        <v>24231</v>
      </c>
      <c r="AE70" s="22">
        <f>R70+AD70</f>
        <v>23445.072782608695</v>
      </c>
    </row>
    <row r="71" spans="1:31" x14ac:dyDescent="0.2">
      <c r="B71">
        <v>532</v>
      </c>
      <c r="E71" s="17"/>
      <c r="G71" s="17"/>
      <c r="I71" s="17"/>
      <c r="J71" s="17"/>
      <c r="M71" s="19"/>
      <c r="N71" s="27"/>
      <c r="R71" s="16"/>
      <c r="Z71" s="16"/>
      <c r="AA71" s="16"/>
      <c r="AB71" s="21"/>
    </row>
    <row r="72" spans="1:31" x14ac:dyDescent="0.2">
      <c r="A72" s="23" t="s">
        <v>58</v>
      </c>
      <c r="B72" t="s">
        <v>59</v>
      </c>
      <c r="C72" s="24">
        <v>3381</v>
      </c>
      <c r="D72" s="24">
        <v>1600</v>
      </c>
      <c r="E72" s="17">
        <f>D72*C73/C72</f>
        <v>0</v>
      </c>
      <c r="G72" s="17">
        <f>H72/0.15</f>
        <v>0</v>
      </c>
      <c r="I72" s="17">
        <f>D72+F72+H72</f>
        <v>1600</v>
      </c>
      <c r="J72" s="17">
        <f>SUM(E72:H72)</f>
        <v>0</v>
      </c>
      <c r="L72" s="18">
        <f>C72/D72</f>
        <v>2.1131250000000001</v>
      </c>
      <c r="M72" s="26" t="e">
        <f>O72/K72</f>
        <v>#DIV/0!</v>
      </c>
      <c r="N72" s="27">
        <f>C72*K72/D72</f>
        <v>0</v>
      </c>
      <c r="P72" s="3">
        <v>0</v>
      </c>
      <c r="Q72" s="3">
        <v>0</v>
      </c>
      <c r="R72" s="16">
        <f>O72-N72</f>
        <v>0</v>
      </c>
      <c r="V72" s="9">
        <f>H72/0.15</f>
        <v>0</v>
      </c>
      <c r="W72" s="9">
        <f>D72-V72</f>
        <v>1600</v>
      </c>
      <c r="X72" s="9">
        <f>F72/W72</f>
        <v>0</v>
      </c>
      <c r="Y72">
        <v>2</v>
      </c>
      <c r="Z72" s="16">
        <f>V72*1.15+W72*(1+Y72)</f>
        <v>4800</v>
      </c>
      <c r="AA72" s="16">
        <f>N72-Z72</f>
        <v>-4800</v>
      </c>
      <c r="AB72" s="21" t="e">
        <f>AA72/N72</f>
        <v>#DIV/0!</v>
      </c>
      <c r="AD72" s="28">
        <f>C72-O72</f>
        <v>3381</v>
      </c>
      <c r="AE72" s="22">
        <f>R72+AD72</f>
        <v>3381</v>
      </c>
    </row>
    <row r="73" spans="1:31" x14ac:dyDescent="0.2">
      <c r="B73">
        <v>79</v>
      </c>
      <c r="E73" s="17"/>
      <c r="G73" s="17"/>
      <c r="I73" s="17"/>
      <c r="J73" s="17"/>
      <c r="M73" s="19"/>
      <c r="N73" s="27"/>
      <c r="R73" s="16"/>
      <c r="Z73" s="16"/>
      <c r="AA73" s="16"/>
      <c r="AB73" s="21"/>
    </row>
    <row r="74" spans="1:31" s="60" customFormat="1" x14ac:dyDescent="0.2">
      <c r="A74" s="59" t="s">
        <v>154</v>
      </c>
      <c r="B74" s="60" t="s">
        <v>155</v>
      </c>
      <c r="C74" s="61">
        <v>1200</v>
      </c>
      <c r="D74" s="60">
        <v>464</v>
      </c>
      <c r="E74" s="62">
        <f>D74*C75/C74</f>
        <v>0</v>
      </c>
      <c r="G74" s="62">
        <f>H74/0.15</f>
        <v>0</v>
      </c>
      <c r="I74" s="62">
        <f>D74+F74+H74</f>
        <v>464</v>
      </c>
      <c r="J74" s="62">
        <f>SUM(E74:H74)</f>
        <v>0</v>
      </c>
      <c r="K74" s="61">
        <v>1611</v>
      </c>
      <c r="L74" s="63">
        <f>C74/D74</f>
        <v>2.5862068965517242</v>
      </c>
      <c r="M74" s="63">
        <f>O74/K74</f>
        <v>1.4897579143389199</v>
      </c>
      <c r="N74" s="64">
        <f>C74*K74/D74</f>
        <v>4166.3793103448279</v>
      </c>
      <c r="O74" s="58">
        <v>2400</v>
      </c>
      <c r="P74" s="58">
        <v>0</v>
      </c>
      <c r="Q74" s="58">
        <v>1200</v>
      </c>
      <c r="R74" s="65">
        <f>O74-N74</f>
        <v>-1766.3793103448279</v>
      </c>
      <c r="U74" s="58"/>
      <c r="V74" s="60">
        <f>H74/0.15</f>
        <v>0</v>
      </c>
      <c r="W74" s="60">
        <f>D74-V74</f>
        <v>464</v>
      </c>
      <c r="X74" s="60">
        <f>F74/W74</f>
        <v>0</v>
      </c>
      <c r="Y74" s="60">
        <v>2</v>
      </c>
      <c r="Z74" s="65">
        <f>V74*1.15+W74*(1+Y74)</f>
        <v>1392</v>
      </c>
      <c r="AA74" s="65">
        <f>N74-Z74</f>
        <v>2774.3793103448279</v>
      </c>
      <c r="AB74" s="66">
        <f>AA74/N74</f>
        <v>0.66589695841092489</v>
      </c>
      <c r="AD74" s="67">
        <f>C74-O74</f>
        <v>-1200</v>
      </c>
      <c r="AE74" s="65">
        <f>R74+AD74</f>
        <v>-2966.3793103448279</v>
      </c>
    </row>
    <row r="75" spans="1:31" x14ac:dyDescent="0.2">
      <c r="B75">
        <v>0</v>
      </c>
      <c r="E75" s="17"/>
      <c r="G75" s="17"/>
      <c r="I75" s="17"/>
      <c r="J75" s="17"/>
      <c r="K75" s="60"/>
      <c r="M75" s="19"/>
      <c r="N75" s="27"/>
      <c r="R75" s="16"/>
      <c r="Z75" s="16"/>
      <c r="AA75" s="16"/>
      <c r="AB75" s="21"/>
    </row>
    <row r="76" spans="1:31" s="60" customFormat="1" x14ac:dyDescent="0.2">
      <c r="A76" s="59" t="s">
        <v>167</v>
      </c>
      <c r="B76" s="60" t="s">
        <v>168</v>
      </c>
      <c r="C76" s="61">
        <v>3930</v>
      </c>
      <c r="D76" s="61">
        <v>1754</v>
      </c>
      <c r="E76" s="62">
        <f>D76*C77/C76</f>
        <v>0</v>
      </c>
      <c r="G76" s="62">
        <f>H76/0.15</f>
        <v>0</v>
      </c>
      <c r="I76" s="62">
        <f>D76+F76+H76</f>
        <v>1754</v>
      </c>
      <c r="J76" s="62">
        <f>SUM(E76:H76)</f>
        <v>0</v>
      </c>
      <c r="K76" s="61">
        <v>1308</v>
      </c>
      <c r="L76" s="63">
        <f>C76/D76</f>
        <v>2.2405929304446977</v>
      </c>
      <c r="M76" s="63">
        <f>O76/K76</f>
        <v>3.0045871559633026</v>
      </c>
      <c r="N76" s="64">
        <f>C76*K76/D76</f>
        <v>2930.6955530216646</v>
      </c>
      <c r="O76" s="58">
        <v>3930</v>
      </c>
      <c r="P76" s="58">
        <v>0</v>
      </c>
      <c r="Q76" s="58">
        <v>1000</v>
      </c>
      <c r="R76" s="65">
        <f>O76-N76</f>
        <v>999.30444697833536</v>
      </c>
      <c r="V76" s="60">
        <f>H76/0.15</f>
        <v>0</v>
      </c>
      <c r="W76" s="60">
        <f>D76-V76</f>
        <v>1754</v>
      </c>
      <c r="X76" s="60">
        <f>F76/W76</f>
        <v>0</v>
      </c>
      <c r="Y76" s="60">
        <v>2</v>
      </c>
      <c r="Z76" s="65">
        <f>V76*1.15+W76*(1+Y76)</f>
        <v>5262</v>
      </c>
      <c r="AA76" s="65">
        <f>N76-Z76</f>
        <v>-2331.3044469783354</v>
      </c>
      <c r="AB76" s="66">
        <f>AA76/N76</f>
        <v>-0.79547820809113623</v>
      </c>
      <c r="AD76" s="67">
        <f>C76-O76</f>
        <v>0</v>
      </c>
      <c r="AE76" s="65">
        <f>R76+AD76</f>
        <v>999.30444697833536</v>
      </c>
    </row>
    <row r="77" spans="1:31" x14ac:dyDescent="0.2">
      <c r="B77">
        <v>0</v>
      </c>
      <c r="E77" s="17"/>
      <c r="G77" s="17"/>
      <c r="I77" s="17"/>
      <c r="J77" s="17"/>
      <c r="K77" s="60"/>
      <c r="M77" s="19"/>
      <c r="N77" s="27"/>
      <c r="R77" s="16"/>
      <c r="Z77" s="16"/>
      <c r="AA77" s="16"/>
      <c r="AB77" s="21"/>
    </row>
    <row r="78" spans="1:31" x14ac:dyDescent="0.2">
      <c r="A78" s="23" t="s">
        <v>60</v>
      </c>
      <c r="B78" t="s">
        <v>61</v>
      </c>
      <c r="C78" s="24">
        <v>10000</v>
      </c>
      <c r="D78" s="24">
        <v>3758</v>
      </c>
      <c r="E78" s="17">
        <f>D78*C79/C78</f>
        <v>0</v>
      </c>
      <c r="G78" s="17">
        <f>H78/0.15</f>
        <v>0</v>
      </c>
      <c r="I78" s="17">
        <f>D78+F78+H78</f>
        <v>3758</v>
      </c>
      <c r="J78" s="17">
        <f>SUM(E78:H78)</f>
        <v>0</v>
      </c>
      <c r="L78" s="18">
        <f>C78/D78</f>
        <v>2.6609898882384249</v>
      </c>
      <c r="M78" s="26" t="e">
        <f>O78/K78</f>
        <v>#DIV/0!</v>
      </c>
      <c r="N78" s="27">
        <f>C78*K78/D78</f>
        <v>0</v>
      </c>
      <c r="P78" s="3">
        <v>0</v>
      </c>
      <c r="Q78" s="3">
        <v>0</v>
      </c>
      <c r="R78" s="16">
        <f>O78-N78</f>
        <v>0</v>
      </c>
      <c r="V78" s="9">
        <f>H78/0.15</f>
        <v>0</v>
      </c>
      <c r="W78" s="9">
        <f>D78-V78</f>
        <v>3758</v>
      </c>
      <c r="X78" s="9">
        <f>F78/W78</f>
        <v>0</v>
      </c>
      <c r="Y78">
        <v>2</v>
      </c>
      <c r="Z78" s="16">
        <f>V78*1.15+W78*(1+Y78)</f>
        <v>11274</v>
      </c>
      <c r="AA78" s="16">
        <f>N78-Z78</f>
        <v>-11274</v>
      </c>
      <c r="AB78" s="21" t="e">
        <f>AA78/N78</f>
        <v>#DIV/0!</v>
      </c>
      <c r="AD78" s="28">
        <f>C78-O78</f>
        <v>10000</v>
      </c>
      <c r="AE78" s="22">
        <f>R78+AD78</f>
        <v>10000</v>
      </c>
    </row>
    <row r="79" spans="1:31" x14ac:dyDescent="0.2">
      <c r="B79">
        <v>512</v>
      </c>
      <c r="E79" s="17"/>
      <c r="G79" s="17"/>
      <c r="I79" s="17"/>
      <c r="J79" s="17"/>
      <c r="M79" s="19"/>
      <c r="N79" s="27"/>
      <c r="R79" s="16"/>
      <c r="Z79" s="16"/>
      <c r="AA79" s="16"/>
      <c r="AB79" s="21"/>
    </row>
    <row r="80" spans="1:31" s="60" customFormat="1" x14ac:dyDescent="0.2">
      <c r="A80" s="59" t="s">
        <v>169</v>
      </c>
      <c r="B80" s="60" t="s">
        <v>170</v>
      </c>
      <c r="C80" s="61">
        <v>2493</v>
      </c>
      <c r="D80" s="61">
        <v>1055</v>
      </c>
      <c r="E80" s="62">
        <f>F80/1.25</f>
        <v>0</v>
      </c>
      <c r="G80" s="62">
        <f>H80/0.15</f>
        <v>0</v>
      </c>
      <c r="I80" s="62">
        <f>D80+F80+H80</f>
        <v>1055</v>
      </c>
      <c r="J80" s="62">
        <f>SUM(E80:H80)</f>
        <v>0</v>
      </c>
      <c r="K80" s="58">
        <v>750</v>
      </c>
      <c r="L80" s="63">
        <f>C80/D80</f>
        <v>2.3630331753554503</v>
      </c>
      <c r="M80" s="63">
        <f>O80/K80</f>
        <v>3.3239999999999998</v>
      </c>
      <c r="N80" s="64">
        <f>C80*K80/D80</f>
        <v>1772.2748815165876</v>
      </c>
      <c r="O80" s="58">
        <v>2493</v>
      </c>
      <c r="P80" s="58">
        <v>0</v>
      </c>
      <c r="Q80" s="58">
        <v>700</v>
      </c>
      <c r="R80" s="65">
        <f>O80-N80</f>
        <v>720.72511848341242</v>
      </c>
      <c r="T80" s="58"/>
      <c r="U80" s="65"/>
      <c r="V80" s="60">
        <f>H80/0.15</f>
        <v>0</v>
      </c>
      <c r="W80" s="60">
        <f>D80-V80</f>
        <v>1055</v>
      </c>
      <c r="X80" s="60">
        <f>F80/W80</f>
        <v>0</v>
      </c>
      <c r="Y80" s="60">
        <v>2</v>
      </c>
      <c r="Z80" s="65">
        <f>V80*1.15+W80*(1+Y80)</f>
        <v>3165</v>
      </c>
      <c r="AA80" s="65">
        <f>N80-Z80</f>
        <v>-1392.7251184834124</v>
      </c>
      <c r="AB80" s="66">
        <f>AA80/N80</f>
        <v>-0.78584035298836752</v>
      </c>
      <c r="AD80" s="67">
        <f>C80-O80</f>
        <v>0</v>
      </c>
      <c r="AE80" s="65">
        <f>R80+AD80</f>
        <v>720.72511848341242</v>
      </c>
    </row>
    <row r="81" spans="1:31" x14ac:dyDescent="0.2">
      <c r="A81" s="3"/>
      <c r="B81" s="3"/>
      <c r="C81" s="3"/>
      <c r="D81" s="3"/>
      <c r="E81" s="17"/>
      <c r="G81" s="17"/>
      <c r="I81" s="17"/>
      <c r="J81" s="17"/>
      <c r="M81" s="19"/>
      <c r="N81" s="27"/>
      <c r="R81" s="16"/>
      <c r="Z81" s="16"/>
      <c r="AA81" s="16"/>
      <c r="AB81" s="21"/>
    </row>
    <row r="82" spans="1:31" s="60" customFormat="1" x14ac:dyDescent="0.2">
      <c r="A82" s="59" t="s">
        <v>171</v>
      </c>
      <c r="B82" s="60" t="s">
        <v>172</v>
      </c>
      <c r="C82" s="61">
        <v>26986</v>
      </c>
      <c r="D82" s="61">
        <v>7520</v>
      </c>
      <c r="E82" s="62">
        <f>F82/1.25</f>
        <v>0</v>
      </c>
      <c r="F82" s="61"/>
      <c r="G82" s="62">
        <f>H82/0.15</f>
        <v>0</v>
      </c>
      <c r="H82" s="61"/>
      <c r="I82" s="62">
        <f>D82+F82+H82</f>
        <v>7520</v>
      </c>
      <c r="J82" s="62">
        <f>SUM(E82:H82)</f>
        <v>0</v>
      </c>
      <c r="K82" s="58">
        <v>7374</v>
      </c>
      <c r="L82" s="63">
        <f>C82/D82</f>
        <v>3.5885638297872342</v>
      </c>
      <c r="M82" s="63">
        <f>O82/K82</f>
        <v>2.9262272850556008</v>
      </c>
      <c r="N82" s="64">
        <f>C82*K82/D82</f>
        <v>26462.069680851066</v>
      </c>
      <c r="O82" s="58">
        <v>21578</v>
      </c>
      <c r="P82" s="58">
        <v>4900</v>
      </c>
      <c r="Q82" s="58">
        <v>0</v>
      </c>
      <c r="R82" s="65">
        <f>O82-N82</f>
        <v>-4884.0696808510656</v>
      </c>
      <c r="V82" s="60">
        <f>H82/0.15</f>
        <v>0</v>
      </c>
      <c r="W82" s="60">
        <f>D82-V82</f>
        <v>7520</v>
      </c>
      <c r="X82" s="60">
        <f>F82/W82</f>
        <v>0</v>
      </c>
      <c r="Y82" s="60">
        <v>2</v>
      </c>
      <c r="Z82" s="65">
        <f>V82*1.15+W82*(1+Y82)</f>
        <v>22560</v>
      </c>
      <c r="AA82" s="65">
        <f>N82-Z82</f>
        <v>3902.0696808510656</v>
      </c>
      <c r="AB82" s="66">
        <f>AA82/N82</f>
        <v>0.1474589753527385</v>
      </c>
      <c r="AD82" s="67">
        <f>C82-O82</f>
        <v>5408</v>
      </c>
      <c r="AE82" s="65">
        <f>R82+AD82</f>
        <v>523.93031914893436</v>
      </c>
    </row>
    <row r="83" spans="1:31" x14ac:dyDescent="0.2">
      <c r="A83" s="3"/>
      <c r="B83" s="3"/>
      <c r="C83" s="3"/>
      <c r="D83" s="3"/>
      <c r="E83" s="17"/>
      <c r="G83" s="17"/>
      <c r="I83" s="17"/>
      <c r="J83" s="17"/>
      <c r="M83" s="19"/>
      <c r="N83" s="27"/>
      <c r="R83" s="16"/>
      <c r="Z83" s="16"/>
      <c r="AA83" s="16"/>
      <c r="AB83" s="21"/>
    </row>
    <row r="84" spans="1:31" s="60" customFormat="1" x14ac:dyDescent="0.2">
      <c r="A84" s="59" t="s">
        <v>173</v>
      </c>
      <c r="B84" s="60" t="s">
        <v>174</v>
      </c>
      <c r="C84" s="61">
        <v>3592</v>
      </c>
      <c r="D84" s="61">
        <v>1090</v>
      </c>
      <c r="E84" s="62">
        <f>D84*C85/C84</f>
        <v>0</v>
      </c>
      <c r="G84" s="62">
        <f>H84/0.15</f>
        <v>0</v>
      </c>
      <c r="I84" s="62">
        <f>D84+F84+H84</f>
        <v>1090</v>
      </c>
      <c r="J84" s="62">
        <f>SUM(E84:H84)</f>
        <v>0</v>
      </c>
      <c r="K84" s="58">
        <v>1178</v>
      </c>
      <c r="L84" s="63">
        <f>C84/D84</f>
        <v>3.2954128440366972</v>
      </c>
      <c r="M84" s="63">
        <f>O84/K84</f>
        <v>3.0492359932088284</v>
      </c>
      <c r="N84" s="64">
        <f>C84*K84/D84</f>
        <v>3881.9963302752294</v>
      </c>
      <c r="O84" s="58">
        <v>3592</v>
      </c>
      <c r="P84" s="58">
        <v>0</v>
      </c>
      <c r="Q84" s="58">
        <v>0</v>
      </c>
      <c r="R84" s="65">
        <f>O84-N84</f>
        <v>-289.99633027522941</v>
      </c>
      <c r="T84" s="58"/>
      <c r="U84" s="65"/>
      <c r="V84" s="60">
        <f>H84/0.15</f>
        <v>0</v>
      </c>
      <c r="W84" s="60">
        <f>D84-V84</f>
        <v>1090</v>
      </c>
      <c r="X84" s="60">
        <f>F84/W84</f>
        <v>0</v>
      </c>
      <c r="Y84" s="60">
        <v>2</v>
      </c>
      <c r="Z84" s="65">
        <f>V84*1.15+W84*(1+Y84)</f>
        <v>3270</v>
      </c>
      <c r="AA84" s="65">
        <f>N84-Z84</f>
        <v>611.99633027522941</v>
      </c>
      <c r="AB84" s="66">
        <f>AA84/N84</f>
        <v>0.15764989922899786</v>
      </c>
      <c r="AD84" s="67">
        <f>C84-O84</f>
        <v>0</v>
      </c>
      <c r="AE84" s="65">
        <f>R84+AD84</f>
        <v>-289.99633027522941</v>
      </c>
    </row>
    <row r="85" spans="1:31" x14ac:dyDescent="0.2">
      <c r="B85">
        <v>0</v>
      </c>
      <c r="E85" s="17"/>
      <c r="G85" s="17"/>
      <c r="I85" s="17"/>
      <c r="J85" s="17"/>
      <c r="M85" s="19"/>
      <c r="N85" s="27"/>
      <c r="R85" s="16"/>
      <c r="Z85" s="16"/>
      <c r="AA85" s="16"/>
      <c r="AB85" s="21"/>
    </row>
    <row r="86" spans="1:31" s="60" customFormat="1" x14ac:dyDescent="0.2">
      <c r="A86" s="59" t="s">
        <v>175</v>
      </c>
      <c r="B86" s="60" t="s">
        <v>176</v>
      </c>
      <c r="C86" s="61">
        <v>8275</v>
      </c>
      <c r="D86" s="61">
        <v>2900</v>
      </c>
      <c r="E86" s="62">
        <f>D86*C87/C86</f>
        <v>0</v>
      </c>
      <c r="G86" s="62">
        <f>H86/0.15</f>
        <v>0</v>
      </c>
      <c r="I86" s="62">
        <f>D86+F86+H86</f>
        <v>2900</v>
      </c>
      <c r="J86" s="62">
        <f>SUM(E86:H86)</f>
        <v>0</v>
      </c>
      <c r="K86" s="58">
        <v>2736</v>
      </c>
      <c r="L86" s="63">
        <f>C86/D86</f>
        <v>2.853448275862069</v>
      </c>
      <c r="M86" s="63">
        <f>O86/K86</f>
        <v>3.0244883040935671</v>
      </c>
      <c r="N86" s="64">
        <f>C86*K86/D86</f>
        <v>7807.0344827586205</v>
      </c>
      <c r="O86" s="58">
        <v>8275</v>
      </c>
      <c r="P86" s="58">
        <v>0</v>
      </c>
      <c r="Q86" s="58">
        <v>500</v>
      </c>
      <c r="R86" s="65">
        <f>O86-N86</f>
        <v>467.96551724137953</v>
      </c>
      <c r="T86" s="58"/>
      <c r="U86" s="65"/>
      <c r="V86" s="60">
        <f>H86/0.15</f>
        <v>0</v>
      </c>
      <c r="W86" s="60">
        <f>D86-V86</f>
        <v>2900</v>
      </c>
      <c r="X86" s="60">
        <f>F86/W86</f>
        <v>0</v>
      </c>
      <c r="Y86" s="60">
        <v>2</v>
      </c>
      <c r="Z86" s="65">
        <f>V86*1.15+W86*(1+Y86)</f>
        <v>8700</v>
      </c>
      <c r="AA86" s="65">
        <f>N86-Z86</f>
        <v>-892.96551724137953</v>
      </c>
      <c r="AB86" s="66">
        <f>AA86/N86</f>
        <v>-0.11437960460062546</v>
      </c>
      <c r="AD86" s="67">
        <f>C86-O86</f>
        <v>0</v>
      </c>
      <c r="AE86" s="65">
        <f>R86+AD86</f>
        <v>467.96551724137953</v>
      </c>
    </row>
    <row r="87" spans="1:31" x14ac:dyDescent="0.2">
      <c r="B87">
        <v>0</v>
      </c>
      <c r="E87" s="17"/>
      <c r="G87" s="17"/>
      <c r="I87" s="17"/>
      <c r="J87" s="17"/>
      <c r="M87" s="19"/>
      <c r="N87" s="27"/>
      <c r="R87" s="16"/>
      <c r="Z87" s="16"/>
      <c r="AA87" s="16"/>
      <c r="AB87" s="21"/>
    </row>
    <row r="88" spans="1:31" s="60" customFormat="1" x14ac:dyDescent="0.2">
      <c r="A88" s="59" t="s">
        <v>177</v>
      </c>
      <c r="B88" s="60" t="s">
        <v>178</v>
      </c>
      <c r="C88" s="61">
        <v>1376</v>
      </c>
      <c r="D88" s="60">
        <v>604</v>
      </c>
      <c r="E88" s="62">
        <f>D88*C89/C88</f>
        <v>0</v>
      </c>
      <c r="G88" s="62">
        <f>H88/0.15</f>
        <v>0</v>
      </c>
      <c r="I88" s="62">
        <f>D88+F88+H88</f>
        <v>604</v>
      </c>
      <c r="J88" s="62">
        <f>SUM(E88:H88)</f>
        <v>0</v>
      </c>
      <c r="K88" s="58">
        <v>744</v>
      </c>
      <c r="L88" s="63">
        <f>C88/D88</f>
        <v>2.2781456953642385</v>
      </c>
      <c r="M88" s="63">
        <f>O88/K88</f>
        <v>1.8508064516129032</v>
      </c>
      <c r="N88" s="64">
        <f>C88*K88/D88</f>
        <v>1694.9403973509934</v>
      </c>
      <c r="O88" s="58">
        <v>1377</v>
      </c>
      <c r="P88" s="58">
        <v>0</v>
      </c>
      <c r="Q88" s="58">
        <v>0</v>
      </c>
      <c r="R88" s="65">
        <f>O88-N88</f>
        <v>-317.94039735099341</v>
      </c>
      <c r="U88" s="58"/>
      <c r="V88" s="60">
        <f>H88/0.15</f>
        <v>0</v>
      </c>
      <c r="W88" s="60">
        <f>D88-V88</f>
        <v>604</v>
      </c>
      <c r="X88" s="60">
        <f>F88/W88</f>
        <v>0</v>
      </c>
      <c r="Y88" s="60">
        <v>2</v>
      </c>
      <c r="Z88" s="65">
        <f>V88*1.15+W88*(1+Y88)</f>
        <v>1812</v>
      </c>
      <c r="AA88" s="65">
        <f>N88-Z88</f>
        <v>-117.05960264900659</v>
      </c>
      <c r="AB88" s="66">
        <f>AA88/N88</f>
        <v>-6.9064141035258791E-2</v>
      </c>
      <c r="AD88" s="67">
        <f>C88-O88</f>
        <v>-1</v>
      </c>
      <c r="AE88" s="65">
        <f>R88+AD88</f>
        <v>-318.94039735099341</v>
      </c>
    </row>
    <row r="89" spans="1:31" x14ac:dyDescent="0.2">
      <c r="B89">
        <v>0</v>
      </c>
      <c r="E89" s="17"/>
      <c r="G89" s="17"/>
      <c r="I89" s="17"/>
      <c r="J89" s="17"/>
      <c r="M89" s="19"/>
      <c r="N89" s="27"/>
      <c r="R89" s="16"/>
      <c r="Z89" s="16"/>
      <c r="AA89" s="16"/>
      <c r="AB89" s="21"/>
    </row>
    <row r="90" spans="1:31" s="60" customFormat="1" x14ac:dyDescent="0.2">
      <c r="A90" s="59" t="s">
        <v>179</v>
      </c>
      <c r="B90" s="60" t="s">
        <v>180</v>
      </c>
      <c r="C90" s="61">
        <v>11800</v>
      </c>
      <c r="D90" s="61">
        <v>5781</v>
      </c>
      <c r="E90" s="62">
        <f>F90/1.25</f>
        <v>0</v>
      </c>
      <c r="F90" s="61"/>
      <c r="G90" s="62">
        <f>H90/0.15</f>
        <v>0</v>
      </c>
      <c r="I90" s="62">
        <f>D90+F90+H90</f>
        <v>5781</v>
      </c>
      <c r="J90" s="62">
        <f>SUM(E90:H90)</f>
        <v>0</v>
      </c>
      <c r="K90" s="58">
        <v>5781</v>
      </c>
      <c r="L90" s="63">
        <f>C90/D90</f>
        <v>2.0411693478636912</v>
      </c>
      <c r="M90" s="63">
        <f>O90/K90</f>
        <v>2.0411693478636912</v>
      </c>
      <c r="N90" s="64">
        <f>C90*K90/D90</f>
        <v>11800</v>
      </c>
      <c r="O90" s="58">
        <v>11800</v>
      </c>
      <c r="P90" s="58">
        <v>0</v>
      </c>
      <c r="Q90" s="58">
        <v>0</v>
      </c>
      <c r="R90" s="65">
        <f>O90-N90</f>
        <v>0</v>
      </c>
      <c r="T90" s="58"/>
      <c r="U90" s="65"/>
      <c r="V90" s="60">
        <f>H90/0.15</f>
        <v>0</v>
      </c>
      <c r="W90" s="60">
        <f>D90-V90</f>
        <v>5781</v>
      </c>
      <c r="X90" s="60">
        <f>F90/W90</f>
        <v>0</v>
      </c>
      <c r="Y90" s="60">
        <v>2</v>
      </c>
      <c r="Z90" s="65">
        <f>V90*1.15+W90*(1+Y90)</f>
        <v>17343</v>
      </c>
      <c r="AA90" s="65">
        <f>N90-Z90</f>
        <v>-5543</v>
      </c>
      <c r="AB90" s="66">
        <f>AA90/N90</f>
        <v>-0.46974576271186441</v>
      </c>
      <c r="AD90" s="67">
        <f>C90-O90</f>
        <v>0</v>
      </c>
      <c r="AE90" s="65">
        <f>R90+AD90</f>
        <v>0</v>
      </c>
    </row>
    <row r="91" spans="1:31" x14ac:dyDescent="0.2">
      <c r="B91">
        <v>0</v>
      </c>
      <c r="E91" s="17"/>
      <c r="G91" s="17"/>
      <c r="I91" s="17"/>
      <c r="J91" s="17"/>
      <c r="M91" s="19"/>
      <c r="N91" s="27"/>
      <c r="R91" s="16"/>
      <c r="Z91" s="16"/>
      <c r="AA91" s="16"/>
      <c r="AB91" s="21"/>
      <c r="AD91" s="28"/>
      <c r="AE91" s="22"/>
    </row>
    <row r="92" spans="1:31" s="60" customFormat="1" x14ac:dyDescent="0.2">
      <c r="A92" s="59" t="s">
        <v>181</v>
      </c>
      <c r="B92" s="60" t="s">
        <v>182</v>
      </c>
      <c r="C92" s="61">
        <v>6000</v>
      </c>
      <c r="D92" s="61">
        <v>2660</v>
      </c>
      <c r="E92" s="62">
        <f>F92/1.25</f>
        <v>0</v>
      </c>
      <c r="F92" s="61"/>
      <c r="G92" s="62">
        <f>H92/0.15</f>
        <v>0</v>
      </c>
      <c r="I92" s="62">
        <f>D92+F92+H92</f>
        <v>2660</v>
      </c>
      <c r="J92" s="62">
        <f>SUM(E92:H92)</f>
        <v>0</v>
      </c>
      <c r="K92" s="58">
        <v>1753</v>
      </c>
      <c r="L92" s="63">
        <f>C92/D92</f>
        <v>2.255639097744361</v>
      </c>
      <c r="M92" s="63">
        <f>O92/K92</f>
        <v>2.2795208214489446</v>
      </c>
      <c r="N92" s="64">
        <f>C92*K92/D92</f>
        <v>3954.1353383458645</v>
      </c>
      <c r="O92" s="58">
        <v>3996</v>
      </c>
      <c r="P92" s="58">
        <v>0</v>
      </c>
      <c r="Q92" s="58">
        <v>0</v>
      </c>
      <c r="R92" s="65">
        <f>O92-N92</f>
        <v>41.864661654135489</v>
      </c>
      <c r="T92" s="58"/>
      <c r="U92" s="65"/>
      <c r="Z92" s="65"/>
      <c r="AA92" s="65"/>
      <c r="AB92" s="66"/>
      <c r="AD92" s="67"/>
      <c r="AE92" s="65"/>
    </row>
    <row r="93" spans="1:31" x14ac:dyDescent="0.2">
      <c r="B93">
        <v>0</v>
      </c>
      <c r="E93" s="17"/>
      <c r="G93" s="17"/>
      <c r="I93" s="17"/>
      <c r="J93" s="17"/>
      <c r="M93" s="19"/>
      <c r="N93" s="27"/>
      <c r="R93" s="16"/>
      <c r="Z93" s="16"/>
      <c r="AA93" s="16"/>
      <c r="AB93" s="21"/>
    </row>
    <row r="94" spans="1:31" s="60" customFormat="1" x14ac:dyDescent="0.2">
      <c r="A94" s="59" t="s">
        <v>183</v>
      </c>
      <c r="B94" s="60" t="s">
        <v>184</v>
      </c>
      <c r="C94" s="61">
        <v>2256</v>
      </c>
      <c r="D94" s="61">
        <v>1174</v>
      </c>
      <c r="E94" s="62">
        <f>D94*C97/C94</f>
        <v>0</v>
      </c>
      <c r="G94" s="62">
        <f>H94/0.15</f>
        <v>0</v>
      </c>
      <c r="I94" s="62">
        <f>D94+F94+H94</f>
        <v>1174</v>
      </c>
      <c r="J94" s="62">
        <f>SUM(E94:H94)</f>
        <v>0</v>
      </c>
      <c r="K94" s="58">
        <v>1388</v>
      </c>
      <c r="L94" s="63">
        <f>C94/D94</f>
        <v>1.9216354344122657</v>
      </c>
      <c r="M94" s="63">
        <f>O94/K94</f>
        <v>1.6253602305475505</v>
      </c>
      <c r="N94" s="64">
        <f>C94*K94/D94</f>
        <v>2667.2299829642247</v>
      </c>
      <c r="O94" s="58">
        <v>2256</v>
      </c>
      <c r="P94" s="58">
        <v>0</v>
      </c>
      <c r="Q94" s="58">
        <v>0</v>
      </c>
      <c r="R94" s="65">
        <f>O94-N94</f>
        <v>-411.22998296422475</v>
      </c>
      <c r="T94" s="58"/>
      <c r="U94" s="65"/>
      <c r="V94" s="60">
        <f>H94/0.15</f>
        <v>0</v>
      </c>
      <c r="W94" s="60">
        <f>D94-V94</f>
        <v>1174</v>
      </c>
      <c r="X94" s="60">
        <f>F94/W94</f>
        <v>0</v>
      </c>
      <c r="Y94" s="60">
        <v>2</v>
      </c>
      <c r="Z94" s="65">
        <f>V94*1.15+W94*(1+Y94)</f>
        <v>3522</v>
      </c>
      <c r="AA94" s="65">
        <f>N94-Z94</f>
        <v>-854.77001703577525</v>
      </c>
      <c r="AB94" s="66">
        <f>AA94/N94</f>
        <v>-0.32047105892452027</v>
      </c>
      <c r="AD94" s="67">
        <f>C94-O94</f>
        <v>0</v>
      </c>
      <c r="AE94" s="65">
        <f>R94+AD94</f>
        <v>-411.22998296422475</v>
      </c>
    </row>
    <row r="95" spans="1:31" s="70" customFormat="1" x14ac:dyDescent="0.2">
      <c r="A95" s="69"/>
      <c r="C95" s="71"/>
      <c r="D95" s="71"/>
      <c r="E95" s="72"/>
      <c r="G95" s="72"/>
      <c r="I95" s="72"/>
      <c r="J95" s="72"/>
      <c r="K95" s="58"/>
      <c r="L95" s="73"/>
      <c r="M95" s="73"/>
      <c r="N95" s="74"/>
      <c r="O95" s="58"/>
      <c r="P95" s="75"/>
      <c r="Q95" s="75"/>
      <c r="R95" s="76"/>
      <c r="T95" s="75"/>
      <c r="U95" s="76"/>
      <c r="Z95" s="76"/>
      <c r="AA95" s="76"/>
      <c r="AB95" s="77"/>
      <c r="AD95" s="78"/>
      <c r="AE95" s="76"/>
    </row>
    <row r="96" spans="1:31" s="60" customFormat="1" x14ac:dyDescent="0.2">
      <c r="A96" s="59" t="s">
        <v>185</v>
      </c>
      <c r="B96" s="60" t="s">
        <v>186</v>
      </c>
      <c r="C96" s="79">
        <v>2000</v>
      </c>
      <c r="D96" s="79">
        <v>1897</v>
      </c>
      <c r="E96" s="62">
        <f>F96/1.25</f>
        <v>0</v>
      </c>
      <c r="G96" s="62">
        <f>H96/0.15</f>
        <v>0</v>
      </c>
      <c r="I96" s="62">
        <f>D96+F96+H96</f>
        <v>1897</v>
      </c>
      <c r="J96" s="62">
        <f>SUM(E96:H96)</f>
        <v>0</v>
      </c>
      <c r="K96" s="58">
        <v>2213</v>
      </c>
      <c r="L96" s="63">
        <f>C96/D96</f>
        <v>1.0542962572482868</v>
      </c>
      <c r="M96" s="63">
        <f>O96/K96</f>
        <v>0.90375056484410299</v>
      </c>
      <c r="N96" s="64">
        <f>C96*K96/D96</f>
        <v>2333.1576172904588</v>
      </c>
      <c r="O96" s="58">
        <v>2000</v>
      </c>
      <c r="P96" s="58">
        <v>3300</v>
      </c>
      <c r="Q96" s="58">
        <v>0</v>
      </c>
      <c r="R96" s="65">
        <f>O96-N96</f>
        <v>-333.1576172904588</v>
      </c>
      <c r="V96" s="60">
        <f>H96/0.15</f>
        <v>0</v>
      </c>
      <c r="W96" s="60">
        <f>D96-V96</f>
        <v>1897</v>
      </c>
      <c r="X96" s="60">
        <f>F96/W96</f>
        <v>0</v>
      </c>
      <c r="Y96" s="60">
        <v>2</v>
      </c>
      <c r="Z96" s="65">
        <f>V96*1.15+W96*(1+Y96)</f>
        <v>5691</v>
      </c>
      <c r="AA96" s="65">
        <f>N96-Z96</f>
        <v>-3357.8423827095412</v>
      </c>
      <c r="AB96" s="66">
        <f>AA96/N96</f>
        <v>-1.4391836873023043</v>
      </c>
      <c r="AD96" s="67">
        <f>C96-O96</f>
        <v>0</v>
      </c>
      <c r="AE96" s="65">
        <f>R96+AD96</f>
        <v>-333.1576172904588</v>
      </c>
    </row>
    <row r="97" spans="1:31" x14ac:dyDescent="0.2">
      <c r="E97" s="17"/>
      <c r="G97" s="17"/>
      <c r="I97" s="17"/>
      <c r="J97" s="17"/>
      <c r="M97" s="19"/>
      <c r="N97" s="27"/>
      <c r="R97" s="16"/>
    </row>
    <row r="98" spans="1:31" s="60" customFormat="1" x14ac:dyDescent="0.2">
      <c r="A98" s="59" t="s">
        <v>187</v>
      </c>
      <c r="B98" s="60" t="s">
        <v>3581</v>
      </c>
      <c r="C98" s="61">
        <v>30000</v>
      </c>
      <c r="D98" s="61">
        <v>5800</v>
      </c>
      <c r="E98" s="62">
        <f>F98/1.25</f>
        <v>0</v>
      </c>
      <c r="G98" s="62">
        <f>H98/0.15</f>
        <v>0</v>
      </c>
      <c r="I98" s="62">
        <f>D98+F98+H98</f>
        <v>5800</v>
      </c>
      <c r="J98" s="62">
        <f>SUM(E98:H98)</f>
        <v>0</v>
      </c>
      <c r="K98" s="61">
        <v>2668</v>
      </c>
      <c r="L98" s="63">
        <f>C98/D98</f>
        <v>5.1724137931034484</v>
      </c>
      <c r="M98" s="63">
        <f>O98/K98</f>
        <v>4.6964017991004496</v>
      </c>
      <c r="N98" s="64">
        <f>C98*K98/D98</f>
        <v>13800</v>
      </c>
      <c r="O98" s="68">
        <v>12530</v>
      </c>
      <c r="P98" s="68">
        <v>1300</v>
      </c>
      <c r="Q98" s="68">
        <v>0</v>
      </c>
      <c r="R98" s="65">
        <f>O98-N98</f>
        <v>-1270</v>
      </c>
      <c r="V98" s="60">
        <f>H98/0.15</f>
        <v>0</v>
      </c>
      <c r="W98" s="60">
        <f>D98-V98</f>
        <v>5800</v>
      </c>
      <c r="X98" s="60">
        <f>F98/W98</f>
        <v>0</v>
      </c>
      <c r="Y98" s="60">
        <v>2</v>
      </c>
      <c r="Z98" s="65">
        <f>V98*1.15+W98*(1+Y98)</f>
        <v>17400</v>
      </c>
      <c r="AA98" s="65">
        <f>N98-Z98</f>
        <v>-3600</v>
      </c>
      <c r="AB98" s="66">
        <f>AA98/N98</f>
        <v>-0.2608695652173913</v>
      </c>
      <c r="AD98" s="67">
        <f>C98-O98</f>
        <v>17470</v>
      </c>
      <c r="AE98" s="65">
        <f>R98+AD98</f>
        <v>16200</v>
      </c>
    </row>
    <row r="99" spans="1:31" x14ac:dyDescent="0.2">
      <c r="B99">
        <v>0</v>
      </c>
      <c r="E99" s="17"/>
      <c r="G99" s="17"/>
      <c r="I99" s="17"/>
      <c r="J99" s="17"/>
      <c r="K99" s="60"/>
      <c r="M99" s="19"/>
      <c r="N99" s="27"/>
      <c r="O99" s="68"/>
      <c r="P99" s="36"/>
      <c r="Q99" s="36"/>
      <c r="R99" s="16"/>
      <c r="Z99" s="16"/>
      <c r="AA99" s="16"/>
      <c r="AB99" s="21"/>
    </row>
    <row r="100" spans="1:31" s="60" customFormat="1" x14ac:dyDescent="0.2">
      <c r="A100" s="59" t="s">
        <v>189</v>
      </c>
      <c r="B100" s="60" t="s">
        <v>190</v>
      </c>
      <c r="C100" s="61">
        <v>6337</v>
      </c>
      <c r="D100" s="61">
        <v>2176</v>
      </c>
      <c r="E100" s="62">
        <f>D100*C101/C100</f>
        <v>0</v>
      </c>
      <c r="G100" s="62">
        <f>H100/0.15</f>
        <v>0</v>
      </c>
      <c r="I100" s="62">
        <f>D100+F100+H100</f>
        <v>2176</v>
      </c>
      <c r="J100" s="62">
        <f>SUM(E100:H100)</f>
        <v>0</v>
      </c>
      <c r="K100" s="58">
        <v>1392</v>
      </c>
      <c r="L100" s="63">
        <f>C100/D100</f>
        <v>2.9122242647058822</v>
      </c>
      <c r="M100" s="63">
        <f>O100/K100</f>
        <v>4.5524425287356323</v>
      </c>
      <c r="N100" s="64">
        <f>C100*K100/D100</f>
        <v>4053.8161764705883</v>
      </c>
      <c r="O100" s="58">
        <v>6337</v>
      </c>
      <c r="P100" s="58">
        <v>0</v>
      </c>
      <c r="Q100" s="58">
        <v>2300</v>
      </c>
      <c r="R100" s="65">
        <f>O100-N100</f>
        <v>2283.1838235294117</v>
      </c>
      <c r="V100" s="60">
        <f>H100/0.15</f>
        <v>0</v>
      </c>
      <c r="W100" s="60">
        <f>D100-V100</f>
        <v>2176</v>
      </c>
      <c r="X100" s="60">
        <f>F100/W100</f>
        <v>0</v>
      </c>
      <c r="Y100" s="60">
        <v>2</v>
      </c>
      <c r="Z100" s="65">
        <f>V100*1.15+W100*(1+Y100)</f>
        <v>6528</v>
      </c>
      <c r="AA100" s="65">
        <f>N100-Z100</f>
        <v>-2474.1838235294117</v>
      </c>
      <c r="AB100" s="66">
        <f>AA100/N100</f>
        <v>-0.61033448874426599</v>
      </c>
      <c r="AD100" s="67">
        <f>C100-O100</f>
        <v>0</v>
      </c>
      <c r="AE100" s="65">
        <f>R100+AD100</f>
        <v>2283.1838235294117</v>
      </c>
    </row>
    <row r="101" spans="1:31" x14ac:dyDescent="0.2">
      <c r="E101" s="17"/>
      <c r="G101" s="17"/>
      <c r="I101" s="17"/>
      <c r="J101" s="17"/>
      <c r="M101" s="19"/>
      <c r="N101" s="27"/>
      <c r="R101" s="16"/>
    </row>
    <row r="102" spans="1:31" s="60" customFormat="1" x14ac:dyDescent="0.2">
      <c r="A102" s="59" t="s">
        <v>193</v>
      </c>
      <c r="B102" s="60" t="s">
        <v>194</v>
      </c>
      <c r="C102" s="61">
        <v>2955</v>
      </c>
      <c r="D102" s="61">
        <v>1064</v>
      </c>
      <c r="E102" s="62">
        <f>D102*C103/C102</f>
        <v>0</v>
      </c>
      <c r="G102" s="62">
        <f>H102/0.15</f>
        <v>0</v>
      </c>
      <c r="I102" s="62">
        <f>D102+F102+H102</f>
        <v>1064</v>
      </c>
      <c r="J102" s="62">
        <f>SUM(E102:H102)</f>
        <v>0</v>
      </c>
      <c r="K102" s="58">
        <v>1047</v>
      </c>
      <c r="L102" s="63">
        <f>C102/D102</f>
        <v>2.7772556390977443</v>
      </c>
      <c r="M102" s="63">
        <f>O102/K102</f>
        <v>2.822349570200573</v>
      </c>
      <c r="N102" s="64">
        <f>C102*K102/D102</f>
        <v>2907.7866541353383</v>
      </c>
      <c r="O102" s="58">
        <v>2955</v>
      </c>
      <c r="P102" s="58">
        <v>0</v>
      </c>
      <c r="Q102" s="58">
        <v>0</v>
      </c>
      <c r="R102" s="65">
        <f>O102-N102</f>
        <v>47.213345864661733</v>
      </c>
      <c r="V102" s="60">
        <f>H102/0.15</f>
        <v>0</v>
      </c>
      <c r="W102" s="60">
        <f>D102-V102</f>
        <v>1064</v>
      </c>
      <c r="X102" s="60">
        <f>F102/W102</f>
        <v>0</v>
      </c>
      <c r="Y102" s="60">
        <v>2</v>
      </c>
      <c r="Z102" s="65">
        <f>V102*1.15+W102*(1+Y102)</f>
        <v>3192</v>
      </c>
      <c r="AA102" s="65">
        <f>N102-Z102</f>
        <v>-284.21334586466173</v>
      </c>
      <c r="AB102" s="66">
        <f>AA102/N102</f>
        <v>-9.7742159130025874E-2</v>
      </c>
      <c r="AD102" s="67">
        <f>C102-O102</f>
        <v>0</v>
      </c>
      <c r="AE102" s="65">
        <f>R102+AD102</f>
        <v>47.213345864661733</v>
      </c>
    </row>
    <row r="103" spans="1:31" x14ac:dyDescent="0.2">
      <c r="E103" s="17"/>
      <c r="G103" s="17"/>
      <c r="I103" s="17"/>
      <c r="J103" s="17"/>
      <c r="M103" s="19"/>
      <c r="N103" s="27"/>
      <c r="R103" s="16"/>
    </row>
    <row r="104" spans="1:31" s="60" customFormat="1" x14ac:dyDescent="0.2">
      <c r="A104" s="59" t="s">
        <v>191</v>
      </c>
      <c r="B104" s="60" t="s">
        <v>192</v>
      </c>
      <c r="C104" s="61">
        <v>4876</v>
      </c>
      <c r="D104" s="61">
        <v>1562</v>
      </c>
      <c r="E104" s="62">
        <f>D104*C105/C104</f>
        <v>0</v>
      </c>
      <c r="G104" s="62">
        <f>H104/0.15</f>
        <v>0</v>
      </c>
      <c r="I104" s="62">
        <f>D104+F104+H104</f>
        <v>1562</v>
      </c>
      <c r="J104" s="62">
        <f>SUM(E104:H104)</f>
        <v>0</v>
      </c>
      <c r="K104" s="58">
        <v>1240</v>
      </c>
      <c r="L104" s="63">
        <f>C104/D104</f>
        <v>3.121638924455826</v>
      </c>
      <c r="M104" s="63">
        <f>O104/K104</f>
        <v>3.9322580645161289</v>
      </c>
      <c r="N104" s="64">
        <f>C104*K104/D104</f>
        <v>3870.8322663252243</v>
      </c>
      <c r="O104" s="58">
        <v>4876</v>
      </c>
      <c r="P104" s="58">
        <v>0</v>
      </c>
      <c r="Q104" s="58">
        <v>1000</v>
      </c>
      <c r="R104" s="65">
        <f>O104-N104</f>
        <v>1005.1677336747757</v>
      </c>
      <c r="V104" s="60">
        <f>H104/0.15</f>
        <v>0</v>
      </c>
      <c r="W104" s="60">
        <f>D104-V104</f>
        <v>1562</v>
      </c>
      <c r="X104" s="60">
        <f>F104/W104</f>
        <v>0</v>
      </c>
      <c r="Y104" s="60">
        <v>2</v>
      </c>
      <c r="Z104" s="65">
        <f>V104*1.15+W104*(1+Y104)</f>
        <v>4686</v>
      </c>
      <c r="AA104" s="65">
        <f>N104-Z104</f>
        <v>-815.16773367477572</v>
      </c>
      <c r="AB104" s="66">
        <f>AA104/N104</f>
        <v>-0.21059236814946142</v>
      </c>
      <c r="AD104" s="67">
        <f>C104-O104</f>
        <v>0</v>
      </c>
      <c r="AE104" s="65">
        <f>R104+AD104</f>
        <v>1005.1677336747757</v>
      </c>
    </row>
    <row r="105" spans="1:31" x14ac:dyDescent="0.2">
      <c r="B105">
        <v>0</v>
      </c>
      <c r="E105" s="17"/>
      <c r="G105" s="17"/>
      <c r="I105" s="17"/>
      <c r="J105" s="17"/>
      <c r="M105" s="19"/>
      <c r="N105" s="27"/>
      <c r="R105" s="16"/>
      <c r="Z105" s="16"/>
      <c r="AA105" s="16"/>
      <c r="AB105" s="21"/>
    </row>
    <row r="106" spans="1:31" s="60" customFormat="1" x14ac:dyDescent="0.2">
      <c r="A106" s="59" t="s">
        <v>195</v>
      </c>
      <c r="B106" s="60" t="s">
        <v>196</v>
      </c>
      <c r="C106" s="61">
        <v>1000</v>
      </c>
      <c r="D106" s="60">
        <v>333</v>
      </c>
      <c r="E106" s="62">
        <f>D106*C107/C106</f>
        <v>0</v>
      </c>
      <c r="G106" s="62">
        <f>H106/0.15</f>
        <v>0</v>
      </c>
      <c r="I106" s="62">
        <f>D106+F106+H106</f>
        <v>333</v>
      </c>
      <c r="J106" s="62">
        <f>SUM(E106:H106)</f>
        <v>0</v>
      </c>
      <c r="K106" s="58">
        <v>999</v>
      </c>
      <c r="L106" s="63">
        <f>C106/D106</f>
        <v>3.0030030030030028</v>
      </c>
      <c r="M106" s="63">
        <f>O106/K106</f>
        <v>1.2662662662662663</v>
      </c>
      <c r="N106" s="64">
        <f>C106*K106/D106</f>
        <v>3000</v>
      </c>
      <c r="O106" s="58">
        <v>1265</v>
      </c>
      <c r="P106" s="58">
        <v>0</v>
      </c>
      <c r="Q106" s="58">
        <v>300</v>
      </c>
      <c r="R106" s="65">
        <f>O106-N106</f>
        <v>-1735</v>
      </c>
      <c r="V106" s="60">
        <f>H106/0.15</f>
        <v>0</v>
      </c>
      <c r="W106" s="60">
        <f>D106-V106</f>
        <v>333</v>
      </c>
      <c r="X106" s="60">
        <f>F106/W106</f>
        <v>0</v>
      </c>
      <c r="Y106" s="60">
        <v>2</v>
      </c>
      <c r="Z106" s="65">
        <f>V106*1.15+W106*(1+Y106)</f>
        <v>999</v>
      </c>
      <c r="AA106" s="65">
        <f>N106-Z106</f>
        <v>2001</v>
      </c>
      <c r="AB106" s="66">
        <f>AA106/N106</f>
        <v>0.66700000000000004</v>
      </c>
      <c r="AD106" s="67">
        <f>C106-O106</f>
        <v>-265</v>
      </c>
      <c r="AE106" s="65">
        <f>R106+AD106</f>
        <v>-2000</v>
      </c>
    </row>
    <row r="107" spans="1:31" x14ac:dyDescent="0.2">
      <c r="B107">
        <v>0</v>
      </c>
      <c r="E107" s="17"/>
      <c r="G107" s="17"/>
      <c r="I107" s="17"/>
      <c r="J107" s="17"/>
      <c r="M107" s="19"/>
      <c r="N107" s="27"/>
      <c r="R107" s="16"/>
      <c r="Z107" s="16"/>
      <c r="AA107" s="16"/>
      <c r="AB107" s="21"/>
    </row>
    <row r="108" spans="1:31" s="60" customFormat="1" x14ac:dyDescent="0.2">
      <c r="A108" s="59" t="s">
        <v>197</v>
      </c>
      <c r="B108" s="60" t="s">
        <v>3582</v>
      </c>
      <c r="C108" s="61">
        <v>12570</v>
      </c>
      <c r="D108" s="61">
        <v>6200</v>
      </c>
      <c r="E108" s="62">
        <f>D108*C109/C108</f>
        <v>0</v>
      </c>
      <c r="G108" s="62">
        <f>H108/0.15</f>
        <v>0</v>
      </c>
      <c r="I108" s="62">
        <f>D108+F108+H108</f>
        <v>6200</v>
      </c>
      <c r="J108" s="62">
        <f>SUM(E108:H108)</f>
        <v>0</v>
      </c>
      <c r="K108" s="61">
        <v>5199</v>
      </c>
      <c r="L108" s="63">
        <f>C108/D108</f>
        <v>2.0274193548387096</v>
      </c>
      <c r="M108" s="63">
        <f>O108/K108</f>
        <v>2.4177726485862667</v>
      </c>
      <c r="N108" s="64">
        <f>C108*K108/D108</f>
        <v>10540.553225806452</v>
      </c>
      <c r="O108" s="68">
        <v>12570</v>
      </c>
      <c r="P108" s="68">
        <v>0</v>
      </c>
      <c r="Q108" s="68">
        <v>2000</v>
      </c>
      <c r="R108" s="65">
        <f>O108-N108</f>
        <v>2029.4467741935478</v>
      </c>
      <c r="T108" s="60">
        <v>3459</v>
      </c>
      <c r="U108" s="58"/>
      <c r="V108" s="60">
        <f>H108/0.15</f>
        <v>0</v>
      </c>
      <c r="W108" s="60">
        <f>D108-V108</f>
        <v>6200</v>
      </c>
      <c r="X108" s="60">
        <f>F108/W108</f>
        <v>0</v>
      </c>
      <c r="Y108" s="60">
        <v>2</v>
      </c>
      <c r="Z108" s="65">
        <f>V108*1.15+W108*(1+Y108)</f>
        <v>18600</v>
      </c>
      <c r="AA108" s="65">
        <f>N108-Z108</f>
        <v>-8059.4467741935478</v>
      </c>
      <c r="AB108" s="66">
        <f>AA108/N108</f>
        <v>-0.76461326094930127</v>
      </c>
      <c r="AD108" s="67">
        <f>C108-O108</f>
        <v>0</v>
      </c>
      <c r="AE108" s="65">
        <f>R108+AD108</f>
        <v>2029.4467741935478</v>
      </c>
    </row>
    <row r="109" spans="1:31" x14ac:dyDescent="0.2">
      <c r="B109">
        <v>0</v>
      </c>
      <c r="E109" s="17"/>
      <c r="G109" s="17"/>
      <c r="I109" s="17"/>
      <c r="J109" s="17"/>
      <c r="K109" s="60"/>
      <c r="M109" s="19"/>
      <c r="N109" s="27"/>
      <c r="O109" s="68"/>
      <c r="P109" s="36"/>
      <c r="Q109" s="36"/>
      <c r="R109" s="16"/>
      <c r="Z109" s="16"/>
      <c r="AA109" s="16"/>
      <c r="AB109" s="21"/>
    </row>
    <row r="110" spans="1:31" s="60" customFormat="1" x14ac:dyDescent="0.2">
      <c r="A110" s="59" t="s">
        <v>199</v>
      </c>
      <c r="B110" s="60" t="s">
        <v>200</v>
      </c>
      <c r="C110" s="61">
        <v>3688</v>
      </c>
      <c r="D110" s="61">
        <v>1824</v>
      </c>
      <c r="E110" s="62">
        <f>D110*C111/C110</f>
        <v>0</v>
      </c>
      <c r="G110" s="62">
        <f>H110/0.15</f>
        <v>0</v>
      </c>
      <c r="I110" s="62">
        <f>D110+F110+H110</f>
        <v>1824</v>
      </c>
      <c r="J110" s="62">
        <f>SUM(E110:H110)</f>
        <v>0</v>
      </c>
      <c r="K110" s="58">
        <v>1957</v>
      </c>
      <c r="L110" s="63">
        <f>C110/D110</f>
        <v>2.0219298245614037</v>
      </c>
      <c r="M110" s="63">
        <f>O110/K110</f>
        <v>1.8998467041389882</v>
      </c>
      <c r="N110" s="64">
        <f>C110*K110/D110</f>
        <v>3956.9166666666665</v>
      </c>
      <c r="O110" s="58">
        <v>3718</v>
      </c>
      <c r="P110" s="58">
        <v>0</v>
      </c>
      <c r="Q110" s="58">
        <v>0</v>
      </c>
      <c r="R110" s="65">
        <f>O110-N110</f>
        <v>-238.91666666666652</v>
      </c>
      <c r="V110" s="60">
        <f>H110/0.15</f>
        <v>0</v>
      </c>
      <c r="W110" s="60">
        <f>D110-V110</f>
        <v>1824</v>
      </c>
      <c r="X110" s="60">
        <f>F110/W110</f>
        <v>0</v>
      </c>
      <c r="Y110" s="60">
        <v>2</v>
      </c>
      <c r="Z110" s="65">
        <f>V110*1.15+W110*(1+Y110)</f>
        <v>5472</v>
      </c>
      <c r="AA110" s="65">
        <f>N110-Z110</f>
        <v>-1515.0833333333335</v>
      </c>
      <c r="AB110" s="66">
        <f>AA110/N110</f>
        <v>-0.38289493081734521</v>
      </c>
      <c r="AD110" s="67">
        <f>C110-O110</f>
        <v>-30</v>
      </c>
      <c r="AE110" s="65">
        <f>R110+AD110</f>
        <v>-268.91666666666652</v>
      </c>
    </row>
    <row r="111" spans="1:31" x14ac:dyDescent="0.2">
      <c r="B111">
        <v>0</v>
      </c>
      <c r="E111" s="17"/>
      <c r="G111" s="17"/>
      <c r="I111" s="17"/>
      <c r="J111" s="17"/>
      <c r="M111" s="19"/>
      <c r="N111" s="27"/>
      <c r="R111" s="16"/>
      <c r="Z111" s="16"/>
      <c r="AA111" s="16"/>
      <c r="AB111" s="21"/>
    </row>
    <row r="112" spans="1:31" x14ac:dyDescent="0.2">
      <c r="A112" s="23" t="s">
        <v>76</v>
      </c>
      <c r="B112" t="s">
        <v>77</v>
      </c>
      <c r="C112" s="24">
        <v>5000</v>
      </c>
      <c r="D112" s="24">
        <v>1620</v>
      </c>
      <c r="E112" s="17">
        <f>D112*C113/C112</f>
        <v>0</v>
      </c>
      <c r="G112" s="17">
        <f>H112/0.15</f>
        <v>0</v>
      </c>
      <c r="I112" s="17">
        <f>D112+F112+H112</f>
        <v>1620</v>
      </c>
      <c r="J112" s="17">
        <f>SUM(E112:H112)</f>
        <v>0</v>
      </c>
      <c r="K112" s="60">
        <v>595</v>
      </c>
      <c r="L112" s="18">
        <f>C112/D112</f>
        <v>3.0864197530864197</v>
      </c>
      <c r="M112" s="26">
        <f>O112/K112</f>
        <v>2.5697478991596641</v>
      </c>
      <c r="N112" s="27">
        <f>C112*K112/D112</f>
        <v>1836.4197530864199</v>
      </c>
      <c r="O112" s="68">
        <v>1529</v>
      </c>
      <c r="P112" s="36">
        <v>300</v>
      </c>
      <c r="Q112" s="36">
        <v>0</v>
      </c>
      <c r="R112" s="16">
        <f>O112-N112</f>
        <v>-307.41975308641986</v>
      </c>
      <c r="V112" s="9">
        <f>H112/0.15</f>
        <v>0</v>
      </c>
      <c r="W112" s="9">
        <f>D112-V112</f>
        <v>1620</v>
      </c>
      <c r="X112" s="9">
        <f>F112/W112</f>
        <v>0</v>
      </c>
      <c r="Y112">
        <v>2</v>
      </c>
      <c r="Z112" s="16">
        <f>V112*1.15+W112*(1+Y112)</f>
        <v>4860</v>
      </c>
      <c r="AA112" s="16">
        <f>N112-Z112</f>
        <v>-3023.5802469135801</v>
      </c>
      <c r="AB112" s="21">
        <f>AA112/N112</f>
        <v>-1.6464537815126048</v>
      </c>
      <c r="AD112" s="28">
        <f>C112-O112</f>
        <v>3471</v>
      </c>
      <c r="AE112" s="22">
        <f>R112+AD112</f>
        <v>3163.5802469135801</v>
      </c>
    </row>
    <row r="113" spans="1:31" x14ac:dyDescent="0.2">
      <c r="B113">
        <v>0</v>
      </c>
      <c r="E113" s="17"/>
      <c r="G113" s="17"/>
      <c r="I113" s="17"/>
      <c r="J113" s="17"/>
      <c r="K113" s="60"/>
      <c r="M113" s="19"/>
      <c r="N113" s="27"/>
      <c r="O113" s="68"/>
      <c r="P113" s="36"/>
      <c r="Q113" s="36"/>
      <c r="R113" s="16"/>
      <c r="Z113" s="16"/>
      <c r="AA113" s="16"/>
      <c r="AB113" s="21"/>
    </row>
    <row r="114" spans="1:31" s="60" customFormat="1" x14ac:dyDescent="0.2">
      <c r="A114" s="59" t="s">
        <v>203</v>
      </c>
      <c r="B114" s="60" t="s">
        <v>204</v>
      </c>
      <c r="C114" s="61">
        <v>4916</v>
      </c>
      <c r="D114" s="61">
        <v>1554</v>
      </c>
      <c r="E114" s="62">
        <f>D114*C115/C114</f>
        <v>0</v>
      </c>
      <c r="G114" s="62">
        <f>H114/0.15</f>
        <v>0</v>
      </c>
      <c r="I114" s="62">
        <f>D114+F114+H114</f>
        <v>1554</v>
      </c>
      <c r="J114" s="62">
        <f>SUM(E114:H114)</f>
        <v>0</v>
      </c>
      <c r="K114" s="61">
        <v>1305</v>
      </c>
      <c r="L114" s="63">
        <f>C114/D114</f>
        <v>3.1634491634491635</v>
      </c>
      <c r="M114" s="63">
        <f>O114/K114</f>
        <v>3.7670498084291189</v>
      </c>
      <c r="N114" s="64">
        <f>C114*K114/D114</f>
        <v>4128.3011583011585</v>
      </c>
      <c r="O114" s="68">
        <v>4916</v>
      </c>
      <c r="P114" s="68">
        <v>0</v>
      </c>
      <c r="Q114" s="68">
        <v>800</v>
      </c>
      <c r="R114" s="65">
        <f>O114-N114</f>
        <v>787.69884169884153</v>
      </c>
      <c r="V114" s="60">
        <f>H114/0.15</f>
        <v>0</v>
      </c>
      <c r="W114" s="60">
        <f>D114-V114</f>
        <v>1554</v>
      </c>
      <c r="X114" s="60">
        <f>F114/W114</f>
        <v>0</v>
      </c>
      <c r="Y114" s="60">
        <v>2</v>
      </c>
      <c r="Z114" s="65">
        <f>V114*1.15+W114*(1+Y114)</f>
        <v>4662</v>
      </c>
      <c r="AA114" s="65">
        <f>N114-Z114</f>
        <v>-533.69884169884153</v>
      </c>
      <c r="AB114" s="66">
        <f>AA114/N114</f>
        <v>-0.12927807861732271</v>
      </c>
      <c r="AD114" s="67">
        <f>C114-O114</f>
        <v>0</v>
      </c>
      <c r="AE114" s="65">
        <f>R114+AD114</f>
        <v>787.69884169884153</v>
      </c>
    </row>
    <row r="115" spans="1:31" x14ac:dyDescent="0.2">
      <c r="B115">
        <v>0</v>
      </c>
      <c r="E115" s="17"/>
      <c r="G115" s="17"/>
      <c r="I115" s="17"/>
      <c r="J115" s="17"/>
      <c r="K115" s="60"/>
      <c r="M115" s="19"/>
      <c r="N115" s="27"/>
      <c r="O115" s="68"/>
      <c r="P115" s="36"/>
      <c r="Q115" s="36"/>
      <c r="R115" s="16"/>
      <c r="Z115" s="16"/>
      <c r="AA115" s="16"/>
      <c r="AB115" s="21"/>
    </row>
    <row r="116" spans="1:31" s="60" customFormat="1" x14ac:dyDescent="0.2">
      <c r="A116" s="59" t="s">
        <v>205</v>
      </c>
      <c r="B116" s="60" t="s">
        <v>206</v>
      </c>
      <c r="C116" s="61">
        <v>5000</v>
      </c>
      <c r="D116" s="61">
        <v>1713</v>
      </c>
      <c r="E116" s="62">
        <f>D116*C117/C116</f>
        <v>0</v>
      </c>
      <c r="G116" s="62">
        <f>H116/0.15</f>
        <v>0</v>
      </c>
      <c r="I116" s="62">
        <f>D116+F116+H116</f>
        <v>1713</v>
      </c>
      <c r="J116" s="62">
        <f>SUM(E116:H116)</f>
        <v>0</v>
      </c>
      <c r="K116" s="61">
        <v>3769</v>
      </c>
      <c r="L116" s="63">
        <f>C116/D116</f>
        <v>2.9188558085230589</v>
      </c>
      <c r="M116" s="63">
        <f>O116/K116</f>
        <v>1.9899177500663305</v>
      </c>
      <c r="N116" s="64">
        <f>C116*K116/D116</f>
        <v>11001.16754232341</v>
      </c>
      <c r="O116" s="68">
        <v>7500</v>
      </c>
      <c r="P116" s="68">
        <v>0</v>
      </c>
      <c r="Q116" s="68">
        <v>2500</v>
      </c>
      <c r="R116" s="65">
        <f>O116-N116</f>
        <v>-3501.1675423234101</v>
      </c>
      <c r="V116" s="60">
        <f>H116/0.15</f>
        <v>0</v>
      </c>
      <c r="W116" s="60">
        <f>D116-V116</f>
        <v>1713</v>
      </c>
      <c r="X116" s="60">
        <f>F116/W116</f>
        <v>0</v>
      </c>
      <c r="Y116" s="60">
        <v>2</v>
      </c>
      <c r="Z116" s="65">
        <f>V116*1.15+W116*(1+Y116)</f>
        <v>5139</v>
      </c>
      <c r="AA116" s="65">
        <f>N116-Z116</f>
        <v>5862.1675423234101</v>
      </c>
      <c r="AB116" s="66">
        <f>AA116/N116</f>
        <v>0.53286776333244901</v>
      </c>
      <c r="AD116" s="67">
        <f>C116-O116</f>
        <v>-2500</v>
      </c>
      <c r="AE116" s="65">
        <f>R116+AD116</f>
        <v>-6001.1675423234101</v>
      </c>
    </row>
    <row r="117" spans="1:31" x14ac:dyDescent="0.2">
      <c r="B117">
        <v>0</v>
      </c>
      <c r="E117" s="17"/>
      <c r="G117" s="17"/>
      <c r="I117" s="17"/>
      <c r="J117" s="17"/>
      <c r="K117" s="60"/>
      <c r="M117" s="19"/>
      <c r="N117" s="27"/>
      <c r="O117" s="68"/>
      <c r="P117" s="36"/>
      <c r="Q117" s="36"/>
      <c r="R117" s="16"/>
      <c r="Z117" s="16"/>
      <c r="AA117" s="16"/>
      <c r="AB117" s="21"/>
    </row>
    <row r="118" spans="1:31" s="60" customFormat="1" x14ac:dyDescent="0.2">
      <c r="A118" s="59" t="s">
        <v>207</v>
      </c>
      <c r="B118" s="60" t="s">
        <v>3583</v>
      </c>
      <c r="C118" s="61">
        <v>5000</v>
      </c>
      <c r="D118" s="61">
        <v>4200</v>
      </c>
      <c r="E118" s="62">
        <f>D118*C119/C118</f>
        <v>0</v>
      </c>
      <c r="G118" s="62">
        <f>H118/0.15</f>
        <v>0</v>
      </c>
      <c r="I118" s="62">
        <f>D118+F118+H118</f>
        <v>4200</v>
      </c>
      <c r="J118" s="62">
        <f>SUM(E118:H118)</f>
        <v>0</v>
      </c>
      <c r="K118" s="60">
        <v>332</v>
      </c>
      <c r="L118" s="63">
        <f>C118/D118</f>
        <v>1.1904761904761905</v>
      </c>
      <c r="M118" s="63">
        <f>O118/K118</f>
        <v>3.9216867469879517</v>
      </c>
      <c r="N118" s="64">
        <f>C118*K118/D118</f>
        <v>395.23809523809524</v>
      </c>
      <c r="O118" s="68">
        <v>1302</v>
      </c>
      <c r="P118" s="68">
        <v>0</v>
      </c>
      <c r="Q118" s="68">
        <v>900</v>
      </c>
      <c r="R118" s="65">
        <f>O118-N118</f>
        <v>906.76190476190482</v>
      </c>
      <c r="V118" s="60">
        <f>H118/0.15</f>
        <v>0</v>
      </c>
      <c r="W118" s="60">
        <f>D118-V118</f>
        <v>4200</v>
      </c>
      <c r="X118" s="60">
        <f>F118/W118</f>
        <v>0</v>
      </c>
      <c r="Y118" s="60">
        <v>2</v>
      </c>
      <c r="Z118" s="65">
        <f>V118*1.15+W118*(1+Y118)</f>
        <v>12600</v>
      </c>
      <c r="AA118" s="65">
        <f>N118-Z118</f>
        <v>-12204.761904761905</v>
      </c>
      <c r="AB118" s="66">
        <f>AA118/N118</f>
        <v>-30.879518072289155</v>
      </c>
      <c r="AD118" s="67">
        <f>C118-O118</f>
        <v>3698</v>
      </c>
      <c r="AE118" s="65">
        <f>R118+AD118</f>
        <v>4604.7619047619046</v>
      </c>
    </row>
    <row r="119" spans="1:31" x14ac:dyDescent="0.2">
      <c r="B119">
        <v>0</v>
      </c>
      <c r="E119" s="17"/>
      <c r="G119" s="17"/>
      <c r="I119" s="17"/>
      <c r="J119" s="17"/>
      <c r="K119" s="60"/>
      <c r="M119" s="19"/>
      <c r="N119" s="27"/>
      <c r="O119" s="68"/>
      <c r="P119" s="36"/>
      <c r="Q119" s="36"/>
      <c r="R119" s="16"/>
      <c r="Z119" s="16"/>
      <c r="AA119" s="16"/>
      <c r="AB119" s="21"/>
    </row>
    <row r="120" spans="1:31" s="60" customFormat="1" x14ac:dyDescent="0.2">
      <c r="A120" s="59" t="s">
        <v>209</v>
      </c>
      <c r="B120" s="60" t="s">
        <v>210</v>
      </c>
      <c r="C120" s="61">
        <v>23571</v>
      </c>
      <c r="D120" s="61">
        <v>7800</v>
      </c>
      <c r="E120" s="62">
        <f>F120/1.25</f>
        <v>0</v>
      </c>
      <c r="G120" s="62">
        <f>H120/0.15</f>
        <v>0</v>
      </c>
      <c r="I120" s="62">
        <f>D120+F120+H120</f>
        <v>7800</v>
      </c>
      <c r="J120" s="62">
        <f>SUM(E120:H120)</f>
        <v>0</v>
      </c>
      <c r="K120" s="58">
        <v>1529</v>
      </c>
      <c r="L120" s="63">
        <f>C120/D120</f>
        <v>3.0219230769230769</v>
      </c>
      <c r="M120" s="63">
        <f>O120/K120</f>
        <v>3.4702419882275999</v>
      </c>
      <c r="N120" s="64">
        <f>C120*K120/D120</f>
        <v>4620.5203846153845</v>
      </c>
      <c r="O120" s="58">
        <v>5306</v>
      </c>
      <c r="P120" s="58">
        <v>0</v>
      </c>
      <c r="Q120" s="58">
        <v>700</v>
      </c>
      <c r="R120" s="65">
        <f>O120-N120</f>
        <v>685.4796153846155</v>
      </c>
      <c r="V120" s="60">
        <f>H120/0.15</f>
        <v>0</v>
      </c>
      <c r="W120" s="60">
        <f>D120-V120</f>
        <v>7800</v>
      </c>
      <c r="X120" s="60">
        <f>F120/W120</f>
        <v>0</v>
      </c>
      <c r="Y120" s="60">
        <v>2</v>
      </c>
      <c r="Z120" s="65">
        <f>V120*1.15+W120*(1+Y120)</f>
        <v>23400</v>
      </c>
      <c r="AA120" s="65">
        <f>N120-Z120</f>
        <v>-18779.479615384615</v>
      </c>
      <c r="AB120" s="66">
        <f>AA120/N120</f>
        <v>-4.064364628259904</v>
      </c>
      <c r="AD120" s="67">
        <f>C120-O120</f>
        <v>18265</v>
      </c>
      <c r="AE120" s="65">
        <f>R120+AD120</f>
        <v>18950.479615384615</v>
      </c>
    </row>
    <row r="121" spans="1:31" x14ac:dyDescent="0.2">
      <c r="B121">
        <v>601</v>
      </c>
      <c r="E121" s="17"/>
      <c r="G121" s="17"/>
      <c r="I121" s="17"/>
      <c r="J121" s="17"/>
      <c r="M121" s="19"/>
      <c r="N121" s="27"/>
      <c r="R121" s="16"/>
    </row>
    <row r="122" spans="1:31" s="60" customFormat="1" x14ac:dyDescent="0.2">
      <c r="A122" s="59" t="s">
        <v>211</v>
      </c>
      <c r="B122" s="60" t="s">
        <v>212</v>
      </c>
      <c r="C122" s="61">
        <v>2746</v>
      </c>
      <c r="D122" s="60">
        <v>921</v>
      </c>
      <c r="E122" s="62">
        <f>D122*C123/C122</f>
        <v>0</v>
      </c>
      <c r="G122" s="62">
        <f>H122/0.15</f>
        <v>0</v>
      </c>
      <c r="I122" s="62">
        <f>D122+F122+H122</f>
        <v>921</v>
      </c>
      <c r="J122" s="62">
        <f>SUM(E122:H122)</f>
        <v>0</v>
      </c>
      <c r="K122" s="58">
        <v>755</v>
      </c>
      <c r="L122" s="63">
        <f>C122/D122</f>
        <v>2.9815418023887079</v>
      </c>
      <c r="M122" s="63">
        <f>O122/K122</f>
        <v>3.637086092715232</v>
      </c>
      <c r="N122" s="64">
        <f>C122*K122/D122</f>
        <v>2251.0640608034746</v>
      </c>
      <c r="O122" s="58">
        <v>2746</v>
      </c>
      <c r="P122" s="58">
        <v>0</v>
      </c>
      <c r="Q122" s="58">
        <v>500</v>
      </c>
      <c r="R122" s="67">
        <f>O122-N122</f>
        <v>494.9359391965254</v>
      </c>
      <c r="AD122" s="67">
        <f>C122-O122</f>
        <v>0</v>
      </c>
      <c r="AE122" s="65">
        <f>R122+AD122</f>
        <v>494.9359391965254</v>
      </c>
    </row>
    <row r="123" spans="1:31" x14ac:dyDescent="0.2">
      <c r="B123">
        <v>0</v>
      </c>
      <c r="E123" s="17"/>
      <c r="G123" s="17"/>
      <c r="I123" s="17"/>
      <c r="J123" s="17"/>
      <c r="M123" s="19"/>
      <c r="N123" s="27"/>
      <c r="R123" s="16"/>
    </row>
    <row r="124" spans="1:31" s="60" customFormat="1" x14ac:dyDescent="0.2">
      <c r="A124" s="59" t="s">
        <v>213</v>
      </c>
      <c r="B124" s="60" t="s">
        <v>214</v>
      </c>
      <c r="C124" s="61">
        <v>8507</v>
      </c>
      <c r="D124" s="61">
        <v>1878</v>
      </c>
      <c r="E124" s="62">
        <f>D124*C125/C124</f>
        <v>0</v>
      </c>
      <c r="G124" s="62">
        <f>H124/0.15</f>
        <v>0</v>
      </c>
      <c r="I124" s="62">
        <f>D124+F124+H124</f>
        <v>1878</v>
      </c>
      <c r="J124" s="62">
        <f>SUM(E124:H124)</f>
        <v>0</v>
      </c>
      <c r="K124" s="58">
        <v>4917</v>
      </c>
      <c r="L124" s="63">
        <f>C124/D124</f>
        <v>4.5298189563365279</v>
      </c>
      <c r="M124" s="63">
        <f>O124/K124</f>
        <v>1.7301199918649584</v>
      </c>
      <c r="N124" s="64">
        <f>C124*K124/D124</f>
        <v>22273.11980830671</v>
      </c>
      <c r="O124" s="58">
        <v>8507</v>
      </c>
      <c r="P124" s="58">
        <v>0</v>
      </c>
      <c r="Q124" s="58">
        <v>0</v>
      </c>
      <c r="R124" s="65">
        <f>O124-N124</f>
        <v>-13766.11980830671</v>
      </c>
      <c r="T124" s="58"/>
      <c r="U124" s="65"/>
      <c r="V124" s="60">
        <f>H124/0.15</f>
        <v>0</v>
      </c>
      <c r="W124" s="60">
        <f>D124-V124</f>
        <v>1878</v>
      </c>
      <c r="X124" s="60">
        <f>F124/W124</f>
        <v>0</v>
      </c>
      <c r="Y124" s="60">
        <v>2</v>
      </c>
      <c r="Z124" s="65">
        <f>V124*1.15+W124*(1+Y124)</f>
        <v>5634</v>
      </c>
      <c r="AA124" s="65">
        <f>N124-Z124</f>
        <v>16639.11980830671</v>
      </c>
      <c r="AB124" s="66">
        <f>AA124/N124</f>
        <v>0.74704935597307687</v>
      </c>
      <c r="AD124" s="67">
        <f>C124-O124</f>
        <v>0</v>
      </c>
      <c r="AE124" s="65">
        <f>R124+AD124</f>
        <v>-13766.11980830671</v>
      </c>
    </row>
    <row r="125" spans="1:31" x14ac:dyDescent="0.2">
      <c r="B125">
        <v>0</v>
      </c>
      <c r="E125" s="17"/>
      <c r="G125" s="17"/>
      <c r="I125" s="17"/>
      <c r="J125" s="17"/>
      <c r="M125" s="19"/>
      <c r="N125" s="27"/>
      <c r="R125" s="16"/>
      <c r="Z125" s="16"/>
      <c r="AA125" s="16"/>
      <c r="AB125" s="21"/>
    </row>
    <row r="126" spans="1:31" s="60" customFormat="1" x14ac:dyDescent="0.2">
      <c r="A126" s="59" t="s">
        <v>215</v>
      </c>
      <c r="B126" s="60" t="s">
        <v>216</v>
      </c>
      <c r="C126" s="61">
        <v>3820</v>
      </c>
      <c r="D126" s="61">
        <v>1950</v>
      </c>
      <c r="E126" s="62">
        <f>D126*C127/C126</f>
        <v>0</v>
      </c>
      <c r="G126" s="62">
        <f>H126/0.15</f>
        <v>0</v>
      </c>
      <c r="I126" s="62">
        <f>D126+F126+H126</f>
        <v>1950</v>
      </c>
      <c r="J126" s="62">
        <f>SUM(E126:H126)</f>
        <v>0</v>
      </c>
      <c r="K126" s="58">
        <v>2156</v>
      </c>
      <c r="L126" s="63">
        <f>C126/D126</f>
        <v>1.9589743589743589</v>
      </c>
      <c r="M126" s="63">
        <f>O126/K126</f>
        <v>1.7704081632653061</v>
      </c>
      <c r="N126" s="64">
        <f>C126*K126/D126</f>
        <v>4223.5487179487181</v>
      </c>
      <c r="O126" s="58">
        <v>3817</v>
      </c>
      <c r="P126" s="58">
        <v>0</v>
      </c>
      <c r="Q126" s="58">
        <v>0</v>
      </c>
      <c r="R126" s="65">
        <f>O126-N126</f>
        <v>-406.54871794871815</v>
      </c>
      <c r="T126" s="60">
        <v>3459</v>
      </c>
      <c r="U126" s="58"/>
      <c r="V126" s="60">
        <f>H126/0.15</f>
        <v>0</v>
      </c>
      <c r="W126" s="60">
        <f>D126-V126</f>
        <v>1950</v>
      </c>
      <c r="X126" s="60">
        <f>F126/W126</f>
        <v>0</v>
      </c>
      <c r="Y126" s="60">
        <v>2</v>
      </c>
      <c r="Z126" s="65">
        <f>V126*1.15+W126*(1+Y126)</f>
        <v>5850</v>
      </c>
      <c r="AA126" s="65">
        <f>N126-Z126</f>
        <v>-1626.4512820512819</v>
      </c>
      <c r="AB126" s="66">
        <f>AA126/N126</f>
        <v>-0.38509116164314361</v>
      </c>
      <c r="AD126" s="67">
        <f>C126-O126</f>
        <v>3</v>
      </c>
      <c r="AE126" s="65">
        <f>R126+AD126</f>
        <v>-403.54871794871815</v>
      </c>
    </row>
    <row r="127" spans="1:31" x14ac:dyDescent="0.2">
      <c r="B127">
        <v>0</v>
      </c>
      <c r="E127" s="17"/>
      <c r="G127" s="17"/>
      <c r="I127" s="17"/>
      <c r="J127" s="17"/>
      <c r="M127" s="19"/>
      <c r="N127" s="27"/>
      <c r="R127" s="16"/>
      <c r="Z127" s="16"/>
      <c r="AA127" s="16"/>
      <c r="AB127" s="21"/>
    </row>
    <row r="128" spans="1:31" x14ac:dyDescent="0.2">
      <c r="A128" s="23" t="s">
        <v>78</v>
      </c>
      <c r="B128" t="s">
        <v>79</v>
      </c>
      <c r="C128" s="24">
        <v>45860</v>
      </c>
      <c r="D128" s="24">
        <v>32000</v>
      </c>
      <c r="E128" s="17">
        <f>D128*C129/C128</f>
        <v>0</v>
      </c>
      <c r="G128" s="17">
        <f>H128/0.15</f>
        <v>0</v>
      </c>
      <c r="I128" s="17">
        <f>D128+F128+H128</f>
        <v>32000</v>
      </c>
      <c r="J128" s="17">
        <f>SUM(E128:H128)</f>
        <v>0</v>
      </c>
      <c r="K128" s="58">
        <v>11023</v>
      </c>
      <c r="L128" s="18">
        <f>C128/D128</f>
        <v>1.433125</v>
      </c>
      <c r="M128" s="26">
        <f>O128/K128</f>
        <v>0</v>
      </c>
      <c r="N128" s="27">
        <f>C128*K128/D128</f>
        <v>15797.336875000001</v>
      </c>
      <c r="P128" s="3">
        <v>15800</v>
      </c>
      <c r="Q128" s="3">
        <v>0</v>
      </c>
      <c r="R128" s="16">
        <f>O128-N128</f>
        <v>-15797.336875000001</v>
      </c>
      <c r="V128" s="9">
        <f>H128/0.15</f>
        <v>0</v>
      </c>
      <c r="W128" s="9">
        <f>D128-V128</f>
        <v>32000</v>
      </c>
      <c r="X128" s="9">
        <f>F128/W128</f>
        <v>0</v>
      </c>
      <c r="Y128">
        <v>2</v>
      </c>
      <c r="Z128" s="16">
        <f>V128*1.15+W128*(1+Y128)</f>
        <v>96000</v>
      </c>
      <c r="AA128" s="16">
        <f>N128-Z128</f>
        <v>-80202.663124999992</v>
      </c>
      <c r="AB128" s="21">
        <f>AA128/N128</f>
        <v>-5.0769736544597164</v>
      </c>
      <c r="AD128" s="28">
        <f>C128-O128</f>
        <v>45860</v>
      </c>
      <c r="AE128" s="22">
        <f>R128+AD128</f>
        <v>30062.663124999999</v>
      </c>
    </row>
    <row r="129" spans="1:31" x14ac:dyDescent="0.2">
      <c r="B129">
        <v>0</v>
      </c>
      <c r="E129" s="17"/>
      <c r="G129" s="17"/>
      <c r="I129" s="17"/>
      <c r="J129" s="17"/>
      <c r="M129" s="19"/>
      <c r="N129" s="27"/>
      <c r="R129" s="16"/>
      <c r="Z129" s="16"/>
      <c r="AA129" s="16"/>
      <c r="AB129" s="21"/>
    </row>
    <row r="130" spans="1:31" s="60" customFormat="1" x14ac:dyDescent="0.2">
      <c r="A130" s="59" t="s">
        <v>217</v>
      </c>
      <c r="B130" s="60" t="s">
        <v>218</v>
      </c>
      <c r="C130" s="61">
        <v>2700</v>
      </c>
      <c r="D130" s="61">
        <v>1324</v>
      </c>
      <c r="E130" s="62">
        <f>D130*C131/C130</f>
        <v>0</v>
      </c>
      <c r="G130" s="62">
        <f>H130/0.15</f>
        <v>0</v>
      </c>
      <c r="I130" s="62">
        <f>D130+F130+H130</f>
        <v>1324</v>
      </c>
      <c r="J130" s="62">
        <f>SUM(E130:H130)</f>
        <v>0</v>
      </c>
      <c r="K130" s="58">
        <v>1528</v>
      </c>
      <c r="L130" s="63">
        <f>C130/D130</f>
        <v>2.0392749244712989</v>
      </c>
      <c r="M130" s="63">
        <f>O130/K130</f>
        <v>1.7670157068062826</v>
      </c>
      <c r="N130" s="64">
        <f>C130*K130/D130</f>
        <v>3116.0120845921451</v>
      </c>
      <c r="O130" s="58">
        <v>2700</v>
      </c>
      <c r="P130" s="58">
        <v>0</v>
      </c>
      <c r="Q130" s="58">
        <v>0</v>
      </c>
      <c r="R130" s="65">
        <f>O130-N130</f>
        <v>-416.01208459214513</v>
      </c>
      <c r="V130" s="60">
        <f>H130/0.15</f>
        <v>0</v>
      </c>
      <c r="W130" s="60">
        <f>D130-V130</f>
        <v>1324</v>
      </c>
      <c r="X130" s="60">
        <f>F130/W130</f>
        <v>0</v>
      </c>
      <c r="Y130" s="60">
        <v>2</v>
      </c>
      <c r="Z130" s="65">
        <f>V130*1.15+W130*(1+Y130)</f>
        <v>3972</v>
      </c>
      <c r="AA130" s="65">
        <f>N130-Z130</f>
        <v>-855.98791540785487</v>
      </c>
      <c r="AB130" s="66">
        <f>AA130/N130</f>
        <v>-0.27470622454915644</v>
      </c>
      <c r="AD130" s="67">
        <f>C130-O130</f>
        <v>0</v>
      </c>
      <c r="AE130" s="65">
        <f>R130+AD130</f>
        <v>-416.01208459214513</v>
      </c>
    </row>
    <row r="131" spans="1:31" x14ac:dyDescent="0.2">
      <c r="B131">
        <v>0</v>
      </c>
      <c r="E131" s="17"/>
      <c r="G131" s="17"/>
      <c r="I131" s="17"/>
      <c r="J131" s="17"/>
      <c r="M131" s="19"/>
      <c r="N131" s="27"/>
      <c r="R131" s="16"/>
      <c r="Z131" s="16"/>
      <c r="AA131" s="16"/>
      <c r="AB131" s="21"/>
    </row>
    <row r="132" spans="1:31" s="60" customFormat="1" x14ac:dyDescent="0.2">
      <c r="A132" s="59" t="s">
        <v>219</v>
      </c>
      <c r="B132" s="60" t="s">
        <v>220</v>
      </c>
      <c r="C132" s="61">
        <v>11250</v>
      </c>
      <c r="D132" s="61">
        <v>3960</v>
      </c>
      <c r="E132" s="62">
        <f>D132*C133/C132</f>
        <v>0</v>
      </c>
      <c r="G132" s="62">
        <f>H132/0.15</f>
        <v>0</v>
      </c>
      <c r="I132" s="62">
        <f>D132+F132+H132</f>
        <v>3960</v>
      </c>
      <c r="J132" s="62">
        <f>SUM(E132:H132)</f>
        <v>0</v>
      </c>
      <c r="K132" s="58">
        <v>2711</v>
      </c>
      <c r="L132" s="63">
        <f>C132/D132</f>
        <v>2.8409090909090908</v>
      </c>
      <c r="M132" s="63">
        <f>O132/K132</f>
        <v>3.2091479158981926</v>
      </c>
      <c r="N132" s="64">
        <f>C132*K132/D132</f>
        <v>7701.704545454545</v>
      </c>
      <c r="O132" s="58">
        <v>8700</v>
      </c>
      <c r="P132" s="58">
        <v>0</v>
      </c>
      <c r="Q132" s="58">
        <v>1000</v>
      </c>
      <c r="R132" s="65">
        <f>O132-N132</f>
        <v>998.29545454545496</v>
      </c>
      <c r="V132" s="60">
        <f>H132/0.15</f>
        <v>0</v>
      </c>
      <c r="W132" s="60">
        <f>D132-V132</f>
        <v>3960</v>
      </c>
      <c r="X132" s="60">
        <f>F132/W132</f>
        <v>0</v>
      </c>
      <c r="Y132" s="60">
        <v>2</v>
      </c>
      <c r="Z132" s="65">
        <f>V132*1.15+W132*(1+Y132)</f>
        <v>11880</v>
      </c>
      <c r="AA132" s="65">
        <f>N132-Z132</f>
        <v>-4178.295454545455</v>
      </c>
      <c r="AB132" s="66">
        <f>AA132/N132</f>
        <v>-0.54251567687200308</v>
      </c>
      <c r="AD132" s="67">
        <f>C132-O132</f>
        <v>2550</v>
      </c>
      <c r="AE132" s="65">
        <f>R132+AD132</f>
        <v>3548.295454545455</v>
      </c>
    </row>
    <row r="133" spans="1:31" x14ac:dyDescent="0.2">
      <c r="B133">
        <v>0</v>
      </c>
      <c r="E133" s="17"/>
      <c r="G133" s="17"/>
      <c r="I133" s="17"/>
      <c r="J133" s="17"/>
      <c r="M133" s="19"/>
      <c r="N133" s="27"/>
      <c r="R133" s="16"/>
      <c r="Z133" s="16"/>
      <c r="AA133" s="16"/>
      <c r="AB133" s="21"/>
    </row>
    <row r="134" spans="1:31" s="60" customFormat="1" x14ac:dyDescent="0.2">
      <c r="A134" s="59" t="s">
        <v>221</v>
      </c>
      <c r="B134" s="60" t="s">
        <v>222</v>
      </c>
      <c r="C134" s="61">
        <v>6000</v>
      </c>
      <c r="D134" s="61">
        <v>2050</v>
      </c>
      <c r="E134" s="62">
        <f>D134*C135/C134</f>
        <v>0</v>
      </c>
      <c r="G134" s="62">
        <f>H134/0.15</f>
        <v>0</v>
      </c>
      <c r="I134" s="62">
        <f>D134+F134+H134</f>
        <v>2050</v>
      </c>
      <c r="J134" s="62">
        <f>SUM(E134:H134)</f>
        <v>0</v>
      </c>
      <c r="K134" s="58">
        <v>3192</v>
      </c>
      <c r="L134" s="63">
        <f>C134/D134</f>
        <v>2.9268292682926829</v>
      </c>
      <c r="M134" s="63">
        <f>O134/K134</f>
        <v>1.8599624060150375</v>
      </c>
      <c r="N134" s="64">
        <f>C134*K134/D134</f>
        <v>9342.4390243902435</v>
      </c>
      <c r="O134" s="58">
        <v>5937</v>
      </c>
      <c r="P134" s="58">
        <v>100</v>
      </c>
      <c r="Q134" s="58">
        <v>0</v>
      </c>
      <c r="R134" s="65">
        <f>O134-N134</f>
        <v>-3405.4390243902435</v>
      </c>
      <c r="V134" s="60">
        <f>H134/0.15</f>
        <v>0</v>
      </c>
      <c r="W134" s="60">
        <f>D134-V134</f>
        <v>2050</v>
      </c>
      <c r="X134" s="60">
        <f>F134/W134</f>
        <v>0</v>
      </c>
      <c r="Y134" s="60">
        <v>2</v>
      </c>
      <c r="Z134" s="65">
        <f>V134*1.15+W134*(1+Y134)</f>
        <v>6150</v>
      </c>
      <c r="AA134" s="65">
        <f>N134-Z134</f>
        <v>3192.4390243902435</v>
      </c>
      <c r="AB134" s="66">
        <f>AA134/N134</f>
        <v>0.34171365914786966</v>
      </c>
      <c r="AD134" s="67">
        <f>C134-O134</f>
        <v>63</v>
      </c>
      <c r="AE134" s="65">
        <f>R134+AD134</f>
        <v>-3342.4390243902435</v>
      </c>
    </row>
    <row r="135" spans="1:31" x14ac:dyDescent="0.2">
      <c r="B135">
        <v>0</v>
      </c>
      <c r="E135" s="17"/>
      <c r="G135" s="17"/>
      <c r="I135" s="17"/>
      <c r="J135" s="17"/>
      <c r="M135" s="19"/>
      <c r="N135" s="27"/>
      <c r="R135" s="16"/>
      <c r="Z135" s="16"/>
      <c r="AA135" s="16"/>
      <c r="AB135" s="21"/>
    </row>
    <row r="136" spans="1:31" x14ac:dyDescent="0.2">
      <c r="A136" s="23" t="s">
        <v>80</v>
      </c>
      <c r="B136" t="s">
        <v>81</v>
      </c>
      <c r="C136" s="24">
        <v>23657</v>
      </c>
      <c r="D136" s="24">
        <v>11729</v>
      </c>
      <c r="E136" s="17">
        <f>D136*C137/C136</f>
        <v>0</v>
      </c>
      <c r="G136" s="17">
        <f>H136/0.15</f>
        <v>0</v>
      </c>
      <c r="I136" s="17">
        <f>D136+F136+H136</f>
        <v>11729</v>
      </c>
      <c r="J136" s="17">
        <f>SUM(E136:H136)</f>
        <v>0</v>
      </c>
      <c r="K136" s="58">
        <v>733</v>
      </c>
      <c r="L136" s="18">
        <f>C136/D136</f>
        <v>2.0169664933071871</v>
      </c>
      <c r="M136" s="26">
        <f>O136/K136</f>
        <v>32.274215552523877</v>
      </c>
      <c r="N136" s="27">
        <f>C136*K136/D136</f>
        <v>1478.4364395941684</v>
      </c>
      <c r="O136" s="58">
        <v>23657</v>
      </c>
      <c r="P136" s="3">
        <v>0</v>
      </c>
      <c r="Q136" s="3">
        <v>22200</v>
      </c>
      <c r="R136" s="16">
        <f>O136-N136</f>
        <v>22178.563560405833</v>
      </c>
      <c r="V136" s="9">
        <f>H136/0.15</f>
        <v>0</v>
      </c>
      <c r="W136" s="9">
        <f>D136-V136</f>
        <v>11729</v>
      </c>
      <c r="X136" s="9">
        <f>F136/W136</f>
        <v>0</v>
      </c>
      <c r="Y136">
        <v>2</v>
      </c>
      <c r="Z136" s="16">
        <f>V136*1.15+W136*(1+Y136)</f>
        <v>35187</v>
      </c>
      <c r="AA136" s="16">
        <f>N136-Z136</f>
        <v>-33708.563560405833</v>
      </c>
      <c r="AB136" s="21">
        <f>AA136/N136</f>
        <v>-22.800143893679227</v>
      </c>
      <c r="AD136" s="28">
        <f>C136-O136</f>
        <v>0</v>
      </c>
      <c r="AE136" s="22">
        <f>R136+AD136</f>
        <v>22178.563560405833</v>
      </c>
    </row>
    <row r="137" spans="1:31" x14ac:dyDescent="0.2">
      <c r="B137">
        <v>0</v>
      </c>
      <c r="E137" s="17"/>
      <c r="G137" s="17"/>
      <c r="I137" s="17"/>
      <c r="J137" s="17"/>
      <c r="M137" s="19"/>
      <c r="N137" s="27"/>
      <c r="R137" s="16"/>
      <c r="Z137" s="16"/>
      <c r="AA137" s="16"/>
      <c r="AB137" s="21"/>
    </row>
    <row r="138" spans="1:31" s="60" customFormat="1" x14ac:dyDescent="0.2">
      <c r="A138" s="59" t="s">
        <v>223</v>
      </c>
      <c r="B138" s="60" t="s">
        <v>224</v>
      </c>
      <c r="C138" s="61">
        <v>1222</v>
      </c>
      <c r="D138" s="60">
        <v>358</v>
      </c>
      <c r="E138" s="62">
        <f>D138*C139/C138</f>
        <v>0</v>
      </c>
      <c r="G138" s="62">
        <f>H138/0.15</f>
        <v>0</v>
      </c>
      <c r="I138" s="62">
        <f>D138+F138+H138</f>
        <v>358</v>
      </c>
      <c r="J138" s="62">
        <f>SUM(E138:H138)</f>
        <v>0</v>
      </c>
      <c r="K138" s="58">
        <v>168</v>
      </c>
      <c r="L138" s="63">
        <f>C138/D138</f>
        <v>3.4134078212290504</v>
      </c>
      <c r="M138" s="63">
        <f>O138/K138</f>
        <v>7.2738095238095237</v>
      </c>
      <c r="N138" s="64">
        <f>C138*K138/D138</f>
        <v>573.45251396648041</v>
      </c>
      <c r="O138" s="58">
        <v>1222</v>
      </c>
      <c r="P138" s="58">
        <v>0</v>
      </c>
      <c r="Q138" s="58">
        <v>600</v>
      </c>
      <c r="R138" s="65">
        <f>O138-N138</f>
        <v>648.54748603351959</v>
      </c>
      <c r="V138" s="60">
        <f>H138/0.15</f>
        <v>0</v>
      </c>
      <c r="W138" s="60">
        <f>D138-V138</f>
        <v>358</v>
      </c>
      <c r="X138" s="60">
        <f>F138/W138</f>
        <v>0</v>
      </c>
      <c r="Y138" s="60">
        <v>2</v>
      </c>
      <c r="Z138" s="65">
        <f>V138*1.15+W138*(1+Y138)</f>
        <v>1074</v>
      </c>
      <c r="AA138" s="65">
        <f>N138-Z138</f>
        <v>-500.54748603351959</v>
      </c>
      <c r="AB138" s="66">
        <f>AA138/N138</f>
        <v>-0.87286649520692083</v>
      </c>
      <c r="AD138" s="67">
        <f>C138-O138</f>
        <v>0</v>
      </c>
      <c r="AE138" s="65">
        <f>R138+AD138</f>
        <v>648.54748603351959</v>
      </c>
    </row>
    <row r="139" spans="1:31" x14ac:dyDescent="0.2">
      <c r="B139">
        <v>0</v>
      </c>
      <c r="E139" s="17"/>
      <c r="G139" s="17"/>
      <c r="I139" s="17"/>
      <c r="J139" s="17"/>
      <c r="M139" s="19"/>
      <c r="N139" s="27"/>
      <c r="R139" s="16"/>
      <c r="Z139" s="16"/>
      <c r="AA139" s="16"/>
      <c r="AB139" s="21"/>
    </row>
    <row r="140" spans="1:31" s="60" customFormat="1" x14ac:dyDescent="0.2">
      <c r="A140" s="59" t="s">
        <v>225</v>
      </c>
      <c r="B140" s="60" t="s">
        <v>226</v>
      </c>
      <c r="C140" s="61">
        <v>33000</v>
      </c>
      <c r="D140" s="61">
        <v>20500</v>
      </c>
      <c r="E140" s="62">
        <f>D140*C141/C140</f>
        <v>0</v>
      </c>
      <c r="G140" s="62">
        <f>H140/0.15</f>
        <v>0</v>
      </c>
      <c r="I140" s="62">
        <f>D140+F140+H140</f>
        <v>20500</v>
      </c>
      <c r="J140" s="62">
        <f>SUM(E140:H140)</f>
        <v>0</v>
      </c>
      <c r="K140" s="58">
        <v>17954</v>
      </c>
      <c r="L140" s="63">
        <f>C140/D140</f>
        <v>1.6097560975609757</v>
      </c>
      <c r="M140" s="63">
        <f>O140/K140</f>
        <v>1.8020496825220007</v>
      </c>
      <c r="N140" s="64">
        <f>C140*K140/D140</f>
        <v>28901.560975609755</v>
      </c>
      <c r="O140" s="58">
        <v>32354</v>
      </c>
      <c r="P140" s="58">
        <v>0</v>
      </c>
      <c r="Q140" s="58">
        <v>3500</v>
      </c>
      <c r="R140" s="65">
        <f>O140-N140</f>
        <v>3452.4390243902453</v>
      </c>
      <c r="T140" s="58"/>
      <c r="U140" s="65"/>
      <c r="V140" s="60">
        <f>H140/0.15</f>
        <v>0</v>
      </c>
      <c r="W140" s="60">
        <f>D140-V140</f>
        <v>20500</v>
      </c>
      <c r="X140" s="60">
        <f>F140/W140</f>
        <v>0</v>
      </c>
      <c r="Y140" s="60">
        <v>2</v>
      </c>
      <c r="Z140" s="65">
        <f>V140*1.15+W140*(1+Y140)</f>
        <v>61500</v>
      </c>
      <c r="AA140" s="65">
        <f>N140-Z140</f>
        <v>-32598.439024390245</v>
      </c>
      <c r="AB140" s="66">
        <f>AA140/N140</f>
        <v>-1.1279127467163561</v>
      </c>
      <c r="AD140" s="67">
        <f>C140-O140</f>
        <v>646</v>
      </c>
      <c r="AE140" s="65">
        <f>R140+AD140</f>
        <v>4098.4390243902453</v>
      </c>
    </row>
    <row r="141" spans="1:31" x14ac:dyDescent="0.2">
      <c r="B141" s="24"/>
      <c r="C141" s="37"/>
      <c r="D141" s="37"/>
      <c r="E141" s="17"/>
      <c r="G141" s="17"/>
      <c r="I141" s="17"/>
      <c r="J141" s="17"/>
      <c r="M141" s="19"/>
      <c r="N141" s="27"/>
      <c r="R141" s="16"/>
      <c r="Z141" s="16"/>
      <c r="AA141" s="16"/>
      <c r="AB141" s="21"/>
    </row>
    <row r="142" spans="1:31" x14ac:dyDescent="0.2">
      <c r="A142" s="23" t="s">
        <v>82</v>
      </c>
      <c r="B142" t="s">
        <v>83</v>
      </c>
      <c r="C142">
        <v>750</v>
      </c>
      <c r="D142">
        <v>333</v>
      </c>
      <c r="E142" s="17">
        <f>D142*C143/C142</f>
        <v>0</v>
      </c>
      <c r="G142" s="17">
        <f>H142/0.15</f>
        <v>0</v>
      </c>
      <c r="I142" s="17">
        <f>D142+F142+H142</f>
        <v>333</v>
      </c>
      <c r="J142" s="17">
        <f>SUM(E142:H142)</f>
        <v>0</v>
      </c>
      <c r="K142" s="58">
        <v>576</v>
      </c>
      <c r="L142" s="18">
        <f>C142/D142</f>
        <v>2.2522522522522523</v>
      </c>
      <c r="M142" s="26">
        <f>O142/K142</f>
        <v>1.3020833333333333</v>
      </c>
      <c r="N142" s="27">
        <f>C142*K142/D142</f>
        <v>1297.2972972972973</v>
      </c>
      <c r="O142" s="58">
        <v>750</v>
      </c>
      <c r="P142" s="3">
        <v>0</v>
      </c>
      <c r="Q142" s="3">
        <v>0</v>
      </c>
      <c r="R142" s="34">
        <f>O142-N142</f>
        <v>-547.29729729729729</v>
      </c>
      <c r="T142" s="35">
        <f>R142+3317</f>
        <v>2769.7027027027025</v>
      </c>
      <c r="AD142" s="28">
        <f>C142-O142</f>
        <v>0</v>
      </c>
      <c r="AE142" s="22">
        <f>R142+AD142</f>
        <v>-547.29729729729729</v>
      </c>
    </row>
    <row r="143" spans="1:31" x14ac:dyDescent="0.2">
      <c r="B143">
        <v>52</v>
      </c>
      <c r="E143" s="17"/>
      <c r="G143" s="17"/>
      <c r="I143" s="17"/>
      <c r="J143" s="17"/>
      <c r="M143" s="19"/>
      <c r="N143" s="27"/>
      <c r="R143" s="16"/>
      <c r="T143" s="8">
        <v>3012.5</v>
      </c>
      <c r="U143" s="35">
        <f>T143+T142</f>
        <v>5782.2027027027025</v>
      </c>
    </row>
    <row r="144" spans="1:31" x14ac:dyDescent="0.2">
      <c r="A144" s="23" t="s">
        <v>84</v>
      </c>
      <c r="B144" t="s">
        <v>85</v>
      </c>
      <c r="C144" s="24">
        <v>18000</v>
      </c>
      <c r="D144" s="32">
        <f>C144/M144</f>
        <v>8930.1958722229519</v>
      </c>
      <c r="E144" s="17">
        <f>D144*C145/C144</f>
        <v>0</v>
      </c>
      <c r="G144" s="17">
        <f>H144/0.15</f>
        <v>0</v>
      </c>
      <c r="I144" s="17">
        <f>D144+F144+H144</f>
        <v>8930.1958722229519</v>
      </c>
      <c r="J144" s="17">
        <f>SUM(E144:H144)</f>
        <v>0</v>
      </c>
      <c r="K144" s="58">
        <v>7548</v>
      </c>
      <c r="L144" s="18">
        <f>C144/D144</f>
        <v>2.0156332803391628</v>
      </c>
      <c r="M144" s="26">
        <f>O144/K144</f>
        <v>2.0156332803391628</v>
      </c>
      <c r="N144" s="27">
        <f>C144*K144/D144</f>
        <v>15214.000000000002</v>
      </c>
      <c r="O144" s="58">
        <v>15214</v>
      </c>
      <c r="P144" s="3">
        <v>0</v>
      </c>
      <c r="Q144" s="3">
        <v>2600</v>
      </c>
      <c r="R144" s="16">
        <f>O144-N144</f>
        <v>0</v>
      </c>
      <c r="AD144" s="28">
        <f>C144-O144</f>
        <v>2786</v>
      </c>
      <c r="AE144" s="22">
        <f>R144+AD144</f>
        <v>2786</v>
      </c>
    </row>
    <row r="145" spans="1:31" x14ac:dyDescent="0.2">
      <c r="B145">
        <v>59</v>
      </c>
      <c r="E145" s="17"/>
      <c r="G145" s="17"/>
      <c r="I145" s="17"/>
      <c r="J145" s="17"/>
      <c r="M145" s="19"/>
      <c r="N145" s="27"/>
      <c r="R145" s="16"/>
    </row>
    <row r="146" spans="1:31" s="60" customFormat="1" x14ac:dyDescent="0.2">
      <c r="A146" s="59" t="s">
        <v>227</v>
      </c>
      <c r="B146" s="60" t="s">
        <v>228</v>
      </c>
      <c r="C146" s="61">
        <v>3000</v>
      </c>
      <c r="D146" s="61">
        <v>1000</v>
      </c>
      <c r="E146" s="62">
        <f>D146*C147/C146</f>
        <v>0</v>
      </c>
      <c r="G146" s="62">
        <f>H146/0.15</f>
        <v>0</v>
      </c>
      <c r="I146" s="62">
        <f>D146+F146+H146</f>
        <v>1000</v>
      </c>
      <c r="J146" s="62">
        <f>SUM(E146:H146)</f>
        <v>0</v>
      </c>
      <c r="K146" s="58">
        <v>907</v>
      </c>
      <c r="L146" s="63">
        <f>C146/D146</f>
        <v>3</v>
      </c>
      <c r="M146" s="63">
        <f>O146/K146</f>
        <v>3.3076074972436604</v>
      </c>
      <c r="N146" s="64">
        <f>C146*K146/D146</f>
        <v>2721</v>
      </c>
      <c r="O146" s="58">
        <v>3000</v>
      </c>
      <c r="P146" s="58">
        <v>0</v>
      </c>
      <c r="Q146" s="58">
        <v>300</v>
      </c>
      <c r="R146" s="67">
        <f>O146-N146</f>
        <v>279</v>
      </c>
      <c r="AD146" s="67">
        <f>C146-O146</f>
        <v>0</v>
      </c>
      <c r="AE146" s="65">
        <f>R146+AD146</f>
        <v>279</v>
      </c>
    </row>
    <row r="147" spans="1:31" x14ac:dyDescent="0.2">
      <c r="B147">
        <v>0</v>
      </c>
      <c r="E147" s="17"/>
      <c r="G147" s="17"/>
      <c r="I147" s="17"/>
      <c r="J147" s="17"/>
      <c r="M147" s="19"/>
      <c r="N147" s="27"/>
      <c r="R147" s="16"/>
    </row>
    <row r="148" spans="1:31" x14ac:dyDescent="0.2">
      <c r="A148" s="23" t="s">
        <v>86</v>
      </c>
      <c r="B148" t="s">
        <v>87</v>
      </c>
      <c r="C148" s="24">
        <v>72000</v>
      </c>
      <c r="D148" s="24">
        <v>23700</v>
      </c>
      <c r="E148" s="17">
        <f>D148*C149/C148</f>
        <v>0</v>
      </c>
      <c r="G148" s="17">
        <f>H148/0.15</f>
        <v>0</v>
      </c>
      <c r="I148" s="17">
        <f>D148+F148+H148</f>
        <v>23700</v>
      </c>
      <c r="J148" s="17">
        <f>SUM(E148:H148)</f>
        <v>0</v>
      </c>
      <c r="K148" s="58">
        <v>462</v>
      </c>
      <c r="L148" s="18">
        <f>C148/D148</f>
        <v>3.037974683544304</v>
      </c>
      <c r="M148" s="26">
        <f>O148/K148</f>
        <v>0</v>
      </c>
      <c r="N148" s="27">
        <f>C148*K148/D148</f>
        <v>1403.5443037974683</v>
      </c>
      <c r="P148" s="3">
        <v>1400</v>
      </c>
      <c r="Q148" s="3">
        <v>0</v>
      </c>
      <c r="R148" s="16">
        <f>O148-N148</f>
        <v>-1403.5443037974683</v>
      </c>
      <c r="AD148" s="28">
        <f>C148-O148</f>
        <v>72000</v>
      </c>
      <c r="AE148" s="22">
        <f>R148+AD148</f>
        <v>70596.455696202538</v>
      </c>
    </row>
    <row r="149" spans="1:31" x14ac:dyDescent="0.2">
      <c r="B149">
        <v>295</v>
      </c>
      <c r="E149" s="17"/>
      <c r="G149" s="17"/>
      <c r="I149" s="17"/>
      <c r="J149" s="17"/>
      <c r="M149" s="19"/>
      <c r="N149" s="27">
        <f>C148*K149/D148</f>
        <v>0</v>
      </c>
      <c r="R149" s="16"/>
      <c r="T149" s="8">
        <v>8700</v>
      </c>
    </row>
    <row r="150" spans="1:31" x14ac:dyDescent="0.2">
      <c r="A150" s="23" t="s">
        <v>88</v>
      </c>
      <c r="B150" t="s">
        <v>89</v>
      </c>
      <c r="C150" s="24">
        <v>22000</v>
      </c>
      <c r="D150" s="24">
        <v>8900</v>
      </c>
      <c r="E150" s="17">
        <f>D150*C151/C150</f>
        <v>0</v>
      </c>
      <c r="G150" s="17">
        <f>H150/0.15</f>
        <v>0</v>
      </c>
      <c r="I150" s="17">
        <f>D150+F150+H150</f>
        <v>8900</v>
      </c>
      <c r="J150" s="17">
        <f>SUM(E150:H150)</f>
        <v>0</v>
      </c>
      <c r="K150" s="58">
        <v>31</v>
      </c>
      <c r="L150" s="18">
        <f>C150/D150</f>
        <v>2.4719101123595504</v>
      </c>
      <c r="M150" s="26">
        <f>O150/K150</f>
        <v>0</v>
      </c>
      <c r="N150" s="27">
        <f>C150*K150/D150</f>
        <v>76.629213483146074</v>
      </c>
      <c r="P150" s="3">
        <v>100</v>
      </c>
      <c r="Q150" s="3">
        <v>0</v>
      </c>
      <c r="R150" s="16">
        <f>O150-N150</f>
        <v>-76.629213483146074</v>
      </c>
      <c r="S150" s="38"/>
      <c r="T150" s="8">
        <v>1481</v>
      </c>
      <c r="AD150" s="28">
        <f>C150-O150</f>
        <v>22000</v>
      </c>
      <c r="AE150" s="22">
        <f>R150+AD150</f>
        <v>21923.370786516854</v>
      </c>
    </row>
    <row r="151" spans="1:31" x14ac:dyDescent="0.2">
      <c r="B151">
        <v>134</v>
      </c>
      <c r="E151" s="17"/>
      <c r="G151" s="17"/>
      <c r="I151" s="17"/>
      <c r="J151" s="17"/>
      <c r="M151" s="19"/>
      <c r="N151" s="27"/>
      <c r="R151" s="16"/>
    </row>
    <row r="152" spans="1:31" s="60" customFormat="1" x14ac:dyDescent="0.2">
      <c r="A152" s="59" t="s">
        <v>229</v>
      </c>
      <c r="B152" s="60" t="s">
        <v>230</v>
      </c>
      <c r="C152" s="60">
        <v>881</v>
      </c>
      <c r="D152" s="60">
        <v>315</v>
      </c>
      <c r="E152" s="62">
        <f>D152*C153/C152</f>
        <v>0</v>
      </c>
      <c r="G152" s="62">
        <f>H152/0.15</f>
        <v>0</v>
      </c>
      <c r="I152" s="62">
        <f>D152+F152+H152</f>
        <v>315</v>
      </c>
      <c r="J152" s="62">
        <f>SUM(E152:H152)</f>
        <v>0</v>
      </c>
      <c r="K152" s="58">
        <v>432</v>
      </c>
      <c r="L152" s="63">
        <f>C152/D152</f>
        <v>2.7968253968253967</v>
      </c>
      <c r="M152" s="63">
        <f>O152/K152</f>
        <v>2.0393518518518516</v>
      </c>
      <c r="N152" s="64">
        <f>C152*K152/D152</f>
        <v>1208.2285714285715</v>
      </c>
      <c r="O152" s="58">
        <v>881</v>
      </c>
      <c r="P152" s="58">
        <v>0</v>
      </c>
      <c r="Q152" s="58">
        <v>0</v>
      </c>
      <c r="R152" s="65">
        <f>O152-N152</f>
        <v>-327.22857142857151</v>
      </c>
      <c r="V152" s="60">
        <f>H152/0.15</f>
        <v>0</v>
      </c>
      <c r="W152" s="60">
        <f>D152-V152</f>
        <v>315</v>
      </c>
      <c r="X152" s="60">
        <f>F152/W152</f>
        <v>0</v>
      </c>
      <c r="Y152" s="60">
        <v>2</v>
      </c>
      <c r="Z152" s="65">
        <f>V152*1.15+W152*(1+Y152)</f>
        <v>945</v>
      </c>
      <c r="AA152" s="65">
        <f>N152-Z152</f>
        <v>263.22857142857151</v>
      </c>
      <c r="AB152" s="66">
        <f>AA152/N152</f>
        <v>0.21786322360953467</v>
      </c>
      <c r="AD152" s="67">
        <f>C152-O152</f>
        <v>0</v>
      </c>
      <c r="AE152" s="65">
        <f>R152+AD152</f>
        <v>-327.22857142857151</v>
      </c>
    </row>
    <row r="153" spans="1:31" x14ac:dyDescent="0.2">
      <c r="B153">
        <v>116</v>
      </c>
      <c r="E153" s="17"/>
      <c r="G153" s="17"/>
      <c r="I153" s="17"/>
      <c r="J153" s="17"/>
      <c r="M153" s="19"/>
      <c r="N153" s="27"/>
      <c r="R153" s="16"/>
    </row>
    <row r="154" spans="1:31" s="60" customFormat="1" x14ac:dyDescent="0.2">
      <c r="A154" s="59" t="s">
        <v>231</v>
      </c>
      <c r="B154" s="60" t="s">
        <v>232</v>
      </c>
      <c r="C154" s="60">
        <v>882</v>
      </c>
      <c r="D154" s="60">
        <v>343</v>
      </c>
      <c r="E154" s="62">
        <f>D154*C155/C154</f>
        <v>0</v>
      </c>
      <c r="G154" s="62">
        <f>H154/0.15</f>
        <v>0</v>
      </c>
      <c r="I154" s="62">
        <f>D154+F154+H154</f>
        <v>343</v>
      </c>
      <c r="J154" s="62">
        <f>SUM(E154:H154)</f>
        <v>0</v>
      </c>
      <c r="K154" s="58">
        <v>160</v>
      </c>
      <c r="L154" s="63">
        <f>C154/D154</f>
        <v>2.5714285714285716</v>
      </c>
      <c r="M154" s="63">
        <f>O154/K154</f>
        <v>5.5125000000000002</v>
      </c>
      <c r="N154" s="64">
        <f>C154*K154/D154</f>
        <v>411.42857142857144</v>
      </c>
      <c r="O154" s="58">
        <v>882</v>
      </c>
      <c r="P154" s="58">
        <v>0</v>
      </c>
      <c r="Q154" s="58">
        <v>500</v>
      </c>
      <c r="R154" s="67">
        <f>O154-N154</f>
        <v>470.57142857142856</v>
      </c>
      <c r="AD154" s="67">
        <f>C154-O154</f>
        <v>0</v>
      </c>
      <c r="AE154" s="65">
        <f>R154+AD154</f>
        <v>470.57142857142856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Master list of 2017 jobs</vt:lpstr>
      <vt:lpstr>Master</vt:lpstr>
      <vt:lpstr>Dec 2017  </vt:lpstr>
      <vt:lpstr>Dec 2016 </vt:lpstr>
      <vt:lpstr>Job Setup Information</vt:lpstr>
      <vt:lpstr>Closed out 2017 </vt:lpstr>
      <vt:lpstr>'Closed out 2017 '!Print_Area</vt:lpstr>
      <vt:lpstr>'Dec 2016 '!Print_Area</vt:lpstr>
      <vt:lpstr>'Dec 2017  '!Print_Area</vt:lpstr>
      <vt:lpstr>Master!Print_Area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Helgeson</dc:creator>
  <cp:lastModifiedBy>EMI-Consult</cp:lastModifiedBy>
  <cp:lastPrinted>2018-03-02T23:53:27Z</cp:lastPrinted>
  <dcterms:created xsi:type="dcterms:W3CDTF">2018-02-28T01:15:14Z</dcterms:created>
  <dcterms:modified xsi:type="dcterms:W3CDTF">2018-03-03T01:43:25Z</dcterms:modified>
</cp:coreProperties>
</file>