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FE6108B-C567-401F-A8D6-8FACB822799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H7" i="1" l="1"/>
  <c r="I7" i="1"/>
  <c r="H11" i="1"/>
  <c r="I11" i="1"/>
  <c r="H15" i="1"/>
  <c r="I15" i="1"/>
  <c r="H19" i="1"/>
  <c r="I19" i="1"/>
  <c r="H23" i="1"/>
  <c r="I23" i="1"/>
  <c r="H31" i="1"/>
  <c r="I31" i="1"/>
  <c r="H4" i="1"/>
  <c r="I4" i="1"/>
  <c r="H8" i="1"/>
  <c r="I8" i="1"/>
  <c r="H12" i="1"/>
  <c r="I12" i="1"/>
  <c r="H16" i="1"/>
  <c r="I16" i="1"/>
  <c r="H20" i="1"/>
  <c r="I20" i="1"/>
  <c r="H24" i="1"/>
  <c r="I24" i="1"/>
  <c r="H28" i="1"/>
  <c r="I28" i="1"/>
  <c r="H32" i="1"/>
  <c r="I32" i="1"/>
  <c r="H5" i="1"/>
  <c r="I5" i="1"/>
  <c r="H9" i="1"/>
  <c r="I9" i="1"/>
  <c r="H13" i="1"/>
  <c r="I13" i="1"/>
  <c r="H17" i="1"/>
  <c r="I17" i="1"/>
  <c r="H21" i="1"/>
  <c r="I21" i="1"/>
  <c r="H25" i="1"/>
  <c r="I25" i="1"/>
  <c r="H29" i="1"/>
  <c r="I29" i="1"/>
  <c r="H33" i="1"/>
  <c r="I33" i="1"/>
  <c r="H6" i="1"/>
  <c r="I6" i="1"/>
  <c r="H10" i="1"/>
  <c r="I10" i="1"/>
  <c r="H14" i="1"/>
  <c r="I14" i="1"/>
  <c r="H18" i="1"/>
  <c r="I18" i="1"/>
  <c r="H22" i="1"/>
  <c r="I22" i="1"/>
  <c r="H26" i="1"/>
  <c r="I26" i="1"/>
  <c r="H30" i="1"/>
  <c r="I30" i="1"/>
  <c r="H27" i="1"/>
  <c r="I27" i="1"/>
</calcChain>
</file>

<file path=xl/sharedStrings.xml><?xml version="1.0" encoding="utf-8"?>
<sst xmlns="http://schemas.openxmlformats.org/spreadsheetml/2006/main" count="88" uniqueCount="88">
  <si>
    <t>玩法组</t>
    <phoneticPr fontId="2" type="noConversion"/>
  </si>
  <si>
    <t>玩法</t>
  </si>
  <si>
    <t>玩法说明</t>
    <phoneticPr fontId="2" type="noConversion"/>
  </si>
  <si>
    <t>中奖举例</t>
    <phoneticPr fontId="2" type="noConversion"/>
  </si>
  <si>
    <t>中奖概率</t>
    <phoneticPr fontId="2" type="noConversion"/>
  </si>
  <si>
    <t>投注注数</t>
    <phoneticPr fontId="2" type="noConversion"/>
  </si>
  <si>
    <t>理论赔率</t>
    <phoneticPr fontId="2" type="noConversion"/>
  </si>
  <si>
    <t>选出5个号码为开奖号码，数字为1到11号，数字不可重复开出</t>
    <phoneticPr fontId="2" type="noConversion"/>
  </si>
  <si>
    <t>三码</t>
    <phoneticPr fontId="2" type="noConversion"/>
  </si>
  <si>
    <t>前三直选复式</t>
    <phoneticPr fontId="2" type="noConversion"/>
  </si>
  <si>
    <t>从01-11共11个号码中选择3个不重复的号码组成一注，所选号码与当期顺序摇出的5个号码中的前3个号码相同，且顺序一致，即为中奖。</t>
    <phoneticPr fontId="2" type="noConversion"/>
  </si>
  <si>
    <t>如：第一位选择01，第二位选择02，第三位选择03，开奖号码顺序为01，02，03 * *，即为中奖。</t>
    <phoneticPr fontId="2" type="noConversion"/>
  </si>
  <si>
    <t>前三直选单式</t>
    <phoneticPr fontId="2" type="noConversion"/>
  </si>
  <si>
    <t>手动输入3个号码组成一注，所输入的号码与当期顺序摇出的5个号码中的前3个号码相同，且顺序一致，即为中奖。</t>
    <phoneticPr fontId="2" type="noConversion"/>
  </si>
  <si>
    <t>如：手动输入01 02 03，开奖号码为是01 02 03 * *，即为中奖。</t>
    <phoneticPr fontId="2" type="noConversion"/>
  </si>
  <si>
    <t>前三组选复式</t>
    <phoneticPr fontId="2" type="noConversion"/>
  </si>
  <si>
    <t>从01-11中共11个号码中选择3个号码，所选号码与当期顺序摇出的5个号码中的前3个号码相同，顺序不限，即为中奖。</t>
    <phoneticPr fontId="2" type="noConversion"/>
  </si>
  <si>
    <t>  如：选择01 02 03（展开为01 02 03 * *，01 03 02 * *，02 01 03 * *，02 03 01 * *，03 01 02 * *，03 02 01 * *），开奖号码为03 01 02，即为中奖。</t>
    <phoneticPr fontId="2" type="noConversion"/>
  </si>
  <si>
    <t>前三组选单式</t>
    <phoneticPr fontId="2" type="noConversion"/>
  </si>
  <si>
    <t>手动输入3个号码组成一注，所输入的号码与当期顺序摇出的5个号码中的前3个号码相同，顺序不限，即为中奖。</t>
    <phoneticPr fontId="2" type="noConversion"/>
  </si>
  <si>
    <t>如：手动输入01 02 03（展开为01 02 03 * *，01 03 02 * * , 02 01 03 * *，02 03 01 * *，03 01 02 * *，03 02 01 * *），开奖号码为01 03 02 * *，即为中奖。</t>
    <phoneticPr fontId="2" type="noConversion"/>
  </si>
  <si>
    <t>二码</t>
    <phoneticPr fontId="2" type="noConversion"/>
  </si>
  <si>
    <t>前二直选复式</t>
    <phoneticPr fontId="2" type="noConversion"/>
  </si>
  <si>
    <t>从01-11共11个号码中选择2个不重复的号码组成一注，所选号码与当期顺序摇出的5个号码中的前2个号码相同，且顺序一致，即中奖。</t>
    <phoneticPr fontId="2" type="noConversion"/>
  </si>
  <si>
    <t>如：第一位选择01，第二位选择02，开奖号码01 02 * * *，即为中奖。</t>
    <phoneticPr fontId="2" type="noConversion"/>
  </si>
  <si>
    <t>前二直选单式</t>
    <phoneticPr fontId="2" type="noConversion"/>
  </si>
  <si>
    <t>手动输入2个号码组成一注，所输入的号码与当期顺序摇出的5个号码中的前2个号码相同，且顺序一致，即为中奖。</t>
    <phoneticPr fontId="2" type="noConversion"/>
  </si>
  <si>
    <t>如：手动输入01 02，开奖号码为01 02 * * *，即为中奖。</t>
    <phoneticPr fontId="2" type="noConversion"/>
  </si>
  <si>
    <t>前二组选复式</t>
    <phoneticPr fontId="2" type="noConversion"/>
  </si>
  <si>
    <t>从01-11中共11个号码中选择2个号码，所选号码与当期顺序摇出的5个号码中的前2个号码相同，顺序不限，即为中奖。</t>
    <phoneticPr fontId="2" type="noConversion"/>
  </si>
  <si>
    <t>如：选择01 02（展开为01 02 * * *，02 01 * * *），开奖号码为02 01 * * * 或01 02 * * *，即为中奖。</t>
    <phoneticPr fontId="2" type="noConversion"/>
  </si>
  <si>
    <t>前二组选单式</t>
    <phoneticPr fontId="2" type="noConversion"/>
  </si>
  <si>
    <t>手动输入2个号码组成一注，所输入的号码与当期顺序摇出的5个号码中的前2个号码相同，顺序不限，即为中奖。</t>
    <phoneticPr fontId="2" type="noConversion"/>
  </si>
  <si>
    <t>如：手动输入01 02（展开为01 02 * * *，02 01 * * *），开奖号码为02 01 *** 或01 02 ***，即为中奖。</t>
    <phoneticPr fontId="2" type="noConversion"/>
  </si>
  <si>
    <t>不定位</t>
  </si>
  <si>
    <t>前三不定位</t>
  </si>
  <si>
    <t>从01-11中共11个号码中选择1个号码，每注由1个号码组成，只要当期顺序摇出的第一位、第二位、第三位开奖号码中包含所选号码，即为中奖。</t>
    <phoneticPr fontId="2" type="noConversion"/>
  </si>
  <si>
    <t>如：选择01，开奖号码为01 * * * *，* 01 * * *，* * 01 * *，即为中奖。</t>
    <phoneticPr fontId="2" type="noConversion"/>
  </si>
  <si>
    <t>定位胆</t>
    <phoneticPr fontId="2" type="noConversion"/>
  </si>
  <si>
    <t>第一位</t>
  </si>
  <si>
    <t>从第一位，第二位，第三位任意1个位置或多个位置上选择1个号码，所选号码与相同位置上的开奖号码一致，即为中奖。</t>
    <phoneticPr fontId="2" type="noConversion"/>
  </si>
  <si>
    <t>如：第一位选择01，开奖号码为01 * * * *，即为中奖。</t>
    <phoneticPr fontId="2" type="noConversion"/>
  </si>
  <si>
    <t>第二位</t>
  </si>
  <si>
    <t>如：第二位选择05，开奖号码为* 05* * *，即为中奖。</t>
    <phoneticPr fontId="2" type="noConversion"/>
  </si>
  <si>
    <t>第三位</t>
  </si>
  <si>
    <t>如：第三位选择07，开奖号码为* * 07 * *，即为中奖。</t>
    <phoneticPr fontId="2" type="noConversion"/>
  </si>
  <si>
    <t>趣味型</t>
    <phoneticPr fontId="2" type="noConversion"/>
  </si>
  <si>
    <t>定单双：5单0双</t>
    <phoneticPr fontId="2" type="noConversion"/>
  </si>
  <si>
    <t>从5种单双个数组合中选择1种组合，当期开奖号码的单双个数与所选单双组合一致，即为中奖。</t>
    <phoneticPr fontId="2" type="noConversion"/>
  </si>
  <si>
    <t>如：选择5单0双，开奖号码01，03，05，07，09五个单数，即为中奖。</t>
    <phoneticPr fontId="2" type="noConversion"/>
  </si>
  <si>
    <t>定单双：4单1双</t>
    <phoneticPr fontId="2" type="noConversion"/>
  </si>
  <si>
    <t>定单双：3单2双</t>
    <phoneticPr fontId="2" type="noConversion"/>
  </si>
  <si>
    <t>定单双：2单3双</t>
    <phoneticPr fontId="2" type="noConversion"/>
  </si>
  <si>
    <t>定单双：1单4双</t>
    <phoneticPr fontId="2" type="noConversion"/>
  </si>
  <si>
    <t>定单双：0单5双</t>
    <phoneticPr fontId="2" type="noConversion"/>
  </si>
  <si>
    <t>猜中位：3和9</t>
    <phoneticPr fontId="2" type="noConversion"/>
  </si>
  <si>
    <t>从3-9中选择1个号码进行购买，所选号码与5个开奖号码按照大小顺序排列后的第3个号码相同，即为中奖。</t>
    <phoneticPr fontId="2" type="noConversion"/>
  </si>
  <si>
    <t>如：选择8，开奖号码为11，04，09，05，08，按开奖号码的数字大小排列为04，05，08，09，11，中间数08，即为中奖。</t>
    <phoneticPr fontId="2" type="noConversion"/>
  </si>
  <si>
    <t>猜中位：4和8</t>
    <phoneticPr fontId="2" type="noConversion"/>
  </si>
  <si>
    <t>猜中位：5和7</t>
    <phoneticPr fontId="2" type="noConversion"/>
  </si>
  <si>
    <t>猜中位：6</t>
    <phoneticPr fontId="2" type="noConversion"/>
  </si>
  <si>
    <t>任选</t>
    <phoneticPr fontId="2" type="noConversion"/>
  </si>
  <si>
    <t>任选一中一</t>
    <phoneticPr fontId="2" type="noConversion"/>
  </si>
  <si>
    <t>从01-11共11个号码中选择1个号码进行购买，只要当期顺序摇出的5个开奖号码中包含所选号码，即为中奖。</t>
    <phoneticPr fontId="2" type="noConversion"/>
  </si>
  <si>
    <t>如：选择05，开奖号码为08 04 11 05 03，即为中奖</t>
    <phoneticPr fontId="2" type="noConversion"/>
  </si>
  <si>
    <t>任选二中二</t>
    <phoneticPr fontId="2" type="noConversion"/>
  </si>
  <si>
    <t>从01-11共11个号码中选择2个号码进行购买，只要当期顺序摇出的5个开奖号码中包含所选号码，即为中奖。</t>
    <phoneticPr fontId="2" type="noConversion"/>
  </si>
  <si>
    <t>如：选择05 04，开奖号码为08 04 11 05 03，即为中奖。</t>
    <phoneticPr fontId="2" type="noConversion"/>
  </si>
  <si>
    <t>任选三中三</t>
    <phoneticPr fontId="2" type="noConversion"/>
  </si>
  <si>
    <t>从01-11共11个号码中选择3个号码进行购买，只要当期顺序摇出的5个开奖号码中包含所选号码，即为中奖。</t>
    <phoneticPr fontId="2" type="noConversion"/>
  </si>
  <si>
    <t>如：选择05 04 11，开奖号码为08 04 11 05 03，即为中奖。</t>
    <phoneticPr fontId="2" type="noConversion"/>
  </si>
  <si>
    <t>任选四中四</t>
    <phoneticPr fontId="2" type="noConversion"/>
  </si>
  <si>
    <t>从01-11共11个号码中选择4个号码进行购买，只要当期顺序摇出的5个开奖号码中包含所选号码，即为中奖。</t>
    <phoneticPr fontId="2" type="noConversion"/>
  </si>
  <si>
    <t>如：选择05 04 08 03，开奖号码为08 04 11 05 03，即为中奖。</t>
    <phoneticPr fontId="2" type="noConversion"/>
  </si>
  <si>
    <t>任选五中五</t>
    <phoneticPr fontId="2" type="noConversion"/>
  </si>
  <si>
    <t>从01-11共11个号码中选择5个号码进行购买，只要当期顺序摇出的5个开奖号码中包含所选号码，即为中奖。</t>
    <phoneticPr fontId="2" type="noConversion"/>
  </si>
  <si>
    <t>如：选择05 04 11 03 08，开奖号码为08 04 11 05 03，即为中奖。</t>
    <phoneticPr fontId="2" type="noConversion"/>
  </si>
  <si>
    <t>任选六中五</t>
    <phoneticPr fontId="2" type="noConversion"/>
  </si>
  <si>
    <t>从01-11共11个号码中选择6个号码进行购买，只要当期顺序摇出的5个开奖号码中包含所选号码，即为中奖。</t>
    <phoneticPr fontId="2" type="noConversion"/>
  </si>
  <si>
    <t>如：选择05 10 04 11 03 08，开奖号码为08 04 11 05 03，即为中奖。</t>
    <phoneticPr fontId="2" type="noConversion"/>
  </si>
  <si>
    <t>任选七中五</t>
    <phoneticPr fontId="2" type="noConversion"/>
  </si>
  <si>
    <t>从01-11共11个号码中选择7个号码进行购买，只要当期顺序摇出的5个开奖号码中包含所选号码，即为中奖。</t>
    <phoneticPr fontId="2" type="noConversion"/>
  </si>
  <si>
    <t>如：选择05 04 10 11 03 08 09，开奖号码为08 04 11 05 03，即为中奖。</t>
    <phoneticPr fontId="2" type="noConversion"/>
  </si>
  <si>
    <t>任选八中五</t>
    <phoneticPr fontId="2" type="noConversion"/>
  </si>
  <si>
    <t>从01-11共11个号码中选择8个号码进行购买，只要当期顺序摇出的5个开奖号码中包含所选号码，即为中奖。</t>
    <phoneticPr fontId="2" type="noConversion"/>
  </si>
  <si>
    <t>如：选择05 04 11 03 08 10 09 01，开奖号码为08 04 11 05 03，即为中奖。</t>
    <phoneticPr fontId="2" type="noConversion"/>
  </si>
  <si>
    <t>奖金组
1800</t>
    <phoneticPr fontId="2" type="noConversion"/>
  </si>
  <si>
    <t>奖金组
1956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</si>
</sst>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4">
    <font>
      <sz val="11"/>
      <color theme="1"/>
      <name val="等线"/>
      <family val="2"/>
      <scheme val="minor"/>
    </font>
    <font>
      <b/>
      <sz val="11"/>
      <color rgb="FF000000"/>
      <name val="Microsoft yahei"/>
      <family val="2"/>
      <charset val="134"/>
    </font>
    <font>
      <sz val="9"/>
      <name val="等线"/>
      <family val="3"/>
      <charset val="134"/>
      <scheme val="minor"/>
    </font>
    <font>
      <sz val="11"/>
      <color rgb="FF393939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D29" sqref="D29"/>
    </sheetView>
  </sheetViews>
  <sheetFormatPr defaultRowHeight="14.25"/>
  <cols>
    <col min="1" max="1" width="16.125" customWidth="1"/>
    <col min="2" max="2" width="19.25" customWidth="1"/>
    <col min="3" max="4" width="37.125" customWidth="1"/>
    <col min="5" max="5" width="12.5" customWidth="1"/>
    <col min="6" max="6" width="12.625" customWidth="1"/>
    <col min="7" max="7" width="12" customWidth="1"/>
    <col min="8" max="9" width="25.25" customWidth="1"/>
  </cols>
  <sheetData>
    <row r="1" spans="1:9" ht="17.25" customHeight="1">
      <c r="A1" s="10" t="s">
        <v>0</v>
      </c>
      <c r="B1" s="10" t="s">
        <v>1</v>
      </c>
      <c r="C1" s="8" t="s">
        <v>2</v>
      </c>
      <c r="D1" s="8" t="s">
        <v>3</v>
      </c>
      <c r="E1" s="10" t="s">
        <v>4</v>
      </c>
      <c r="F1" s="8" t="s">
        <v>5</v>
      </c>
      <c r="G1" s="8" t="s">
        <v>6</v>
      </c>
      <c r="H1" s="8" t="s">
        <v>86</v>
      </c>
      <c r="I1" s="8" t="s">
        <v>87</v>
      </c>
    </row>
    <row r="2" spans="1:9" ht="17.25" customHeight="1">
      <c r="A2" s="10"/>
      <c r="B2" s="10"/>
      <c r="C2" s="8"/>
      <c r="D2" s="8"/>
      <c r="E2" s="10"/>
      <c r="F2" s="8"/>
      <c r="G2" s="8"/>
      <c r="H2" s="8"/>
      <c r="I2" s="8"/>
    </row>
    <row r="3" spans="1:9" ht="20.25" customHeight="1">
      <c r="A3" s="9" t="s">
        <v>7</v>
      </c>
      <c r="B3" s="9"/>
      <c r="C3" s="9"/>
      <c r="D3" s="9"/>
      <c r="E3" s="9"/>
      <c r="F3" s="9"/>
      <c r="G3" s="9"/>
      <c r="H3" s="9"/>
      <c r="I3" s="9"/>
    </row>
    <row r="4" spans="1:9" ht="66">
      <c r="A4" s="6" t="s">
        <v>8</v>
      </c>
      <c r="B4" s="1" t="s">
        <v>9</v>
      </c>
      <c r="C4" s="2" t="s">
        <v>10</v>
      </c>
      <c r="D4" s="2" t="s">
        <v>11</v>
      </c>
      <c r="E4" s="3">
        <f>1/(11*10*9)</f>
        <v>1.0101010101010101E-3</v>
      </c>
      <c r="F4" s="3">
        <v>1</v>
      </c>
      <c r="G4" s="4">
        <f>(1/E4)*F4</f>
        <v>990</v>
      </c>
      <c r="H4" s="4">
        <f>2*G4*1800/2000</f>
        <v>1782</v>
      </c>
      <c r="I4" s="4">
        <f>2*G4*1956/2000</f>
        <v>1936.44</v>
      </c>
    </row>
    <row r="5" spans="1:9" ht="49.5">
      <c r="A5" s="6"/>
      <c r="B5" s="1" t="s">
        <v>12</v>
      </c>
      <c r="C5" s="2" t="s">
        <v>13</v>
      </c>
      <c r="D5" s="2" t="s">
        <v>14</v>
      </c>
      <c r="E5" s="3">
        <f>1/(11*10*9)</f>
        <v>1.0101010101010101E-3</v>
      </c>
      <c r="F5" s="3">
        <v>1</v>
      </c>
      <c r="G5" s="4">
        <f t="shared" ref="G5:G33" si="0">(1/E5)*F5</f>
        <v>990</v>
      </c>
      <c r="H5" s="4">
        <f t="shared" ref="H5:H33" si="1">2*G5*1800/2000</f>
        <v>1782</v>
      </c>
      <c r="I5" s="4">
        <f t="shared" ref="I5:I33" si="2">2*G5*1956/2000</f>
        <v>1936.44</v>
      </c>
    </row>
    <row r="6" spans="1:9" ht="66">
      <c r="A6" s="6"/>
      <c r="B6" s="1" t="s">
        <v>15</v>
      </c>
      <c r="C6" s="2" t="s">
        <v>16</v>
      </c>
      <c r="D6" s="2" t="s">
        <v>17</v>
      </c>
      <c r="E6" s="3">
        <f>6/(11*10*9)</f>
        <v>6.0606060606060606E-3</v>
      </c>
      <c r="F6" s="3">
        <v>1</v>
      </c>
      <c r="G6" s="4">
        <f t="shared" si="0"/>
        <v>165</v>
      </c>
      <c r="H6" s="4">
        <f t="shared" si="1"/>
        <v>297</v>
      </c>
      <c r="I6" s="4">
        <f t="shared" si="2"/>
        <v>322.74</v>
      </c>
    </row>
    <row r="7" spans="1:9" ht="66">
      <c r="A7" s="6"/>
      <c r="B7" s="1" t="s">
        <v>18</v>
      </c>
      <c r="C7" s="2" t="s">
        <v>19</v>
      </c>
      <c r="D7" s="2" t="s">
        <v>20</v>
      </c>
      <c r="E7" s="5">
        <f>6/(11*10*9)</f>
        <v>6.0606060606060606E-3</v>
      </c>
      <c r="F7" s="3">
        <v>1</v>
      </c>
      <c r="G7" s="4">
        <f t="shared" si="0"/>
        <v>165</v>
      </c>
      <c r="H7" s="4">
        <f t="shared" si="1"/>
        <v>297</v>
      </c>
      <c r="I7" s="4">
        <f t="shared" si="2"/>
        <v>322.74</v>
      </c>
    </row>
    <row r="8" spans="1:9" ht="66">
      <c r="A8" s="6" t="s">
        <v>21</v>
      </c>
      <c r="B8" s="1" t="s">
        <v>22</v>
      </c>
      <c r="C8" s="2" t="s">
        <v>23</v>
      </c>
      <c r="D8" s="2" t="s">
        <v>24</v>
      </c>
      <c r="E8" s="5">
        <f>1/(11*10)</f>
        <v>9.0909090909090905E-3</v>
      </c>
      <c r="F8" s="3">
        <v>1</v>
      </c>
      <c r="G8" s="4">
        <f t="shared" si="0"/>
        <v>110</v>
      </c>
      <c r="H8" s="4">
        <f t="shared" si="1"/>
        <v>198</v>
      </c>
      <c r="I8" s="4">
        <f t="shared" si="2"/>
        <v>215.16</v>
      </c>
    </row>
    <row r="9" spans="1:9" ht="49.5">
      <c r="A9" s="6"/>
      <c r="B9" s="1" t="s">
        <v>25</v>
      </c>
      <c r="C9" s="2" t="s">
        <v>26</v>
      </c>
      <c r="D9" s="2" t="s">
        <v>27</v>
      </c>
      <c r="E9" s="5">
        <f>1/(11*10)</f>
        <v>9.0909090909090905E-3</v>
      </c>
      <c r="F9" s="3">
        <v>1</v>
      </c>
      <c r="G9" s="4">
        <f t="shared" si="0"/>
        <v>110</v>
      </c>
      <c r="H9" s="4">
        <f t="shared" si="1"/>
        <v>198</v>
      </c>
      <c r="I9" s="4">
        <f t="shared" si="2"/>
        <v>215.16</v>
      </c>
    </row>
    <row r="10" spans="1:9" ht="49.5">
      <c r="A10" s="6"/>
      <c r="B10" s="1" t="s">
        <v>28</v>
      </c>
      <c r="C10" s="2" t="s">
        <v>29</v>
      </c>
      <c r="D10" s="2" t="s">
        <v>30</v>
      </c>
      <c r="E10" s="5">
        <f>2/(11*10)</f>
        <v>1.8181818181818181E-2</v>
      </c>
      <c r="F10" s="3">
        <v>1</v>
      </c>
      <c r="G10" s="4">
        <f t="shared" si="0"/>
        <v>55</v>
      </c>
      <c r="H10" s="4">
        <f t="shared" si="1"/>
        <v>99</v>
      </c>
      <c r="I10" s="4">
        <f t="shared" si="2"/>
        <v>107.58</v>
      </c>
    </row>
    <row r="11" spans="1:9" ht="49.5">
      <c r="A11" s="6"/>
      <c r="B11" s="1" t="s">
        <v>31</v>
      </c>
      <c r="C11" s="2" t="s">
        <v>32</v>
      </c>
      <c r="D11" s="2" t="s">
        <v>33</v>
      </c>
      <c r="E11" s="5">
        <f>2/(11*10)</f>
        <v>1.8181818181818181E-2</v>
      </c>
      <c r="F11" s="3">
        <v>1</v>
      </c>
      <c r="G11" s="4">
        <f t="shared" si="0"/>
        <v>55</v>
      </c>
      <c r="H11" s="4">
        <f t="shared" si="1"/>
        <v>99</v>
      </c>
      <c r="I11" s="4">
        <f t="shared" si="2"/>
        <v>107.58</v>
      </c>
    </row>
    <row r="12" spans="1:9" ht="66">
      <c r="A12" s="1" t="s">
        <v>34</v>
      </c>
      <c r="B12" s="1" t="s">
        <v>35</v>
      </c>
      <c r="C12" s="2" t="s">
        <v>36</v>
      </c>
      <c r="D12" s="2" t="s">
        <v>37</v>
      </c>
      <c r="E12" s="5">
        <f>15120/(11*10*9*8*7)</f>
        <v>0.27272727272727271</v>
      </c>
      <c r="F12" s="3">
        <v>1</v>
      </c>
      <c r="G12" s="4">
        <f t="shared" si="0"/>
        <v>3.666666666666667</v>
      </c>
      <c r="H12" s="4">
        <f t="shared" si="1"/>
        <v>6.6000000000000005</v>
      </c>
      <c r="I12" s="4">
        <f t="shared" si="2"/>
        <v>7.1720000000000006</v>
      </c>
    </row>
    <row r="13" spans="1:9" ht="33">
      <c r="A13" s="6" t="s">
        <v>38</v>
      </c>
      <c r="B13" s="1" t="s">
        <v>39</v>
      </c>
      <c r="C13" s="7" t="s">
        <v>40</v>
      </c>
      <c r="D13" s="2" t="s">
        <v>41</v>
      </c>
      <c r="E13" s="5">
        <f>1/11</f>
        <v>9.0909090909090912E-2</v>
      </c>
      <c r="F13" s="3">
        <v>1</v>
      </c>
      <c r="G13" s="4">
        <f t="shared" si="0"/>
        <v>11</v>
      </c>
      <c r="H13" s="4">
        <f t="shared" si="1"/>
        <v>19.8</v>
      </c>
      <c r="I13" s="4">
        <f t="shared" si="2"/>
        <v>21.515999999999998</v>
      </c>
    </row>
    <row r="14" spans="1:9" ht="33">
      <c r="A14" s="6"/>
      <c r="B14" s="1" t="s">
        <v>42</v>
      </c>
      <c r="C14" s="7"/>
      <c r="D14" s="2" t="s">
        <v>43</v>
      </c>
      <c r="E14" s="5">
        <f t="shared" ref="E14:E15" si="3">1/11</f>
        <v>9.0909090909090912E-2</v>
      </c>
      <c r="F14" s="3">
        <v>1</v>
      </c>
      <c r="G14" s="4">
        <f t="shared" si="0"/>
        <v>11</v>
      </c>
      <c r="H14" s="4">
        <f t="shared" si="1"/>
        <v>19.8</v>
      </c>
      <c r="I14" s="4">
        <f t="shared" si="2"/>
        <v>21.515999999999998</v>
      </c>
    </row>
    <row r="15" spans="1:9" ht="33">
      <c r="A15" s="6"/>
      <c r="B15" s="1" t="s">
        <v>44</v>
      </c>
      <c r="C15" s="7"/>
      <c r="D15" s="2" t="s">
        <v>45</v>
      </c>
      <c r="E15" s="5">
        <f t="shared" si="3"/>
        <v>9.0909090909090912E-2</v>
      </c>
      <c r="F15" s="3">
        <v>1</v>
      </c>
      <c r="G15" s="4">
        <f t="shared" si="0"/>
        <v>11</v>
      </c>
      <c r="H15" s="4">
        <f t="shared" si="1"/>
        <v>19.8</v>
      </c>
      <c r="I15" s="4">
        <f t="shared" si="2"/>
        <v>21.515999999999998</v>
      </c>
    </row>
    <row r="16" spans="1:9" ht="18" customHeight="1">
      <c r="A16" s="6" t="s">
        <v>46</v>
      </c>
      <c r="B16" s="1" t="s">
        <v>47</v>
      </c>
      <c r="C16" s="7" t="s">
        <v>48</v>
      </c>
      <c r="D16" s="7" t="s">
        <v>49</v>
      </c>
      <c r="E16" s="5">
        <f>6*5*4*3*2/ (11*10*9*8*7)</f>
        <v>1.2987012987012988E-2</v>
      </c>
      <c r="F16" s="3">
        <v>1</v>
      </c>
      <c r="G16" s="4">
        <f t="shared" si="0"/>
        <v>77</v>
      </c>
      <c r="H16" s="4">
        <f t="shared" si="1"/>
        <v>138.6</v>
      </c>
      <c r="I16" s="4">
        <f t="shared" si="2"/>
        <v>150.61199999999999</v>
      </c>
    </row>
    <row r="17" spans="1:9" ht="18" customHeight="1">
      <c r="A17" s="6"/>
      <c r="B17" s="1" t="s">
        <v>50</v>
      </c>
      <c r="C17" s="7"/>
      <c r="D17" s="7"/>
      <c r="E17" s="5">
        <f xml:space="preserve"> 6*5*4*3*5*5 / (11*10*9*8*7)</f>
        <v>0.16233766233766234</v>
      </c>
      <c r="F17" s="3">
        <v>1</v>
      </c>
      <c r="G17" s="4">
        <f t="shared" si="0"/>
        <v>6.16</v>
      </c>
      <c r="H17" s="4">
        <f t="shared" si="1"/>
        <v>11.087999999999999</v>
      </c>
      <c r="I17" s="4">
        <f t="shared" si="2"/>
        <v>12.048960000000001</v>
      </c>
    </row>
    <row r="18" spans="1:9" ht="18" customHeight="1">
      <c r="A18" s="6"/>
      <c r="B18" s="1" t="s">
        <v>51</v>
      </c>
      <c r="C18" s="7"/>
      <c r="D18" s="7"/>
      <c r="E18" s="5">
        <f xml:space="preserve"> 6*5*4*5*4*10 / (11*10*9*8*7)</f>
        <v>0.4329004329004329</v>
      </c>
      <c r="F18" s="3">
        <v>1</v>
      </c>
      <c r="G18" s="4">
        <f t="shared" si="0"/>
        <v>2.31</v>
      </c>
      <c r="H18" s="4">
        <f t="shared" si="1"/>
        <v>4.1580000000000004</v>
      </c>
      <c r="I18" s="4">
        <f t="shared" si="2"/>
        <v>4.5183599999999995</v>
      </c>
    </row>
    <row r="19" spans="1:9" ht="18" customHeight="1">
      <c r="A19" s="6"/>
      <c r="B19" s="1" t="s">
        <v>52</v>
      </c>
      <c r="C19" s="7"/>
      <c r="D19" s="7"/>
      <c r="E19" s="5">
        <f xml:space="preserve"> 6*5*5*4*3*10 / (11*10*9*8*7)</f>
        <v>0.32467532467532467</v>
      </c>
      <c r="F19" s="3">
        <v>1</v>
      </c>
      <c r="G19" s="4">
        <f t="shared" si="0"/>
        <v>3.08</v>
      </c>
      <c r="H19" s="4">
        <f t="shared" si="1"/>
        <v>5.5439999999999996</v>
      </c>
      <c r="I19" s="4">
        <f t="shared" si="2"/>
        <v>6.0244800000000005</v>
      </c>
    </row>
    <row r="20" spans="1:9" ht="18" customHeight="1">
      <c r="A20" s="6"/>
      <c r="B20" s="1" t="s">
        <v>53</v>
      </c>
      <c r="C20" s="7"/>
      <c r="D20" s="7"/>
      <c r="E20" s="5">
        <f xml:space="preserve"> 6*5*4*3*2*5 / (11*10*9*8*7)</f>
        <v>6.4935064935064929E-2</v>
      </c>
      <c r="F20" s="3">
        <v>1</v>
      </c>
      <c r="G20" s="4">
        <f t="shared" si="0"/>
        <v>15.400000000000002</v>
      </c>
      <c r="H20" s="4">
        <f t="shared" si="1"/>
        <v>27.720000000000002</v>
      </c>
      <c r="I20" s="4">
        <f t="shared" si="2"/>
        <v>30.122400000000006</v>
      </c>
    </row>
    <row r="21" spans="1:9" ht="18" customHeight="1">
      <c r="A21" s="6"/>
      <c r="B21" s="1" t="s">
        <v>54</v>
      </c>
      <c r="C21" s="7"/>
      <c r="D21" s="7"/>
      <c r="E21" s="5">
        <f xml:space="preserve"> 5*4*3*2*1 / (11*10*9*8*7)</f>
        <v>2.1645021645021645E-3</v>
      </c>
      <c r="F21" s="3">
        <v>1</v>
      </c>
      <c r="G21" s="4">
        <f t="shared" si="0"/>
        <v>462</v>
      </c>
      <c r="H21" s="4">
        <f t="shared" si="1"/>
        <v>831.6</v>
      </c>
      <c r="I21" s="4">
        <f t="shared" si="2"/>
        <v>903.67200000000003</v>
      </c>
    </row>
    <row r="22" spans="1:9" ht="18" customHeight="1">
      <c r="A22" s="6"/>
      <c r="B22" s="1" t="s">
        <v>55</v>
      </c>
      <c r="C22" s="7" t="s">
        <v>56</v>
      </c>
      <c r="D22" s="7" t="s">
        <v>57</v>
      </c>
      <c r="E22" s="5">
        <f>3360/(11*10*9*8*7)</f>
        <v>6.0606060606060608E-2</v>
      </c>
      <c r="F22" s="3">
        <v>1</v>
      </c>
      <c r="G22" s="4">
        <f t="shared" si="0"/>
        <v>16.5</v>
      </c>
      <c r="H22" s="4">
        <f t="shared" si="1"/>
        <v>29.7</v>
      </c>
      <c r="I22" s="4">
        <f t="shared" si="2"/>
        <v>32.274000000000001</v>
      </c>
    </row>
    <row r="23" spans="1:9" ht="18" customHeight="1">
      <c r="A23" s="6"/>
      <c r="B23" s="1" t="s">
        <v>58</v>
      </c>
      <c r="C23" s="7"/>
      <c r="D23" s="7"/>
      <c r="E23" s="5">
        <f>7560/(11*10*9*8*7)</f>
        <v>0.13636363636363635</v>
      </c>
      <c r="F23" s="3">
        <v>1</v>
      </c>
      <c r="G23" s="4">
        <f t="shared" si="0"/>
        <v>7.3333333333333339</v>
      </c>
      <c r="H23" s="4">
        <f t="shared" si="1"/>
        <v>13.200000000000001</v>
      </c>
      <c r="I23" s="4">
        <f t="shared" si="2"/>
        <v>14.344000000000001</v>
      </c>
    </row>
    <row r="24" spans="1:9" ht="18" customHeight="1">
      <c r="A24" s="6"/>
      <c r="B24" s="1" t="s">
        <v>59</v>
      </c>
      <c r="C24" s="7"/>
      <c r="D24" s="7"/>
      <c r="E24" s="5">
        <f>10800/(11*10*9*8*7)</f>
        <v>0.19480519480519481</v>
      </c>
      <c r="F24" s="3">
        <v>1</v>
      </c>
      <c r="G24" s="4">
        <f t="shared" si="0"/>
        <v>5.1333333333333329</v>
      </c>
      <c r="H24" s="4">
        <f t="shared" si="1"/>
        <v>9.24</v>
      </c>
      <c r="I24" s="4">
        <f t="shared" si="2"/>
        <v>10.040799999999999</v>
      </c>
    </row>
    <row r="25" spans="1:9" ht="18" customHeight="1">
      <c r="A25" s="6"/>
      <c r="B25" s="1" t="s">
        <v>60</v>
      </c>
      <c r="C25" s="7"/>
      <c r="D25" s="7"/>
      <c r="E25" s="5">
        <f>12000/(11*10*9*8*7)</f>
        <v>0.21645021645021645</v>
      </c>
      <c r="F25" s="3">
        <v>1</v>
      </c>
      <c r="G25" s="4">
        <f t="shared" si="0"/>
        <v>4.62</v>
      </c>
      <c r="H25" s="4">
        <f t="shared" si="1"/>
        <v>8.3160000000000007</v>
      </c>
      <c r="I25" s="4">
        <f t="shared" si="2"/>
        <v>9.036719999999999</v>
      </c>
    </row>
    <row r="26" spans="1:9" ht="49.5">
      <c r="A26" s="6" t="s">
        <v>61</v>
      </c>
      <c r="B26" s="1" t="s">
        <v>62</v>
      </c>
      <c r="C26" s="2" t="s">
        <v>63</v>
      </c>
      <c r="D26" s="2" t="s">
        <v>64</v>
      </c>
      <c r="E26" s="5">
        <f>25200/55440</f>
        <v>0.45454545454545453</v>
      </c>
      <c r="F26" s="3">
        <v>1</v>
      </c>
      <c r="G26" s="4">
        <f t="shared" si="0"/>
        <v>2.2000000000000002</v>
      </c>
      <c r="H26" s="4">
        <f t="shared" si="1"/>
        <v>3.9600000000000004</v>
      </c>
      <c r="I26" s="4">
        <f t="shared" si="2"/>
        <v>4.3032000000000004</v>
      </c>
    </row>
    <row r="27" spans="1:9" ht="49.5">
      <c r="A27" s="6"/>
      <c r="B27" s="1" t="s">
        <v>65</v>
      </c>
      <c r="C27" s="2" t="s">
        <v>66</v>
      </c>
      <c r="D27" s="2" t="s">
        <v>67</v>
      </c>
      <c r="E27" s="5">
        <f>10080/55440</f>
        <v>0.18181818181818182</v>
      </c>
      <c r="F27" s="3">
        <v>1</v>
      </c>
      <c r="G27" s="4">
        <f t="shared" si="0"/>
        <v>5.5</v>
      </c>
      <c r="H27" s="4">
        <f t="shared" si="1"/>
        <v>9.9</v>
      </c>
      <c r="I27" s="4">
        <f t="shared" si="2"/>
        <v>10.757999999999999</v>
      </c>
    </row>
    <row r="28" spans="1:9" ht="49.5">
      <c r="A28" s="6"/>
      <c r="B28" s="1" t="s">
        <v>68</v>
      </c>
      <c r="C28" s="2" t="s">
        <v>69</v>
      </c>
      <c r="D28" s="2" t="s">
        <v>70</v>
      </c>
      <c r="E28" s="5">
        <f>3360/55440</f>
        <v>6.0606060606060608E-2</v>
      </c>
      <c r="F28" s="3">
        <v>1</v>
      </c>
      <c r="G28" s="4">
        <f t="shared" si="0"/>
        <v>16.5</v>
      </c>
      <c r="H28" s="4">
        <f t="shared" si="1"/>
        <v>29.7</v>
      </c>
      <c r="I28" s="4">
        <f t="shared" si="2"/>
        <v>32.274000000000001</v>
      </c>
    </row>
    <row r="29" spans="1:9" ht="49.5">
      <c r="A29" s="6"/>
      <c r="B29" s="1" t="s">
        <v>71</v>
      </c>
      <c r="C29" s="2" t="s">
        <v>72</v>
      </c>
      <c r="D29" s="2" t="s">
        <v>73</v>
      </c>
      <c r="E29" s="5">
        <f>840/55440</f>
        <v>1.5151515151515152E-2</v>
      </c>
      <c r="F29" s="3">
        <v>1</v>
      </c>
      <c r="G29" s="4">
        <f t="shared" si="0"/>
        <v>66</v>
      </c>
      <c r="H29" s="4">
        <f t="shared" si="1"/>
        <v>118.8</v>
      </c>
      <c r="I29" s="4">
        <f t="shared" si="2"/>
        <v>129.096</v>
      </c>
    </row>
    <row r="30" spans="1:9" ht="49.5">
      <c r="A30" s="6"/>
      <c r="B30" s="1" t="s">
        <v>74</v>
      </c>
      <c r="C30" s="2" t="s">
        <v>75</v>
      </c>
      <c r="D30" s="2" t="s">
        <v>76</v>
      </c>
      <c r="E30" s="5">
        <f>120/55440</f>
        <v>2.1645021645021645E-3</v>
      </c>
      <c r="F30" s="3">
        <v>1</v>
      </c>
      <c r="G30" s="4">
        <f t="shared" si="0"/>
        <v>462</v>
      </c>
      <c r="H30" s="4">
        <f t="shared" si="1"/>
        <v>831.6</v>
      </c>
      <c r="I30" s="4">
        <f t="shared" si="2"/>
        <v>903.67200000000003</v>
      </c>
    </row>
    <row r="31" spans="1:9" ht="49.5">
      <c r="A31" s="6"/>
      <c r="B31" s="1" t="s">
        <v>77</v>
      </c>
      <c r="C31" s="2" t="s">
        <v>78</v>
      </c>
      <c r="D31" s="2" t="s">
        <v>79</v>
      </c>
      <c r="E31" s="5">
        <f>720/55440</f>
        <v>1.2987012987012988E-2</v>
      </c>
      <c r="F31" s="3">
        <v>1</v>
      </c>
      <c r="G31" s="4">
        <f t="shared" si="0"/>
        <v>77</v>
      </c>
      <c r="H31" s="4">
        <f t="shared" si="1"/>
        <v>138.6</v>
      </c>
      <c r="I31" s="4">
        <f t="shared" si="2"/>
        <v>150.61199999999999</v>
      </c>
    </row>
    <row r="32" spans="1:9" ht="49.5">
      <c r="A32" s="6"/>
      <c r="B32" s="1" t="s">
        <v>80</v>
      </c>
      <c r="C32" s="2" t="s">
        <v>81</v>
      </c>
      <c r="D32" s="2" t="s">
        <v>82</v>
      </c>
      <c r="E32" s="5">
        <f>2520/55440</f>
        <v>4.5454545454545456E-2</v>
      </c>
      <c r="F32" s="3">
        <v>1</v>
      </c>
      <c r="G32" s="4">
        <f t="shared" si="0"/>
        <v>22</v>
      </c>
      <c r="H32" s="4">
        <f t="shared" si="1"/>
        <v>39.6</v>
      </c>
      <c r="I32" s="4">
        <f t="shared" si="2"/>
        <v>43.031999999999996</v>
      </c>
    </row>
    <row r="33" spans="1:9" ht="49.5">
      <c r="A33" s="6"/>
      <c r="B33" s="1" t="s">
        <v>83</v>
      </c>
      <c r="C33" s="2" t="s">
        <v>84</v>
      </c>
      <c r="D33" s="2" t="s">
        <v>85</v>
      </c>
      <c r="E33" s="5">
        <f>6720/55440</f>
        <v>0.12121212121212122</v>
      </c>
      <c r="F33" s="3">
        <v>1</v>
      </c>
      <c r="G33" s="4">
        <f t="shared" si="0"/>
        <v>8.25</v>
      </c>
      <c r="H33" s="4">
        <f t="shared" si="1"/>
        <v>14.85</v>
      </c>
      <c r="I33" s="4">
        <f t="shared" si="2"/>
        <v>16.137</v>
      </c>
    </row>
  </sheetData>
  <mergeCells count="20">
    <mergeCell ref="A26:A33"/>
    <mergeCell ref="G1:G2"/>
    <mergeCell ref="A3:I3"/>
    <mergeCell ref="A4:A7"/>
    <mergeCell ref="A8:A11"/>
    <mergeCell ref="A13:A15"/>
    <mergeCell ref="C13:C15"/>
    <mergeCell ref="H1:H2"/>
    <mergeCell ref="I1:I2"/>
    <mergeCell ref="A1:A2"/>
    <mergeCell ref="B1:B2"/>
    <mergeCell ref="C1:C2"/>
    <mergeCell ref="D1:D2"/>
    <mergeCell ref="E1:E2"/>
    <mergeCell ref="F1:F2"/>
    <mergeCell ref="A16:A25"/>
    <mergeCell ref="C16:C21"/>
    <mergeCell ref="D16:D21"/>
    <mergeCell ref="C22:C25"/>
    <mergeCell ref="D22:D2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2019-11-12T08:29:27Z</dcterms:modified>
</cp:coreProperties>
</file>