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443AE9D2-D279-4F44-B172-ED3194F88028}" xr6:coauthVersionLast="41" xr6:coauthVersionMax="41" xr10:uidLastSave="{00000000-0000-0000-0000-000000000000}"/>
  <bookViews>
    <workbookView xWindow="-120" yWindow="-120" windowWidth="29040" windowHeight="1584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4" i="1" l="1"/>
  <c r="G34" i="1"/>
  <c r="H34" i="1" s="1"/>
  <c r="E34" i="1"/>
  <c r="I33" i="1"/>
  <c r="G33" i="1"/>
  <c r="H33" i="1" s="1"/>
  <c r="E33" i="1"/>
  <c r="I32" i="1"/>
  <c r="G32" i="1"/>
  <c r="H32" i="1" s="1"/>
  <c r="E32" i="1"/>
  <c r="I31" i="1"/>
  <c r="G31" i="1"/>
  <c r="H31" i="1" s="1"/>
  <c r="E31" i="1"/>
  <c r="I30" i="1"/>
  <c r="G30" i="1"/>
  <c r="H30" i="1" s="1"/>
  <c r="E30" i="1"/>
  <c r="I29" i="1"/>
  <c r="G29" i="1"/>
  <c r="H29" i="1" s="1"/>
  <c r="E29" i="1"/>
  <c r="I28" i="1"/>
  <c r="G28" i="1"/>
  <c r="H28" i="1" s="1"/>
  <c r="E28" i="1"/>
  <c r="I27" i="1"/>
  <c r="G27" i="1"/>
  <c r="H27" i="1" s="1"/>
  <c r="E27" i="1"/>
  <c r="I26" i="1"/>
  <c r="G26" i="1"/>
  <c r="H26" i="1" s="1"/>
  <c r="E26" i="1"/>
  <c r="I25" i="1"/>
  <c r="G25" i="1"/>
  <c r="H25" i="1" s="1"/>
  <c r="E25" i="1"/>
  <c r="I24" i="1"/>
  <c r="G24" i="1"/>
  <c r="H24" i="1" s="1"/>
  <c r="E24" i="1"/>
  <c r="I23" i="1"/>
  <c r="G23" i="1"/>
  <c r="H23" i="1" s="1"/>
  <c r="E23" i="1"/>
  <c r="I22" i="1"/>
  <c r="G22" i="1"/>
  <c r="H22" i="1" s="1"/>
  <c r="E22" i="1"/>
  <c r="I21" i="1"/>
  <c r="G21" i="1"/>
  <c r="H21" i="1" s="1"/>
  <c r="E21" i="1"/>
  <c r="I20" i="1"/>
  <c r="G20" i="1"/>
  <c r="H20" i="1" s="1"/>
  <c r="E20" i="1"/>
  <c r="I19" i="1"/>
  <c r="G19" i="1"/>
  <c r="H19" i="1" s="1"/>
  <c r="E19" i="1"/>
  <c r="I18" i="1"/>
  <c r="G18" i="1"/>
  <c r="H18" i="1" s="1"/>
  <c r="E18" i="1"/>
  <c r="I17" i="1"/>
  <c r="G17" i="1"/>
  <c r="H17" i="1" s="1"/>
  <c r="E17" i="1"/>
  <c r="I16" i="1"/>
  <c r="G16" i="1"/>
  <c r="H16" i="1" s="1"/>
  <c r="E16" i="1"/>
  <c r="I15" i="1"/>
  <c r="G15" i="1"/>
  <c r="H15" i="1" s="1"/>
  <c r="E15" i="1"/>
  <c r="I14" i="1"/>
  <c r="G14" i="1"/>
  <c r="H14" i="1" s="1"/>
  <c r="E14" i="1"/>
  <c r="I13" i="1"/>
  <c r="G13" i="1"/>
  <c r="H13" i="1" s="1"/>
  <c r="E13" i="1"/>
  <c r="I12" i="1"/>
  <c r="G12" i="1"/>
  <c r="H12" i="1" s="1"/>
  <c r="E12" i="1"/>
  <c r="I11" i="1"/>
  <c r="G11" i="1"/>
  <c r="H11" i="1" s="1"/>
  <c r="E11" i="1"/>
  <c r="I10" i="1"/>
  <c r="G10" i="1"/>
  <c r="H10" i="1" s="1"/>
  <c r="E10" i="1"/>
  <c r="I9" i="1"/>
  <c r="G9" i="1"/>
  <c r="H9" i="1" s="1"/>
  <c r="E9" i="1"/>
  <c r="E8" i="1"/>
  <c r="G8" i="1" s="1"/>
  <c r="E7" i="1"/>
  <c r="G7" i="1" s="1"/>
  <c r="E6" i="1"/>
  <c r="G6" i="1" s="1"/>
  <c r="E5" i="1"/>
  <c r="G5" i="1" s="1"/>
  <c r="E4" i="1"/>
  <c r="G4" i="1" s="1"/>
  <c r="H8" i="1" l="1"/>
  <c r="I8" i="1"/>
  <c r="H5" i="1"/>
  <c r="I5" i="1"/>
  <c r="H6" i="1"/>
  <c r="I6" i="1"/>
  <c r="H7" i="1"/>
  <c r="I7" i="1"/>
  <c r="H4" i="1"/>
  <c r="I4" i="1"/>
</calcChain>
</file>

<file path=xl/sharedStrings.xml><?xml version="1.0" encoding="utf-8"?>
<sst xmlns="http://schemas.openxmlformats.org/spreadsheetml/2006/main" count="88" uniqueCount="78">
  <si>
    <t>玩法组</t>
    <phoneticPr fontId="2" type="noConversion"/>
  </si>
  <si>
    <t>玩法</t>
  </si>
  <si>
    <t>玩法说明</t>
    <phoneticPr fontId="2" type="noConversion"/>
  </si>
  <si>
    <t>中奖举例</t>
    <phoneticPr fontId="2" type="noConversion"/>
  </si>
  <si>
    <t>中奖概率</t>
    <phoneticPr fontId="2" type="noConversion"/>
  </si>
  <si>
    <t>投注注数</t>
    <phoneticPr fontId="2" type="noConversion"/>
  </si>
  <si>
    <t>理论赔率</t>
    <phoneticPr fontId="2" type="noConversion"/>
  </si>
  <si>
    <t>从3颗骰子中骰出3个号码为开奖号码，数字为1到6号，数字可重复开出</t>
    <phoneticPr fontId="2" type="noConversion"/>
  </si>
  <si>
    <t>二同号复选</t>
    <phoneticPr fontId="2" type="noConversion"/>
  </si>
  <si>
    <t>从六组二同号(11, 22, 33, 44, 55, 66)中选择一组作为一注。若开奖号码中包含所选的二同号，即为中奖。</t>
    <phoneticPr fontId="2" type="noConversion"/>
  </si>
  <si>
    <t>投注方案：112；开奖号码为：112，211，121，不含豹子，即中奖。</t>
    <phoneticPr fontId="2" type="noConversion"/>
  </si>
  <si>
    <t>投注方案：112；开奖号码为：112，211，121，包含豹子，即中奖。</t>
    <phoneticPr fontId="2" type="noConversion"/>
  </si>
  <si>
    <t>三不同号</t>
    <phoneticPr fontId="2" type="noConversion"/>
  </si>
  <si>
    <t>标准选号</t>
    <phoneticPr fontId="2" type="noConversion"/>
  </si>
  <si>
    <t>从1-6中任意选择3个或3个以上号码。</t>
    <phoneticPr fontId="2" type="noConversion"/>
  </si>
  <si>
    <t>投注方案：2,5,6；开奖号码中出现：1个2、1个5、1个8 (顺序不限)，即中三不同号一等奖。</t>
    <phoneticPr fontId="2" type="noConversion"/>
  </si>
  <si>
    <t>手动输入</t>
    <phoneticPr fontId="2" type="noConversion"/>
  </si>
  <si>
    <t>胆拖选号</t>
    <phoneticPr fontId="2" type="noConversion"/>
  </si>
  <si>
    <t>从1-9中任意选择2个或2个以上的号码。</t>
    <phoneticPr fontId="2" type="noConversion"/>
  </si>
  <si>
    <t>投注方案胆码：2,5；另一组投注为拖码：8 ；开奖号码中出现：1个2、1个5 、1个8 (顺序不限)，即中奖。</t>
    <phoneticPr fontId="2" type="noConversion"/>
  </si>
  <si>
    <t>三同号</t>
    <phoneticPr fontId="2" type="noConversion"/>
  </si>
  <si>
    <t>三同号单选</t>
    <phoneticPr fontId="2" type="noConversion"/>
  </si>
  <si>
    <t>选择任意一组以上三位相同的号码。</t>
    <phoneticPr fontId="2" type="noConversion"/>
  </si>
  <si>
    <t>投注方案：222；开奖号码中出现：3个2 (顺序不限)，即中三同号一等奖。</t>
    <phoneticPr fontId="2" type="noConversion"/>
  </si>
  <si>
    <t>三同号通选</t>
    <phoneticPr fontId="2" type="noConversion"/>
  </si>
  <si>
    <t>对111,222,333,444,555,666进行投注。</t>
    <phoneticPr fontId="2" type="noConversion"/>
  </si>
  <si>
    <t>投注方案：通选；开奖号码中出现：3个2或3个其他数字，即中三同号一等奖。</t>
    <phoneticPr fontId="2" type="noConversion"/>
  </si>
  <si>
    <t>和值</t>
  </si>
  <si>
    <t>和值：3和18</t>
    <phoneticPr fontId="2" type="noConversion"/>
  </si>
  <si>
    <t>从3-18中任意选择1个或1个以上号码。</t>
    <phoneticPr fontId="2" type="noConversion"/>
  </si>
  <si>
    <t>投注方案：和值4；开奖号码前三位：112,即中江苏快三和值一等奖。</t>
    <phoneticPr fontId="2" type="noConversion"/>
  </si>
  <si>
    <t>和值：4和17</t>
    <phoneticPr fontId="2" type="noConversion"/>
  </si>
  <si>
    <t>和值：5和16</t>
    <phoneticPr fontId="2" type="noConversion"/>
  </si>
  <si>
    <t>和值：6和15</t>
    <phoneticPr fontId="2" type="noConversion"/>
  </si>
  <si>
    <t>和值：7和14</t>
    <phoneticPr fontId="2" type="noConversion"/>
  </si>
  <si>
    <t>和值：8和13</t>
    <phoneticPr fontId="2" type="noConversion"/>
  </si>
  <si>
    <t>和值：9和12</t>
    <phoneticPr fontId="2" type="noConversion"/>
  </si>
  <si>
    <t>和值：10和11</t>
    <phoneticPr fontId="2" type="noConversion"/>
  </si>
  <si>
    <t>二不同号</t>
    <phoneticPr fontId="2" type="noConversion"/>
  </si>
  <si>
    <t>从1-6中任意选择2个或2个以上号码。</t>
    <phoneticPr fontId="2" type="noConversion"/>
  </si>
  <si>
    <t>投注方案：2,5；开奖号码中出现：1个2、1个5 (顺序不限)，即中二不同号一等奖。</t>
    <phoneticPr fontId="2" type="noConversion"/>
  </si>
  <si>
    <t>手动输入号码，至少输入1-6中两个不同的数字组成一注号码。</t>
    <phoneticPr fontId="2" type="noConversion"/>
  </si>
  <si>
    <t>投注方案：25；开奖号码：2*5，即中二不同号一等奖。</t>
    <phoneticPr fontId="2" type="noConversion"/>
  </si>
  <si>
    <t>从1-6中任意选择1个胆码以及1个以上的号码作为拖码。</t>
    <phoneticPr fontId="2" type="noConversion"/>
  </si>
  <si>
    <t>投注方案：2；开奖号码：2**，即中奖。</t>
    <phoneticPr fontId="2" type="noConversion"/>
  </si>
  <si>
    <t>二同号单选</t>
    <phoneticPr fontId="2" type="noConversion"/>
  </si>
  <si>
    <t>是指对三个号码中两个指定的相同号码和一个指定的不同号码进行投注。</t>
    <phoneticPr fontId="2" type="noConversion"/>
  </si>
  <si>
    <t>投注方案：112；开奖号码112，121，211，即中奖。</t>
    <phoneticPr fontId="2" type="noConversion"/>
  </si>
  <si>
    <t>投注方案： 112；开奖号码112，121，211，即中奖。</t>
    <phoneticPr fontId="2" type="noConversion"/>
  </si>
  <si>
    <t>三连号</t>
    <phoneticPr fontId="2" type="noConversion"/>
  </si>
  <si>
    <t>三连号单选</t>
    <phoneticPr fontId="2" type="noConversion"/>
  </si>
  <si>
    <t>对123,234,345,456其中一组号码进行投注。</t>
    <phoneticPr fontId="2" type="noConversion"/>
  </si>
  <si>
    <t>投注方案：123；开奖号码中出现：123,132,213,231,321,312中的任意一组数组即为中奖。</t>
    <phoneticPr fontId="2" type="noConversion"/>
  </si>
  <si>
    <t>三连号通选</t>
    <phoneticPr fontId="2" type="noConversion"/>
  </si>
  <si>
    <t>对123,234,345,456进行投注。</t>
    <phoneticPr fontId="2" type="noConversion"/>
  </si>
  <si>
    <t>投注方案：通选；开奖号码中出现：123,234,345,456中的任意一组数组即为中奖。</t>
    <phoneticPr fontId="2" type="noConversion"/>
  </si>
  <si>
    <t>半顺</t>
    <phoneticPr fontId="2" type="noConversion"/>
  </si>
  <si>
    <t>半顺单选</t>
    <phoneticPr fontId="2" type="noConversion"/>
  </si>
  <si>
    <t>半顺号指的是三位数字中，有两个号码呈现连号状态（顺序不限）（出现两个相同号即为对子，不算半顺）（出现三个号码呈现连号状态为顺子号，不算半顺号）。</t>
    <phoneticPr fontId="2" type="noConversion"/>
  </si>
  <si>
    <t>投注方案：半顺
开奖号码：126，即中半顺。</t>
    <phoneticPr fontId="2" type="noConversion"/>
  </si>
  <si>
    <t>半顺通选</t>
    <phoneticPr fontId="2" type="noConversion"/>
  </si>
  <si>
    <t>杂六</t>
    <phoneticPr fontId="2" type="noConversion"/>
  </si>
  <si>
    <t>杂六单选</t>
    <phoneticPr fontId="2" type="noConversion"/>
  </si>
  <si>
    <t>杂六号指的是三位数字中，状态非豹子号、顺子号、对子号、半顺号，即为杂六。</t>
    <phoneticPr fontId="2" type="noConversion"/>
  </si>
  <si>
    <t>投注方案：杂六
开奖号码：135，即中杂六。</t>
    <phoneticPr fontId="2" type="noConversion"/>
  </si>
  <si>
    <t>杂六通选</t>
    <phoneticPr fontId="2" type="noConversion"/>
  </si>
  <si>
    <t>大小单双</t>
    <phoneticPr fontId="2" type="noConversion"/>
  </si>
  <si>
    <t>大</t>
    <phoneticPr fontId="2" type="noConversion"/>
  </si>
  <si>
    <t>选择大或小进行投注，只要开奖的第一名车号的大小(注：3-10为小；11-18为大)，单双与所选项一致即中奖。</t>
    <phoneticPr fontId="2" type="noConversion"/>
  </si>
  <si>
    <t>投注方案：大；开奖号码中出现：1个2、1个5、1个8 (顺序不限)，2+5+6=13，即为中奖。</t>
    <phoneticPr fontId="2" type="noConversion"/>
  </si>
  <si>
    <t>小</t>
    <phoneticPr fontId="2" type="noConversion"/>
  </si>
  <si>
    <t>单</t>
    <phoneticPr fontId="2" type="noConversion"/>
  </si>
  <si>
    <t>双</t>
    <phoneticPr fontId="2" type="noConversion"/>
  </si>
  <si>
    <t>猜一个号</t>
    <phoneticPr fontId="2" type="noConversion"/>
  </si>
  <si>
    <t>从1-6这六个号码中选择一个进行投注，若选择的号码出现在开奖号码中，即为中奖。</t>
    <phoneticPr fontId="2" type="noConversion"/>
  </si>
  <si>
    <t>投注方案：2；开奖号码中出现：1个2、1个5、1个8 (顺序不限)，即中猜一个号。</t>
    <phoneticPr fontId="2" type="noConversion"/>
  </si>
  <si>
    <t>奖金组
1800</t>
    <phoneticPr fontId="2" type="noConversion"/>
  </si>
  <si>
    <t>奖金组
1956</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</si>
</sst>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7">
    <font>
      <sz val="11"/>
      <color theme="1"/>
      <name val="等线"/>
      <family val="2"/>
      <scheme val="minor"/>
    </font>
    <font>
      <b/>
      <sz val="11"/>
      <color rgb="FF000000"/>
      <name val="Microsoft yahei"/>
      <family val="2"/>
      <charset val="134"/>
    </font>
    <font>
      <sz val="9"/>
      <name val="等线"/>
      <family val="3"/>
      <charset val="134"/>
      <scheme val="minor"/>
    </font>
    <font>
      <sz val="11"/>
      <color theme="1"/>
      <name val="Microsoft yahei"/>
      <family val="2"/>
      <charset val="134"/>
    </font>
    <font>
      <sz val="11"/>
      <color rgb="FF393939"/>
      <name val="Microsoft yahei"/>
      <family val="2"/>
      <charset val="134"/>
    </font>
    <font>
      <sz val="11"/>
      <name val="Microsoft yahei"/>
      <family val="2"/>
      <charset val="134"/>
    </font>
    <font>
      <sz val="11"/>
      <name val="等线"/>
      <family val="2"/>
      <scheme val="minor"/>
    </font>
  </fonts>
  <fills count="4">
    <fill>
      <patternFill patternType="none"/>
    </fill>
    <fill>
      <patternFill patternType="gray125"/>
    </fill>
    <fill>
      <patternFill patternType="solid">
        <fgColor rgb="FFEEEEEE"/>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176" fontId="0" fillId="0" borderId="1" xfId="0" applyNumberFormat="1" applyFont="1" applyBorder="1" applyAlignment="1">
      <alignment horizontal="center" vertical="center"/>
    </xf>
    <xf numFmtId="1" fontId="0"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176" fontId="0" fillId="0" borderId="1" xfId="0" applyNumberFormat="1" applyBorder="1" applyAlignment="1">
      <alignment horizontal="center" vertical="center"/>
    </xf>
    <xf numFmtId="176" fontId="0" fillId="0" borderId="1" xfId="0" applyNumberFormat="1" applyFill="1" applyBorder="1" applyAlignment="1">
      <alignment horizontal="center" vertical="center"/>
    </xf>
    <xf numFmtId="0" fontId="4" fillId="0" borderId="1" xfId="0"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176" fontId="6" fillId="0" borderId="1" xfId="0" applyNumberFormat="1" applyFont="1" applyBorder="1" applyAlignment="1">
      <alignment horizontal="center"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0" fillId="0" borderId="1" xfId="0" applyBorder="1" applyAlignment="1">
      <alignment horizontal="center" vertical="center"/>
    </xf>
    <xf numFmtId="0" fontId="4" fillId="0" borderId="1" xfId="0" applyFont="1" applyFill="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
  <sheetViews>
    <sheetView tabSelected="1" workbookViewId="0">
      <selection activeCell="E6" sqref="E6"/>
    </sheetView>
  </sheetViews>
  <sheetFormatPr defaultRowHeight="14.25"/>
  <cols>
    <col min="1" max="1" width="13.75" customWidth="1"/>
    <col min="2" max="2" width="18.625" customWidth="1"/>
    <col min="3" max="4" width="34.5" customWidth="1"/>
    <col min="5" max="7" width="14.125" customWidth="1"/>
    <col min="8" max="9" width="26.125" customWidth="1"/>
  </cols>
  <sheetData>
    <row r="1" spans="1:9" ht="15" customHeight="1">
      <c r="A1" s="1" t="s">
        <v>0</v>
      </c>
      <c r="B1" s="1" t="s">
        <v>1</v>
      </c>
      <c r="C1" s="2" t="s">
        <v>2</v>
      </c>
      <c r="D1" s="2" t="s">
        <v>3</v>
      </c>
      <c r="E1" s="1" t="s">
        <v>4</v>
      </c>
      <c r="F1" s="2" t="s">
        <v>5</v>
      </c>
      <c r="G1" s="2" t="s">
        <v>6</v>
      </c>
      <c r="H1" s="2" t="s">
        <v>76</v>
      </c>
      <c r="I1" s="2" t="s">
        <v>77</v>
      </c>
    </row>
    <row r="2" spans="1:9" ht="15" customHeight="1">
      <c r="A2" s="1"/>
      <c r="B2" s="1"/>
      <c r="C2" s="2"/>
      <c r="D2" s="2"/>
      <c r="E2" s="1"/>
      <c r="F2" s="2"/>
      <c r="G2" s="2"/>
      <c r="H2" s="2"/>
      <c r="I2" s="2"/>
    </row>
    <row r="3" spans="1:9" ht="23.25" customHeight="1">
      <c r="A3" s="3" t="s">
        <v>7</v>
      </c>
      <c r="B3" s="3"/>
      <c r="C3" s="3"/>
      <c r="D3" s="3"/>
      <c r="E3" s="3"/>
      <c r="F3" s="3"/>
      <c r="G3" s="3"/>
      <c r="H3" s="3"/>
      <c r="I3" s="3"/>
    </row>
    <row r="4" spans="1:9" ht="39.75" customHeight="1">
      <c r="A4" s="4" t="s">
        <v>8</v>
      </c>
      <c r="B4" s="4" t="s">
        <v>8</v>
      </c>
      <c r="C4" s="5" t="s">
        <v>9</v>
      </c>
      <c r="D4" s="6" t="s">
        <v>10</v>
      </c>
      <c r="E4" s="7">
        <f>3*5/(6*6*6)</f>
        <v>6.9444444444444448E-2</v>
      </c>
      <c r="F4" s="8">
        <v>1</v>
      </c>
      <c r="G4" s="7">
        <f>(1/E4)*F4</f>
        <v>14.399999999999999</v>
      </c>
      <c r="H4" s="7">
        <f>2*G4*1800/2000</f>
        <v>25.919999999999995</v>
      </c>
      <c r="I4" s="7">
        <f t="shared" ref="I4:I12" si="0">2*G4*1956/2000</f>
        <v>28.166399999999999</v>
      </c>
    </row>
    <row r="5" spans="1:9" ht="39.75" customHeight="1">
      <c r="A5" s="4"/>
      <c r="B5" s="4"/>
      <c r="C5" s="5"/>
      <c r="D5" s="6" t="s">
        <v>11</v>
      </c>
      <c r="E5" s="7">
        <f>(3*5+1)/(6*6*6)</f>
        <v>7.407407407407407E-2</v>
      </c>
      <c r="F5" s="8">
        <v>1</v>
      </c>
      <c r="G5" s="7">
        <f t="shared" ref="G5:G34" si="1">(1/E5)*F5</f>
        <v>13.5</v>
      </c>
      <c r="H5" s="7">
        <f t="shared" ref="H5:H34" si="2">2*G5*1800/2000</f>
        <v>24.3</v>
      </c>
      <c r="I5" s="7">
        <f t="shared" si="0"/>
        <v>26.405999999999999</v>
      </c>
    </row>
    <row r="6" spans="1:9" ht="58.5" customHeight="1">
      <c r="A6" s="9" t="s">
        <v>12</v>
      </c>
      <c r="B6" s="10" t="s">
        <v>13</v>
      </c>
      <c r="C6" s="11" t="s">
        <v>14</v>
      </c>
      <c r="D6" s="11" t="s">
        <v>15</v>
      </c>
      <c r="E6" s="12">
        <f>6/(6^3)</f>
        <v>2.7777777777777776E-2</v>
      </c>
      <c r="F6" s="8">
        <v>1</v>
      </c>
      <c r="G6" s="7">
        <f t="shared" si="1"/>
        <v>36</v>
      </c>
      <c r="H6" s="7">
        <f t="shared" si="2"/>
        <v>64.8</v>
      </c>
      <c r="I6" s="7">
        <f t="shared" si="0"/>
        <v>70.415999999999997</v>
      </c>
    </row>
    <row r="7" spans="1:9" ht="58.5" customHeight="1">
      <c r="A7" s="9"/>
      <c r="B7" s="10" t="s">
        <v>16</v>
      </c>
      <c r="C7" s="11" t="s">
        <v>14</v>
      </c>
      <c r="D7" s="11" t="s">
        <v>15</v>
      </c>
      <c r="E7" s="12">
        <f>6/(6^3)</f>
        <v>2.7777777777777776E-2</v>
      </c>
      <c r="F7" s="8">
        <v>1</v>
      </c>
      <c r="G7" s="7">
        <f t="shared" si="1"/>
        <v>36</v>
      </c>
      <c r="H7" s="7">
        <f t="shared" si="2"/>
        <v>64.8</v>
      </c>
      <c r="I7" s="7">
        <f t="shared" si="0"/>
        <v>70.415999999999997</v>
      </c>
    </row>
    <row r="8" spans="1:9" ht="58.5" customHeight="1">
      <c r="A8" s="9"/>
      <c r="B8" s="10" t="s">
        <v>17</v>
      </c>
      <c r="C8" s="11" t="s">
        <v>18</v>
      </c>
      <c r="D8" s="11" t="s">
        <v>19</v>
      </c>
      <c r="E8" s="13">
        <f>6/(6^3)</f>
        <v>2.7777777777777776E-2</v>
      </c>
      <c r="F8" s="8">
        <v>1</v>
      </c>
      <c r="G8" s="7">
        <f t="shared" si="1"/>
        <v>36</v>
      </c>
      <c r="H8" s="7">
        <f t="shared" si="2"/>
        <v>64.8</v>
      </c>
      <c r="I8" s="7">
        <f t="shared" si="0"/>
        <v>70.415999999999997</v>
      </c>
    </row>
    <row r="9" spans="1:9" ht="39" customHeight="1">
      <c r="A9" s="9" t="s">
        <v>20</v>
      </c>
      <c r="B9" s="10" t="s">
        <v>21</v>
      </c>
      <c r="C9" s="11" t="s">
        <v>22</v>
      </c>
      <c r="D9" s="11" t="s">
        <v>23</v>
      </c>
      <c r="E9" s="12">
        <f>1/216</f>
        <v>4.6296296296296294E-3</v>
      </c>
      <c r="F9" s="8">
        <v>1</v>
      </c>
      <c r="G9" s="7">
        <f t="shared" si="1"/>
        <v>216</v>
      </c>
      <c r="H9" s="7">
        <f t="shared" si="2"/>
        <v>388.8</v>
      </c>
      <c r="I9" s="7">
        <f t="shared" si="0"/>
        <v>422.49599999999998</v>
      </c>
    </row>
    <row r="10" spans="1:9" ht="39" customHeight="1">
      <c r="A10" s="9"/>
      <c r="B10" s="10" t="s">
        <v>24</v>
      </c>
      <c r="C10" s="11" t="s">
        <v>25</v>
      </c>
      <c r="D10" s="11" t="s">
        <v>26</v>
      </c>
      <c r="E10" s="13">
        <f>6/216</f>
        <v>2.7777777777777776E-2</v>
      </c>
      <c r="F10" s="8">
        <v>1</v>
      </c>
      <c r="G10" s="7">
        <f t="shared" si="1"/>
        <v>36</v>
      </c>
      <c r="H10" s="7">
        <f t="shared" si="2"/>
        <v>64.8</v>
      </c>
      <c r="I10" s="7">
        <f t="shared" si="0"/>
        <v>70.415999999999997</v>
      </c>
    </row>
    <row r="11" spans="1:9" ht="16.5">
      <c r="A11" s="9" t="s">
        <v>27</v>
      </c>
      <c r="B11" s="10" t="s">
        <v>28</v>
      </c>
      <c r="C11" s="14" t="s">
        <v>29</v>
      </c>
      <c r="D11" s="14" t="s">
        <v>30</v>
      </c>
      <c r="E11" s="13">
        <f>1/216</f>
        <v>4.6296296296296294E-3</v>
      </c>
      <c r="F11" s="8">
        <v>1</v>
      </c>
      <c r="G11" s="7">
        <f t="shared" si="1"/>
        <v>216</v>
      </c>
      <c r="H11" s="7">
        <f t="shared" si="2"/>
        <v>388.8</v>
      </c>
      <c r="I11" s="7">
        <f t="shared" si="0"/>
        <v>422.49599999999998</v>
      </c>
    </row>
    <row r="12" spans="1:9" ht="16.5">
      <c r="A12" s="9"/>
      <c r="B12" s="10" t="s">
        <v>31</v>
      </c>
      <c r="C12" s="14"/>
      <c r="D12" s="14"/>
      <c r="E12" s="13">
        <f>3/216</f>
        <v>1.3888888888888888E-2</v>
      </c>
      <c r="F12" s="8">
        <v>1</v>
      </c>
      <c r="G12" s="7">
        <f t="shared" si="1"/>
        <v>72</v>
      </c>
      <c r="H12" s="7">
        <f t="shared" si="2"/>
        <v>129.6</v>
      </c>
      <c r="I12" s="7">
        <f t="shared" si="0"/>
        <v>140.83199999999999</v>
      </c>
    </row>
    <row r="13" spans="1:9" ht="16.5">
      <c r="A13" s="9"/>
      <c r="B13" s="10" t="s">
        <v>32</v>
      </c>
      <c r="C13" s="14"/>
      <c r="D13" s="14"/>
      <c r="E13" s="13">
        <f>6/216</f>
        <v>2.7777777777777776E-2</v>
      </c>
      <c r="F13" s="8">
        <v>1</v>
      </c>
      <c r="G13" s="7">
        <f t="shared" si="1"/>
        <v>36</v>
      </c>
      <c r="H13" s="7">
        <f t="shared" si="2"/>
        <v>64.8</v>
      </c>
      <c r="I13" s="7">
        <f>2*G13*1956/2000</f>
        <v>70.415999999999997</v>
      </c>
    </row>
    <row r="14" spans="1:9" ht="16.5">
      <c r="A14" s="9"/>
      <c r="B14" s="10" t="s">
        <v>33</v>
      </c>
      <c r="C14" s="14"/>
      <c r="D14" s="14"/>
      <c r="E14" s="13">
        <f>10/216</f>
        <v>4.6296296296296294E-2</v>
      </c>
      <c r="F14" s="8">
        <v>1</v>
      </c>
      <c r="G14" s="7">
        <f t="shared" si="1"/>
        <v>21.6</v>
      </c>
      <c r="H14" s="7">
        <f t="shared" si="2"/>
        <v>38.880000000000003</v>
      </c>
      <c r="I14" s="7">
        <f t="shared" ref="I14:I34" si="3">2*G14*1956/2000</f>
        <v>42.249600000000008</v>
      </c>
    </row>
    <row r="15" spans="1:9" ht="16.5">
      <c r="A15" s="9"/>
      <c r="B15" s="10" t="s">
        <v>34</v>
      </c>
      <c r="C15" s="14"/>
      <c r="D15" s="14"/>
      <c r="E15" s="13">
        <f>15/216</f>
        <v>6.9444444444444448E-2</v>
      </c>
      <c r="F15" s="8">
        <v>1</v>
      </c>
      <c r="G15" s="7">
        <f t="shared" si="1"/>
        <v>14.399999999999999</v>
      </c>
      <c r="H15" s="7">
        <f t="shared" si="2"/>
        <v>25.919999999999995</v>
      </c>
      <c r="I15" s="7">
        <f t="shared" si="3"/>
        <v>28.166399999999999</v>
      </c>
    </row>
    <row r="16" spans="1:9" ht="16.5">
      <c r="A16" s="9"/>
      <c r="B16" s="10" t="s">
        <v>35</v>
      </c>
      <c r="C16" s="14"/>
      <c r="D16" s="14"/>
      <c r="E16" s="13">
        <f>21/216</f>
        <v>9.7222222222222224E-2</v>
      </c>
      <c r="F16" s="8">
        <v>1</v>
      </c>
      <c r="G16" s="7">
        <f t="shared" si="1"/>
        <v>10.285714285714285</v>
      </c>
      <c r="H16" s="7">
        <f t="shared" si="2"/>
        <v>18.514285714285712</v>
      </c>
      <c r="I16" s="7">
        <f t="shared" si="3"/>
        <v>20.118857142857141</v>
      </c>
    </row>
    <row r="17" spans="1:9" ht="16.5">
      <c r="A17" s="9"/>
      <c r="B17" s="10" t="s">
        <v>36</v>
      </c>
      <c r="C17" s="14"/>
      <c r="D17" s="14"/>
      <c r="E17" s="13">
        <f>25/216</f>
        <v>0.11574074074074074</v>
      </c>
      <c r="F17" s="8">
        <v>1</v>
      </c>
      <c r="G17" s="7">
        <f t="shared" si="1"/>
        <v>8.64</v>
      </c>
      <c r="H17" s="7">
        <f t="shared" si="2"/>
        <v>15.552000000000001</v>
      </c>
      <c r="I17" s="7">
        <f t="shared" si="3"/>
        <v>16.899840000000001</v>
      </c>
    </row>
    <row r="18" spans="1:9" ht="16.5">
      <c r="A18" s="9"/>
      <c r="B18" s="10" t="s">
        <v>37</v>
      </c>
      <c r="C18" s="14"/>
      <c r="D18" s="14"/>
      <c r="E18" s="13">
        <f>27/216</f>
        <v>0.125</v>
      </c>
      <c r="F18" s="8">
        <v>1</v>
      </c>
      <c r="G18" s="7">
        <f t="shared" si="1"/>
        <v>8</v>
      </c>
      <c r="H18" s="7">
        <f t="shared" si="2"/>
        <v>14.4</v>
      </c>
      <c r="I18" s="7">
        <f t="shared" si="3"/>
        <v>15.648</v>
      </c>
    </row>
    <row r="19" spans="1:9" ht="51" customHeight="1">
      <c r="A19" s="9" t="s">
        <v>38</v>
      </c>
      <c r="B19" s="10" t="s">
        <v>13</v>
      </c>
      <c r="C19" s="11" t="s">
        <v>39</v>
      </c>
      <c r="D19" s="11" t="s">
        <v>40</v>
      </c>
      <c r="E19" s="12">
        <f>30/216</f>
        <v>0.1388888888888889</v>
      </c>
      <c r="F19" s="8">
        <v>1</v>
      </c>
      <c r="G19" s="7">
        <f t="shared" si="1"/>
        <v>7.1999999999999993</v>
      </c>
      <c r="H19" s="7">
        <f t="shared" si="2"/>
        <v>12.959999999999997</v>
      </c>
      <c r="I19" s="7">
        <f t="shared" si="3"/>
        <v>14.0832</v>
      </c>
    </row>
    <row r="20" spans="1:9" ht="51" customHeight="1">
      <c r="A20" s="9"/>
      <c r="B20" s="10" t="s">
        <v>16</v>
      </c>
      <c r="C20" s="11" t="s">
        <v>41</v>
      </c>
      <c r="D20" s="11" t="s">
        <v>42</v>
      </c>
      <c r="E20" s="12">
        <f>30/216</f>
        <v>0.1388888888888889</v>
      </c>
      <c r="F20" s="8">
        <v>1</v>
      </c>
      <c r="G20" s="7">
        <f t="shared" si="1"/>
        <v>7.1999999999999993</v>
      </c>
      <c r="H20" s="7">
        <f t="shared" si="2"/>
        <v>12.959999999999997</v>
      </c>
      <c r="I20" s="7">
        <f t="shared" si="3"/>
        <v>14.0832</v>
      </c>
    </row>
    <row r="21" spans="1:9" ht="51" customHeight="1">
      <c r="A21" s="9"/>
      <c r="B21" s="10" t="s">
        <v>17</v>
      </c>
      <c r="C21" s="11" t="s">
        <v>43</v>
      </c>
      <c r="D21" s="11" t="s">
        <v>44</v>
      </c>
      <c r="E21" s="13">
        <f>(36-1)/216</f>
        <v>0.16203703703703703</v>
      </c>
      <c r="F21" s="8">
        <v>1</v>
      </c>
      <c r="G21" s="7">
        <f t="shared" si="1"/>
        <v>6.1714285714285717</v>
      </c>
      <c r="H21" s="7">
        <f t="shared" si="2"/>
        <v>11.108571428571429</v>
      </c>
      <c r="I21" s="7">
        <f t="shared" si="3"/>
        <v>12.071314285714287</v>
      </c>
    </row>
    <row r="22" spans="1:9" ht="36" customHeight="1">
      <c r="A22" s="9" t="s">
        <v>45</v>
      </c>
      <c r="B22" s="10" t="s">
        <v>13</v>
      </c>
      <c r="C22" s="11" t="s">
        <v>46</v>
      </c>
      <c r="D22" s="11" t="s">
        <v>47</v>
      </c>
      <c r="E22" s="12">
        <f>3/216</f>
        <v>1.3888888888888888E-2</v>
      </c>
      <c r="F22" s="8">
        <v>1</v>
      </c>
      <c r="G22" s="7">
        <f t="shared" si="1"/>
        <v>72</v>
      </c>
      <c r="H22" s="7">
        <f t="shared" si="2"/>
        <v>129.6</v>
      </c>
      <c r="I22" s="7">
        <f t="shared" si="3"/>
        <v>140.83199999999999</v>
      </c>
    </row>
    <row r="23" spans="1:9" ht="36" customHeight="1">
      <c r="A23" s="9"/>
      <c r="B23" s="10" t="s">
        <v>16</v>
      </c>
      <c r="C23" s="11" t="s">
        <v>46</v>
      </c>
      <c r="D23" s="11" t="s">
        <v>48</v>
      </c>
      <c r="E23" s="12">
        <f>3/216</f>
        <v>1.3888888888888888E-2</v>
      </c>
      <c r="F23" s="8">
        <v>1</v>
      </c>
      <c r="G23" s="7">
        <f t="shared" si="1"/>
        <v>72</v>
      </c>
      <c r="H23" s="7">
        <f t="shared" si="2"/>
        <v>129.6</v>
      </c>
      <c r="I23" s="7">
        <f t="shared" si="3"/>
        <v>140.83199999999999</v>
      </c>
    </row>
    <row r="24" spans="1:9" ht="52.5" customHeight="1">
      <c r="A24" s="15" t="s">
        <v>49</v>
      </c>
      <c r="B24" s="16" t="s">
        <v>50</v>
      </c>
      <c r="C24" s="17" t="s">
        <v>51</v>
      </c>
      <c r="D24" s="17" t="s">
        <v>52</v>
      </c>
      <c r="E24" s="18">
        <f>6/216</f>
        <v>2.7777777777777776E-2</v>
      </c>
      <c r="F24" s="8">
        <v>1</v>
      </c>
      <c r="G24" s="7">
        <f t="shared" si="1"/>
        <v>36</v>
      </c>
      <c r="H24" s="7">
        <f t="shared" si="2"/>
        <v>64.8</v>
      </c>
      <c r="I24" s="7">
        <f t="shared" si="3"/>
        <v>70.415999999999997</v>
      </c>
    </row>
    <row r="25" spans="1:9" ht="52.5" customHeight="1">
      <c r="A25" s="15"/>
      <c r="B25" s="16" t="s">
        <v>53</v>
      </c>
      <c r="C25" s="17" t="s">
        <v>54</v>
      </c>
      <c r="D25" s="17" t="s">
        <v>55</v>
      </c>
      <c r="E25" s="18">
        <f>24/216</f>
        <v>0.1111111111111111</v>
      </c>
      <c r="F25" s="8">
        <v>1</v>
      </c>
      <c r="G25" s="7">
        <f t="shared" si="1"/>
        <v>9</v>
      </c>
      <c r="H25" s="7">
        <f t="shared" si="2"/>
        <v>16.2</v>
      </c>
      <c r="I25" s="7">
        <f t="shared" si="3"/>
        <v>17.603999999999999</v>
      </c>
    </row>
    <row r="26" spans="1:9" ht="19.5" customHeight="1">
      <c r="A26" s="15" t="s">
        <v>56</v>
      </c>
      <c r="B26" s="16" t="s">
        <v>57</v>
      </c>
      <c r="C26" s="19" t="s">
        <v>58</v>
      </c>
      <c r="D26" s="19" t="s">
        <v>59</v>
      </c>
      <c r="E26" s="18">
        <f>6/216</f>
        <v>2.7777777777777776E-2</v>
      </c>
      <c r="F26" s="8">
        <v>1</v>
      </c>
      <c r="G26" s="7">
        <f t="shared" si="1"/>
        <v>36</v>
      </c>
      <c r="H26" s="7">
        <f t="shared" si="2"/>
        <v>64.8</v>
      </c>
      <c r="I26" s="7">
        <f t="shared" si="3"/>
        <v>70.415999999999997</v>
      </c>
    </row>
    <row r="27" spans="1:9" ht="19.5" customHeight="1">
      <c r="A27" s="15"/>
      <c r="B27" s="16" t="s">
        <v>60</v>
      </c>
      <c r="C27" s="19"/>
      <c r="D27" s="19"/>
      <c r="E27" s="18">
        <f>36/216</f>
        <v>0.16666666666666666</v>
      </c>
      <c r="F27" s="8">
        <v>1</v>
      </c>
      <c r="G27" s="7">
        <f t="shared" si="1"/>
        <v>6</v>
      </c>
      <c r="H27" s="7">
        <f t="shared" si="2"/>
        <v>10.8</v>
      </c>
      <c r="I27" s="7">
        <f t="shared" si="3"/>
        <v>11.736000000000001</v>
      </c>
    </row>
    <row r="28" spans="1:9" ht="19.5" customHeight="1">
      <c r="A28" s="15" t="s">
        <v>61</v>
      </c>
      <c r="B28" s="16" t="s">
        <v>62</v>
      </c>
      <c r="C28" s="19" t="s">
        <v>63</v>
      </c>
      <c r="D28" s="19" t="s">
        <v>64</v>
      </c>
      <c r="E28" s="18">
        <f>6/216</f>
        <v>2.7777777777777776E-2</v>
      </c>
      <c r="F28" s="8">
        <v>1</v>
      </c>
      <c r="G28" s="7">
        <f t="shared" si="1"/>
        <v>36</v>
      </c>
      <c r="H28" s="7">
        <f t="shared" si="2"/>
        <v>64.8</v>
      </c>
      <c r="I28" s="7">
        <f t="shared" si="3"/>
        <v>70.415999999999997</v>
      </c>
    </row>
    <row r="29" spans="1:9" ht="19.5" customHeight="1">
      <c r="A29" s="15"/>
      <c r="B29" s="16" t="s">
        <v>65</v>
      </c>
      <c r="C29" s="19"/>
      <c r="D29" s="19"/>
      <c r="E29" s="18">
        <f>12/216</f>
        <v>5.5555555555555552E-2</v>
      </c>
      <c r="F29" s="8">
        <v>1</v>
      </c>
      <c r="G29" s="7">
        <f t="shared" si="1"/>
        <v>18</v>
      </c>
      <c r="H29" s="7">
        <f t="shared" si="2"/>
        <v>32.4</v>
      </c>
      <c r="I29" s="7">
        <f t="shared" si="3"/>
        <v>35.207999999999998</v>
      </c>
    </row>
    <row r="30" spans="1:9" ht="16.5">
      <c r="A30" s="9" t="s">
        <v>66</v>
      </c>
      <c r="B30" s="10" t="s">
        <v>67</v>
      </c>
      <c r="C30" s="20" t="s">
        <v>68</v>
      </c>
      <c r="D30" s="20" t="s">
        <v>69</v>
      </c>
      <c r="E30" s="13">
        <f>1/2</f>
        <v>0.5</v>
      </c>
      <c r="F30" s="8">
        <v>1</v>
      </c>
      <c r="G30" s="7">
        <f t="shared" si="1"/>
        <v>2</v>
      </c>
      <c r="H30" s="7">
        <f t="shared" si="2"/>
        <v>3.6</v>
      </c>
      <c r="I30" s="7">
        <f t="shared" si="3"/>
        <v>3.9119999999999999</v>
      </c>
    </row>
    <row r="31" spans="1:9" ht="16.5">
      <c r="A31" s="9"/>
      <c r="B31" s="10" t="s">
        <v>70</v>
      </c>
      <c r="C31" s="20"/>
      <c r="D31" s="20"/>
      <c r="E31" s="13">
        <f>1/2</f>
        <v>0.5</v>
      </c>
      <c r="F31" s="8">
        <v>1</v>
      </c>
      <c r="G31" s="7">
        <f t="shared" si="1"/>
        <v>2</v>
      </c>
      <c r="H31" s="7">
        <f t="shared" si="2"/>
        <v>3.6</v>
      </c>
      <c r="I31" s="7">
        <f t="shared" si="3"/>
        <v>3.9119999999999999</v>
      </c>
    </row>
    <row r="32" spans="1:9" ht="16.5">
      <c r="A32" s="9"/>
      <c r="B32" s="10" t="s">
        <v>71</v>
      </c>
      <c r="C32" s="20"/>
      <c r="D32" s="20"/>
      <c r="E32" s="13">
        <f>1/2</f>
        <v>0.5</v>
      </c>
      <c r="F32" s="8">
        <v>1</v>
      </c>
      <c r="G32" s="7">
        <f t="shared" si="1"/>
        <v>2</v>
      </c>
      <c r="H32" s="7">
        <f t="shared" si="2"/>
        <v>3.6</v>
      </c>
      <c r="I32" s="7">
        <f t="shared" si="3"/>
        <v>3.9119999999999999</v>
      </c>
    </row>
    <row r="33" spans="1:9" ht="16.5">
      <c r="A33" s="9"/>
      <c r="B33" s="10" t="s">
        <v>72</v>
      </c>
      <c r="C33" s="20"/>
      <c r="D33" s="20"/>
      <c r="E33" s="13">
        <f>1/2</f>
        <v>0.5</v>
      </c>
      <c r="F33" s="8">
        <v>1</v>
      </c>
      <c r="G33" s="7">
        <f t="shared" si="1"/>
        <v>2</v>
      </c>
      <c r="H33" s="7">
        <f t="shared" si="2"/>
        <v>3.6</v>
      </c>
      <c r="I33" s="7">
        <f t="shared" si="3"/>
        <v>3.9119999999999999</v>
      </c>
    </row>
    <row r="34" spans="1:9" ht="49.5">
      <c r="A34" s="21" t="s">
        <v>73</v>
      </c>
      <c r="B34" s="21" t="s">
        <v>73</v>
      </c>
      <c r="C34" s="22" t="s">
        <v>74</v>
      </c>
      <c r="D34" s="11" t="s">
        <v>75</v>
      </c>
      <c r="E34" s="13">
        <f>91/216</f>
        <v>0.42129629629629628</v>
      </c>
      <c r="F34" s="8">
        <v>1</v>
      </c>
      <c r="G34" s="7">
        <f t="shared" si="1"/>
        <v>2.3736263736263736</v>
      </c>
      <c r="H34" s="7">
        <f t="shared" si="2"/>
        <v>4.2725274725274724</v>
      </c>
      <c r="I34" s="7">
        <f t="shared" si="3"/>
        <v>4.6428131868131866</v>
      </c>
    </row>
  </sheetData>
  <mergeCells count="30">
    <mergeCell ref="A30:A33"/>
    <mergeCell ref="C30:C33"/>
    <mergeCell ref="D30:D33"/>
    <mergeCell ref="H1:H2"/>
    <mergeCell ref="I1:I2"/>
    <mergeCell ref="A24:A25"/>
    <mergeCell ref="A26:A27"/>
    <mergeCell ref="C26:C27"/>
    <mergeCell ref="D26:D27"/>
    <mergeCell ref="A28:A29"/>
    <mergeCell ref="C28:C29"/>
    <mergeCell ref="D28:D29"/>
    <mergeCell ref="A9:A10"/>
    <mergeCell ref="A11:A18"/>
    <mergeCell ref="C11:C18"/>
    <mergeCell ref="D11:D18"/>
    <mergeCell ref="A19:A21"/>
    <mergeCell ref="A22:A23"/>
    <mergeCell ref="G1:G2"/>
    <mergeCell ref="A3:I3"/>
    <mergeCell ref="A4:A5"/>
    <mergeCell ref="B4:B5"/>
    <mergeCell ref="C4:C5"/>
    <mergeCell ref="A6:A8"/>
    <mergeCell ref="A1:A2"/>
    <mergeCell ref="B1:B2"/>
    <mergeCell ref="C1:C2"/>
    <mergeCell ref="D1:D2"/>
    <mergeCell ref="E1:E2"/>
    <mergeCell ref="F1:F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2019-11-12T08:42:41Z</dcterms:modified>
</cp:coreProperties>
</file>