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91B51A8-F2CF-4596-8946-463AB793DC4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0" i="1" l="1"/>
  <c r="G50" i="1"/>
  <c r="H50" i="1" s="1"/>
  <c r="E50" i="1"/>
  <c r="I49" i="1"/>
  <c r="G49" i="1"/>
  <c r="H49" i="1" s="1"/>
  <c r="E49" i="1"/>
  <c r="I48" i="1"/>
  <c r="G48" i="1"/>
  <c r="H48" i="1" s="1"/>
  <c r="E48" i="1"/>
  <c r="I47" i="1"/>
  <c r="G47" i="1"/>
  <c r="H47" i="1" s="1"/>
  <c r="E47" i="1"/>
  <c r="I46" i="1"/>
  <c r="G46" i="1"/>
  <c r="H46" i="1" s="1"/>
  <c r="E46" i="1"/>
  <c r="I45" i="1"/>
  <c r="G45" i="1"/>
  <c r="H45" i="1" s="1"/>
  <c r="E45" i="1"/>
  <c r="I44" i="1"/>
  <c r="G44" i="1"/>
  <c r="H44" i="1" s="1"/>
  <c r="E44" i="1"/>
  <c r="I43" i="1"/>
  <c r="G43" i="1"/>
  <c r="H43" i="1" s="1"/>
  <c r="E43" i="1"/>
  <c r="I42" i="1"/>
  <c r="G42" i="1"/>
  <c r="H42" i="1" s="1"/>
  <c r="E42" i="1"/>
  <c r="I41" i="1"/>
  <c r="G41" i="1"/>
  <c r="H41" i="1" s="1"/>
  <c r="E41" i="1"/>
  <c r="I40" i="1"/>
  <c r="G40" i="1"/>
  <c r="H40" i="1" s="1"/>
  <c r="E40" i="1"/>
  <c r="I39" i="1"/>
  <c r="G39" i="1"/>
  <c r="H39" i="1" s="1"/>
  <c r="E39" i="1"/>
  <c r="I38" i="1"/>
  <c r="G38" i="1"/>
  <c r="H38" i="1" s="1"/>
  <c r="E38" i="1"/>
  <c r="I37" i="1"/>
  <c r="G37" i="1"/>
  <c r="H37" i="1" s="1"/>
  <c r="E37" i="1"/>
  <c r="I36" i="1"/>
  <c r="G36" i="1"/>
  <c r="H36" i="1" s="1"/>
  <c r="E36" i="1"/>
  <c r="I35" i="1"/>
  <c r="G35" i="1"/>
  <c r="H35" i="1" s="1"/>
  <c r="E35" i="1"/>
  <c r="I34" i="1"/>
  <c r="G34" i="1"/>
  <c r="H34" i="1" s="1"/>
  <c r="E34" i="1"/>
  <c r="I33" i="1"/>
  <c r="G33" i="1"/>
  <c r="H33" i="1" s="1"/>
  <c r="E33" i="1"/>
  <c r="I32" i="1"/>
  <c r="G32" i="1"/>
  <c r="H32" i="1" s="1"/>
  <c r="E32" i="1"/>
  <c r="I31" i="1"/>
  <c r="G31" i="1"/>
  <c r="H31" i="1" s="1"/>
  <c r="E31" i="1"/>
  <c r="I30" i="1"/>
  <c r="G30" i="1"/>
  <c r="H30" i="1" s="1"/>
  <c r="E30" i="1"/>
  <c r="I29" i="1"/>
  <c r="G29" i="1"/>
  <c r="H29" i="1" s="1"/>
  <c r="E29" i="1"/>
  <c r="I28" i="1"/>
  <c r="G28" i="1"/>
  <c r="H28" i="1" s="1"/>
  <c r="E28" i="1"/>
  <c r="I27" i="1"/>
  <c r="G27" i="1"/>
  <c r="H27" i="1" s="1"/>
  <c r="E27" i="1"/>
  <c r="I26" i="1"/>
  <c r="G26" i="1"/>
  <c r="H26" i="1" s="1"/>
  <c r="E26" i="1"/>
  <c r="I25" i="1"/>
  <c r="G25" i="1"/>
  <c r="H25" i="1" s="1"/>
  <c r="E25" i="1"/>
  <c r="I24" i="1"/>
  <c r="G24" i="1"/>
  <c r="H24" i="1" s="1"/>
  <c r="E24" i="1"/>
  <c r="I23" i="1"/>
  <c r="G23" i="1"/>
  <c r="H23" i="1" s="1"/>
  <c r="E23" i="1"/>
  <c r="I22" i="1"/>
  <c r="G22" i="1"/>
  <c r="H22" i="1" s="1"/>
  <c r="E22" i="1"/>
  <c r="I21" i="1"/>
  <c r="G21" i="1"/>
  <c r="H21" i="1" s="1"/>
  <c r="E21" i="1"/>
  <c r="I20" i="1"/>
  <c r="G20" i="1"/>
  <c r="H20" i="1" s="1"/>
  <c r="E20" i="1"/>
  <c r="I19" i="1"/>
  <c r="G19" i="1"/>
  <c r="H19" i="1" s="1"/>
  <c r="E19" i="1"/>
  <c r="I18" i="1"/>
  <c r="G18" i="1"/>
  <c r="H18" i="1" s="1"/>
  <c r="E18" i="1"/>
  <c r="I17" i="1"/>
  <c r="G17" i="1"/>
  <c r="H17" i="1" s="1"/>
  <c r="E17" i="1"/>
  <c r="I16" i="1"/>
  <c r="G16" i="1"/>
  <c r="H16" i="1" s="1"/>
  <c r="E16" i="1"/>
  <c r="I15" i="1"/>
  <c r="G15" i="1"/>
  <c r="H15" i="1" s="1"/>
  <c r="E15" i="1"/>
  <c r="I14" i="1"/>
  <c r="G14" i="1"/>
  <c r="H14" i="1" s="1"/>
  <c r="E14" i="1"/>
  <c r="I13" i="1"/>
  <c r="G13" i="1"/>
  <c r="H13" i="1" s="1"/>
  <c r="E13" i="1"/>
  <c r="I12" i="1"/>
  <c r="G12" i="1"/>
  <c r="H12" i="1" s="1"/>
  <c r="E12" i="1"/>
  <c r="I11" i="1"/>
  <c r="G11" i="1"/>
  <c r="H11" i="1" s="1"/>
  <c r="E11" i="1"/>
  <c r="I10" i="1"/>
  <c r="G10" i="1"/>
  <c r="H10" i="1" s="1"/>
  <c r="E10" i="1"/>
  <c r="I9" i="1"/>
  <c r="G9" i="1"/>
  <c r="H9" i="1" s="1"/>
  <c r="E9" i="1"/>
  <c r="I8" i="1"/>
  <c r="G8" i="1"/>
  <c r="H8" i="1" s="1"/>
  <c r="E8" i="1"/>
  <c r="I7" i="1"/>
  <c r="G7" i="1"/>
  <c r="H7" i="1" s="1"/>
  <c r="E7" i="1"/>
  <c r="I6" i="1"/>
  <c r="G6" i="1"/>
  <c r="H6" i="1" s="1"/>
  <c r="E6" i="1"/>
  <c r="E5" i="1"/>
  <c r="G5" i="1" s="1"/>
  <c r="I4" i="1"/>
  <c r="G4" i="1"/>
  <c r="H4" i="1" s="1"/>
  <c r="E4" i="1"/>
  <c r="H5" i="1" l="1"/>
  <c r="I5" i="1"/>
</calcChain>
</file>

<file path=xl/sharedStrings.xml><?xml version="1.0" encoding="utf-8"?>
<sst xmlns="http://schemas.openxmlformats.org/spreadsheetml/2006/main" count="104" uniqueCount="104">
  <si>
    <t>玩法组</t>
    <phoneticPr fontId="2" type="noConversion"/>
  </si>
  <si>
    <t>玩法</t>
  </si>
  <si>
    <t>玩法说明</t>
    <phoneticPr fontId="2" type="noConversion"/>
  </si>
  <si>
    <t>中奖举例</t>
    <phoneticPr fontId="2" type="noConversion"/>
  </si>
  <si>
    <t>中奖概率</t>
    <phoneticPr fontId="2" type="noConversion"/>
  </si>
  <si>
    <t>投注注数</t>
    <phoneticPr fontId="2" type="noConversion"/>
  </si>
  <si>
    <t>理论赔率</t>
    <phoneticPr fontId="2" type="noConversion"/>
  </si>
  <si>
    <t>从10辆赛车中跑出1到10名位置，数字不可重复开出</t>
    <phoneticPr fontId="2" type="noConversion"/>
  </si>
  <si>
    <t>猜冠军</t>
    <phoneticPr fontId="2" type="noConversion"/>
  </si>
  <si>
    <t>猜冠军复式</t>
    <phoneticPr fontId="2" type="noConversion"/>
  </si>
  <si>
    <t>从第一位中选择1个以上号码组成一注，所选号码与开奖号码的第一位相同，即为中奖。</t>
    <phoneticPr fontId="2" type="noConversion"/>
  </si>
  <si>
    <t>投注方案：1；开奖号码：12345678910，即为中奖。</t>
    <phoneticPr fontId="2" type="noConversion"/>
  </si>
  <si>
    <t>猜前二</t>
  </si>
  <si>
    <t>猜前二复式</t>
    <phoneticPr fontId="2" type="noConversion"/>
  </si>
  <si>
    <t>从第一位以及第二位中选择2个以上的号码组成一注，所选号码与开奖号码的第一位、第二位相同，即为中奖。</t>
    <phoneticPr fontId="2" type="noConversion"/>
  </si>
  <si>
    <t>投注方案：1,2；开奖号码：12345678910，即为中奖。</t>
    <phoneticPr fontId="2" type="noConversion"/>
  </si>
  <si>
    <t>猜前二单式</t>
    <phoneticPr fontId="2" type="noConversion"/>
  </si>
  <si>
    <t>猜前三</t>
  </si>
  <si>
    <t>猜前三复式</t>
    <phoneticPr fontId="2" type="noConversion"/>
  </si>
  <si>
    <t>从第一位至第三位中选择3个以上的号码组成一注，所选号码与开奖号码的第一位、第二位、第三位相同，即为中奖。</t>
    <phoneticPr fontId="2" type="noConversion"/>
  </si>
  <si>
    <t>投注方案：1,2,3；开奖号码：12345678910，即为中奖。</t>
    <phoneticPr fontId="2" type="noConversion"/>
  </si>
  <si>
    <t>猜前三单式</t>
    <phoneticPr fontId="2" type="noConversion"/>
  </si>
  <si>
    <t>猜前四</t>
  </si>
  <si>
    <t>猜前四复式</t>
    <phoneticPr fontId="2" type="noConversion"/>
  </si>
  <si>
    <t>从第1-4位中选择4个以上的号码组成1注、所选号码与开奖号码的前4位相同，即中奖。</t>
    <phoneticPr fontId="2" type="noConversion"/>
  </si>
  <si>
    <t>投注方案：05 08 09 10；开奖号码前4位：05 08 09 10 既中猜前四复式一等奖。</t>
    <phoneticPr fontId="2" type="noConversion"/>
  </si>
  <si>
    <t>猜前四单式</t>
    <phoneticPr fontId="2" type="noConversion"/>
  </si>
  <si>
    <t>猜前五</t>
  </si>
  <si>
    <t>猜前五复式</t>
    <phoneticPr fontId="2" type="noConversion"/>
  </si>
  <si>
    <t>从第1-5位中选择5个以上的号码组成1注、所选号码与开奖号码的前5位相同，即中奖。</t>
    <phoneticPr fontId="2" type="noConversion"/>
  </si>
  <si>
    <t>投注方案：05 08 09 07 01；开奖号码前5位：05 08 09 07 01,即中猜前五复式一等奖。</t>
    <phoneticPr fontId="2" type="noConversion"/>
  </si>
  <si>
    <t>猜前五单式</t>
    <phoneticPr fontId="2" type="noConversion"/>
  </si>
  <si>
    <t>猜前六</t>
    <phoneticPr fontId="2" type="noConversion"/>
  </si>
  <si>
    <t>猜前六复式</t>
    <phoneticPr fontId="2" type="noConversion"/>
  </si>
  <si>
    <t>从第1-6位中选择6个以上的号码组成1注、所选号码与开奖号码的前6位相同，即中奖。</t>
    <phoneticPr fontId="2" type="noConversion"/>
  </si>
  <si>
    <t>投注方案：05 08 09 07 01 03；开奖号码前6位：05 08 09 07 01 03,即中猜前六复式一等奖。</t>
    <phoneticPr fontId="2" type="noConversion"/>
  </si>
  <si>
    <t>猜前六单式</t>
    <phoneticPr fontId="2" type="noConversion"/>
  </si>
  <si>
    <t>定位胆</t>
    <phoneticPr fontId="2" type="noConversion"/>
  </si>
  <si>
    <t>位置1~位置10</t>
  </si>
  <si>
    <t>从位置1~位置10，十个任意位置上至少选择1个以上号码，所选号码与同位置上的开奖号码一致，即为中奖。</t>
    <phoneticPr fontId="2" type="noConversion"/>
  </si>
  <si>
    <t>投注方案：1；开奖号码第一位：1，即为中奖。</t>
    <phoneticPr fontId="2" type="noConversion"/>
  </si>
  <si>
    <t>和值</t>
    <phoneticPr fontId="2" type="noConversion"/>
  </si>
  <si>
    <t>二和值：3和19</t>
    <phoneticPr fontId="2" type="noConversion"/>
  </si>
  <si>
    <t>从3-19中任意选择1个以上号码，所选数值等于开奖号码前第1-2名数字相加之和，即为中奖。</t>
    <phoneticPr fontId="2" type="noConversion"/>
  </si>
  <si>
    <t xml:space="preserve">投注方案：和值3；
開獎號碼前第1-2名、第5-6名、第9-10名：
(1)開出02 01號碼，順序不限，即中獎；
(2)開出01 03號碼，順序不限，即不中獎",
</t>
    <phoneticPr fontId="2" type="noConversion"/>
  </si>
  <si>
    <t>二和值：4和18</t>
    <phoneticPr fontId="2" type="noConversion"/>
  </si>
  <si>
    <t>二和值：5和17</t>
    <phoneticPr fontId="2" type="noConversion"/>
  </si>
  <si>
    <t>二和值：6和16</t>
    <phoneticPr fontId="2" type="noConversion"/>
  </si>
  <si>
    <t>二和值：7和15</t>
    <phoneticPr fontId="2" type="noConversion"/>
  </si>
  <si>
    <t>二和值：8和14</t>
    <phoneticPr fontId="2" type="noConversion"/>
  </si>
  <si>
    <t>二和值：9和13</t>
    <phoneticPr fontId="2" type="noConversion"/>
  </si>
  <si>
    <t>二和值：10和12</t>
    <phoneticPr fontId="2" type="noConversion"/>
  </si>
  <si>
    <t>二和值：11</t>
    <phoneticPr fontId="2" type="noConversion"/>
  </si>
  <si>
    <t>三和值：6和27</t>
    <phoneticPr fontId="2" type="noConversion"/>
  </si>
  <si>
    <t>从6-27中任意选择1个以上号码，所选数值等于开奖号码第1-3 名数字相加之和，即为中奖。</t>
    <phoneticPr fontId="2" type="noConversion"/>
  </si>
  <si>
    <t>投注方案：和值6；
開獎號碼前第1-3名、第8-10名：
(1)開出02 01 03號碼，順序不限，即中獎；
(2)開出01 04 03號碼，順序不限，即不中獎",</t>
    <phoneticPr fontId="2" type="noConversion"/>
  </si>
  <si>
    <t>三和值：7和26</t>
    <phoneticPr fontId="2" type="noConversion"/>
  </si>
  <si>
    <t>三和值：8和25</t>
    <phoneticPr fontId="2" type="noConversion"/>
  </si>
  <si>
    <t>三和值：9和24</t>
    <phoneticPr fontId="2" type="noConversion"/>
  </si>
  <si>
    <t>三和值：10和23</t>
    <phoneticPr fontId="2" type="noConversion"/>
  </si>
  <si>
    <t>三和值：11和22</t>
    <phoneticPr fontId="2" type="noConversion"/>
  </si>
  <si>
    <t>三和值：12和21</t>
    <phoneticPr fontId="2" type="noConversion"/>
  </si>
  <si>
    <t>三和值：13和20</t>
    <phoneticPr fontId="2" type="noConversion"/>
  </si>
  <si>
    <t>三和值：14和19</t>
    <phoneticPr fontId="2" type="noConversion"/>
  </si>
  <si>
    <t>三和值：15和18</t>
    <phoneticPr fontId="2" type="noConversion"/>
  </si>
  <si>
    <t>三和值：16和17</t>
    <phoneticPr fontId="2" type="noConversion"/>
  </si>
  <si>
    <t>和值大小单双：大</t>
    <phoneticPr fontId="2" type="noConversion"/>
  </si>
  <si>
    <t>对冠亚军和值的“大（12~19）、小（3~11）、单（03 05 07 09 11 13 15 17 19）、双（04 06 08 10 12 14 16 18）”形态进行购买，所选号码的形态与开奖号码的形态相同，即为中奖。</t>
    <phoneticPr fontId="2" type="noConversion"/>
  </si>
  <si>
    <t>投注方案：双；
开奖号码冠亚军和值為双，即为中奖。</t>
  </si>
  <si>
    <t>和值大小单双：小</t>
    <phoneticPr fontId="2" type="noConversion"/>
  </si>
  <si>
    <t>和值大小单双：单</t>
    <phoneticPr fontId="2" type="noConversion"/>
  </si>
  <si>
    <t>和值大小单双：双</t>
    <phoneticPr fontId="2" type="noConversion"/>
  </si>
  <si>
    <t>大小单双</t>
    <phoneticPr fontId="2" type="noConversion"/>
  </si>
  <si>
    <t>大</t>
    <phoneticPr fontId="2" type="noConversion"/>
  </si>
  <si>
    <t>选择大或小进行投注，只要开奖的第一名车号的大小(注：1,2,3,4,5为小；6,7,8,9,10为大)，单双(注：1 ,3,5,7,9为单；2,4,6,8,10为双)与所选项一致即中奖。</t>
    <phoneticPr fontId="2" type="noConversion"/>
  </si>
  <si>
    <t>猜大小单双共分为：第1名大小单双，第2名大小单双，第3名大小单双。</t>
    <phoneticPr fontId="2" type="noConversion"/>
  </si>
  <si>
    <t>小</t>
    <phoneticPr fontId="2" type="noConversion"/>
  </si>
  <si>
    <t>单</t>
    <phoneticPr fontId="2" type="noConversion"/>
  </si>
  <si>
    <t>双</t>
    <phoneticPr fontId="2" type="noConversion"/>
  </si>
  <si>
    <t>龙虎</t>
    <phoneticPr fontId="2" type="noConversion"/>
  </si>
  <si>
    <t>冠军龙虎</t>
    <phoneticPr fontId="2" type="noConversion"/>
  </si>
  <si>
    <t>第一名车号大于第十名车号视为【龙】中奖，反之小于视为【虎】中奖，其余情形视为不中奖。</t>
    <phoneticPr fontId="2" type="noConversion"/>
  </si>
  <si>
    <t>投注方案：【龙】；开奖号码第一名和第十名：09 03，即中奖</t>
    <phoneticPr fontId="2" type="noConversion"/>
  </si>
  <si>
    <t>亚军龙虎</t>
    <phoneticPr fontId="2" type="noConversion"/>
  </si>
  <si>
    <t>第二名车号大于第九名车号视为【龙】中奖，反之小于视为【虎】中奖，其余情形视为不中奖。</t>
    <phoneticPr fontId="2" type="noConversion"/>
  </si>
  <si>
    <t>投注方案：【龙】；开奖号码第二名和第九名：09 03，即中奖</t>
    <phoneticPr fontId="2" type="noConversion"/>
  </si>
  <si>
    <t>季军龙虎</t>
    <phoneticPr fontId="2" type="noConversion"/>
  </si>
  <si>
    <t>第三名车号大于第八名车号视为【龙】中奖，反之小于视为【虎】中奖，其余情形视为不中奖。 </t>
    <phoneticPr fontId="2" type="noConversion"/>
  </si>
  <si>
    <t>投注方案：【龙】；开奖号码第三名和第八名：09 03，即中奖</t>
    <phoneticPr fontId="2" type="noConversion"/>
  </si>
  <si>
    <t>第四名龙虎</t>
    <phoneticPr fontId="2" type="noConversion"/>
  </si>
  <si>
    <t>第四名车号大于第七名车号视为【龙】中奖，反之小于视为【虎】中奖，其余情形视为不中奖。</t>
    <phoneticPr fontId="2" type="noConversion"/>
  </si>
  <si>
    <t>投注方案：【龙】；开奖号码第四名和第七名：09 03，即中奖</t>
    <phoneticPr fontId="2" type="noConversion"/>
  </si>
  <si>
    <t>第五名龙虎</t>
    <phoneticPr fontId="2" type="noConversion"/>
  </si>
  <si>
    <t>第五名车号大于第六名车号视为【龙】中奖，反之小于视为【虎】中奖，其余情形视为不中奖。</t>
    <phoneticPr fontId="2" type="noConversion"/>
  </si>
  <si>
    <t>投注方案：【龙】；开奖号码第五名和第六名：09 03，即中奖</t>
    <phoneticPr fontId="2" type="noConversion"/>
  </si>
  <si>
    <t>竞速</t>
    <phoneticPr fontId="2" type="noConversion"/>
  </si>
  <si>
    <t>从第一排号码，选择任意两个号码放进快vs慢两排组成一注，所选号码与开奖号码的顺序相同，位置不限，即中奖。</t>
    <phoneticPr fontId="2" type="noConversion"/>
  </si>
  <si>
    <t>投注方案：05vs08；开奖号码：...05...08...即中竞速一等奖。</t>
    <phoneticPr fontId="2" type="noConversion"/>
  </si>
  <si>
    <t>组合</t>
    <phoneticPr fontId="2" type="noConversion"/>
  </si>
  <si>
    <t>冠亚组合</t>
    <phoneticPr fontId="2" type="noConversion"/>
  </si>
  <si>
    <t>所选2个数值为开奖号码的冠军及亚军(顺序不限)，即为中奖。</t>
    <phoneticPr fontId="2" type="noConversion"/>
  </si>
  <si>
    <t>如：选择01 02，
开奖号码为01,02,*******、02,01,*******，即为中奖。</t>
    <phoneticPr fontId="2" type="noConversion"/>
  </si>
  <si>
    <t>奖金组
1800</t>
    <phoneticPr fontId="2" type="noConversion"/>
  </si>
  <si>
    <t>奖金组
1956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</si>
</sst>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5">
    <font>
      <sz val="11"/>
      <color theme="1"/>
      <name val="等线"/>
      <family val="2"/>
      <scheme val="minor"/>
    </font>
    <font>
      <b/>
      <sz val="11"/>
      <color rgb="FF000000"/>
      <name val="Microsoft yahei"/>
      <family val="2"/>
      <charset val="134"/>
    </font>
    <font>
      <sz val="9"/>
      <name val="等线"/>
      <family val="3"/>
      <charset val="134"/>
      <scheme val="minor"/>
    </font>
    <font>
      <sz val="11"/>
      <color rgb="FF393939"/>
      <name val="Microsoft yahei"/>
      <family val="2"/>
      <charset val="134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176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"/>
  <sheetViews>
    <sheetView tabSelected="1" workbookViewId="0">
      <selection activeCell="A49" sqref="A49:B49"/>
    </sheetView>
  </sheetViews>
  <sheetFormatPr defaultRowHeight="14.25"/>
  <cols>
    <col min="1" max="2" width="17.875" customWidth="1"/>
    <col min="3" max="4" width="29.5" customWidth="1"/>
    <col min="5" max="6" width="18.75" customWidth="1"/>
    <col min="7" max="9" width="21.5" customWidth="1"/>
  </cols>
  <sheetData>
    <row r="1" spans="1:9" ht="15" customHeight="1">
      <c r="A1" s="14" t="s">
        <v>0</v>
      </c>
      <c r="B1" s="14" t="s">
        <v>1</v>
      </c>
      <c r="C1" s="12" t="s">
        <v>2</v>
      </c>
      <c r="D1" s="12" t="s">
        <v>3</v>
      </c>
      <c r="E1" s="14" t="s">
        <v>4</v>
      </c>
      <c r="F1" s="12" t="s">
        <v>5</v>
      </c>
      <c r="G1" s="12" t="s">
        <v>6</v>
      </c>
      <c r="H1" s="12" t="s">
        <v>102</v>
      </c>
      <c r="I1" s="12" t="s">
        <v>103</v>
      </c>
    </row>
    <row r="2" spans="1:9" ht="15" customHeight="1">
      <c r="A2" s="14"/>
      <c r="B2" s="14"/>
      <c r="C2" s="12"/>
      <c r="D2" s="12"/>
      <c r="E2" s="14"/>
      <c r="F2" s="12"/>
      <c r="G2" s="12"/>
      <c r="H2" s="12"/>
      <c r="I2" s="12"/>
    </row>
    <row r="3" spans="1:9" ht="23.25" customHeight="1">
      <c r="A3" s="13" t="s">
        <v>7</v>
      </c>
      <c r="B3" s="13"/>
      <c r="C3" s="13"/>
      <c r="D3" s="13"/>
      <c r="E3" s="13"/>
      <c r="F3" s="13"/>
      <c r="G3" s="13"/>
      <c r="H3" s="13"/>
      <c r="I3" s="13"/>
    </row>
    <row r="4" spans="1:9" ht="49.5">
      <c r="A4" s="1" t="s">
        <v>8</v>
      </c>
      <c r="B4" s="1" t="s">
        <v>9</v>
      </c>
      <c r="C4" s="2" t="s">
        <v>10</v>
      </c>
      <c r="D4" s="2" t="s">
        <v>11</v>
      </c>
      <c r="E4" s="3">
        <f>1/10</f>
        <v>0.1</v>
      </c>
      <c r="F4" s="4">
        <v>1</v>
      </c>
      <c r="G4" s="3">
        <f>(1/E4)*F4</f>
        <v>10</v>
      </c>
      <c r="H4" s="3">
        <f>2*G4*1800/2000</f>
        <v>18</v>
      </c>
      <c r="I4" s="3">
        <f>2*G4*1956/2000</f>
        <v>19.559999999999999</v>
      </c>
    </row>
    <row r="5" spans="1:9" ht="32.25" customHeight="1">
      <c r="A5" s="10" t="s">
        <v>12</v>
      </c>
      <c r="B5" s="1" t="s">
        <v>13</v>
      </c>
      <c r="C5" s="11" t="s">
        <v>14</v>
      </c>
      <c r="D5" s="11" t="s">
        <v>15</v>
      </c>
      <c r="E5" s="3">
        <f>1/90</f>
        <v>1.1111111111111112E-2</v>
      </c>
      <c r="F5" s="4">
        <v>1</v>
      </c>
      <c r="G5" s="3">
        <f t="shared" ref="G5:G50" si="0">(1/E5)*F5</f>
        <v>90</v>
      </c>
      <c r="H5" s="3">
        <f t="shared" ref="H5:H50" si="1">2*G5*1800/2000</f>
        <v>162</v>
      </c>
      <c r="I5" s="3">
        <f t="shared" ref="I5:I50" si="2">2*G5*1956/2000</f>
        <v>176.04</v>
      </c>
    </row>
    <row r="6" spans="1:9" ht="32.25" customHeight="1">
      <c r="A6" s="10"/>
      <c r="B6" s="1" t="s">
        <v>16</v>
      </c>
      <c r="C6" s="11"/>
      <c r="D6" s="11"/>
      <c r="E6" s="3">
        <f>1/90</f>
        <v>1.1111111111111112E-2</v>
      </c>
      <c r="F6" s="4">
        <v>1</v>
      </c>
      <c r="G6" s="3">
        <f t="shared" si="0"/>
        <v>90</v>
      </c>
      <c r="H6" s="3">
        <f t="shared" si="1"/>
        <v>162</v>
      </c>
      <c r="I6" s="3">
        <f t="shared" si="2"/>
        <v>176.04</v>
      </c>
    </row>
    <row r="7" spans="1:9" ht="32.25" customHeight="1">
      <c r="A7" s="10" t="s">
        <v>17</v>
      </c>
      <c r="B7" s="1" t="s">
        <v>18</v>
      </c>
      <c r="C7" s="11" t="s">
        <v>19</v>
      </c>
      <c r="D7" s="11" t="s">
        <v>20</v>
      </c>
      <c r="E7" s="3">
        <f>1/720</f>
        <v>1.3888888888888889E-3</v>
      </c>
      <c r="F7" s="4">
        <v>1</v>
      </c>
      <c r="G7" s="3">
        <f t="shared" si="0"/>
        <v>720</v>
      </c>
      <c r="H7" s="3">
        <f t="shared" si="1"/>
        <v>1296</v>
      </c>
      <c r="I7" s="3">
        <f t="shared" si="2"/>
        <v>1408.32</v>
      </c>
    </row>
    <row r="8" spans="1:9" ht="32.25" customHeight="1">
      <c r="A8" s="10"/>
      <c r="B8" s="1" t="s">
        <v>21</v>
      </c>
      <c r="C8" s="11"/>
      <c r="D8" s="11"/>
      <c r="E8" s="3">
        <f>1/720</f>
        <v>1.3888888888888889E-3</v>
      </c>
      <c r="F8" s="4">
        <v>1</v>
      </c>
      <c r="G8" s="3">
        <f t="shared" si="0"/>
        <v>720</v>
      </c>
      <c r="H8" s="3">
        <f t="shared" si="1"/>
        <v>1296</v>
      </c>
      <c r="I8" s="3">
        <f t="shared" si="2"/>
        <v>1408.32</v>
      </c>
    </row>
    <row r="9" spans="1:9" ht="32.25" customHeight="1">
      <c r="A9" s="10" t="s">
        <v>22</v>
      </c>
      <c r="B9" s="1" t="s">
        <v>23</v>
      </c>
      <c r="C9" s="11" t="s">
        <v>24</v>
      </c>
      <c r="D9" s="11" t="s">
        <v>25</v>
      </c>
      <c r="E9" s="3">
        <f>1/5040</f>
        <v>1.9841269841269841E-4</v>
      </c>
      <c r="F9" s="4">
        <v>1</v>
      </c>
      <c r="G9" s="3">
        <f t="shared" si="0"/>
        <v>5040</v>
      </c>
      <c r="H9" s="3">
        <f t="shared" si="1"/>
        <v>9072</v>
      </c>
      <c r="I9" s="3">
        <f t="shared" si="2"/>
        <v>9858.24</v>
      </c>
    </row>
    <row r="10" spans="1:9" ht="32.25" customHeight="1">
      <c r="A10" s="10"/>
      <c r="B10" s="1" t="s">
        <v>26</v>
      </c>
      <c r="C10" s="11"/>
      <c r="D10" s="11"/>
      <c r="E10" s="3">
        <f>1/5040</f>
        <v>1.9841269841269841E-4</v>
      </c>
      <c r="F10" s="4">
        <v>1</v>
      </c>
      <c r="G10" s="3">
        <f t="shared" si="0"/>
        <v>5040</v>
      </c>
      <c r="H10" s="3">
        <f t="shared" si="1"/>
        <v>9072</v>
      </c>
      <c r="I10" s="3">
        <f t="shared" si="2"/>
        <v>9858.24</v>
      </c>
    </row>
    <row r="11" spans="1:9" ht="32.25" customHeight="1">
      <c r="A11" s="10" t="s">
        <v>27</v>
      </c>
      <c r="B11" s="1" t="s">
        <v>28</v>
      </c>
      <c r="C11" s="11" t="s">
        <v>29</v>
      </c>
      <c r="D11" s="11" t="s">
        <v>30</v>
      </c>
      <c r="E11" s="3">
        <f>1/30240</f>
        <v>3.3068783068783071E-5</v>
      </c>
      <c r="F11" s="4">
        <v>1</v>
      </c>
      <c r="G11" s="3">
        <f t="shared" si="0"/>
        <v>30239.999999999996</v>
      </c>
      <c r="H11" s="3">
        <f t="shared" si="1"/>
        <v>54431.999999999993</v>
      </c>
      <c r="I11" s="3">
        <f t="shared" si="2"/>
        <v>59149.439999999995</v>
      </c>
    </row>
    <row r="12" spans="1:9" ht="32.25" customHeight="1">
      <c r="A12" s="10"/>
      <c r="B12" s="1" t="s">
        <v>31</v>
      </c>
      <c r="C12" s="11"/>
      <c r="D12" s="11"/>
      <c r="E12" s="3">
        <f>1/30240</f>
        <v>3.3068783068783071E-5</v>
      </c>
      <c r="F12" s="4">
        <v>1</v>
      </c>
      <c r="G12" s="3">
        <f t="shared" si="0"/>
        <v>30239.999999999996</v>
      </c>
      <c r="H12" s="3">
        <f t="shared" si="1"/>
        <v>54431.999999999993</v>
      </c>
      <c r="I12" s="3">
        <f t="shared" si="2"/>
        <v>59149.439999999995</v>
      </c>
    </row>
    <row r="13" spans="1:9" ht="32.25" customHeight="1">
      <c r="A13" s="10" t="s">
        <v>32</v>
      </c>
      <c r="B13" s="1" t="s">
        <v>33</v>
      </c>
      <c r="C13" s="11" t="s">
        <v>34</v>
      </c>
      <c r="D13" s="11" t="s">
        <v>35</v>
      </c>
      <c r="E13" s="3">
        <f>1/151200</f>
        <v>6.613756613756614E-6</v>
      </c>
      <c r="F13" s="4">
        <v>1</v>
      </c>
      <c r="G13" s="3">
        <f t="shared" si="0"/>
        <v>151200</v>
      </c>
      <c r="H13" s="3">
        <f t="shared" si="1"/>
        <v>272160</v>
      </c>
      <c r="I13" s="3">
        <f t="shared" si="2"/>
        <v>295747.20000000001</v>
      </c>
    </row>
    <row r="14" spans="1:9" ht="32.25" customHeight="1">
      <c r="A14" s="10"/>
      <c r="B14" s="1" t="s">
        <v>36</v>
      </c>
      <c r="C14" s="11"/>
      <c r="D14" s="11"/>
      <c r="E14" s="3">
        <f>1/151200</f>
        <v>6.613756613756614E-6</v>
      </c>
      <c r="F14" s="4">
        <v>1</v>
      </c>
      <c r="G14" s="3">
        <f t="shared" si="0"/>
        <v>151200</v>
      </c>
      <c r="H14" s="3">
        <f t="shared" si="1"/>
        <v>272160</v>
      </c>
      <c r="I14" s="3">
        <f t="shared" si="2"/>
        <v>295747.20000000001</v>
      </c>
    </row>
    <row r="15" spans="1:9" ht="66">
      <c r="A15" s="1" t="s">
        <v>37</v>
      </c>
      <c r="B15" s="1" t="s">
        <v>38</v>
      </c>
      <c r="C15" s="2" t="s">
        <v>39</v>
      </c>
      <c r="D15" s="2" t="s">
        <v>40</v>
      </c>
      <c r="E15" s="3">
        <f>1/10</f>
        <v>0.1</v>
      </c>
      <c r="F15" s="4">
        <v>1</v>
      </c>
      <c r="G15" s="3">
        <f t="shared" si="0"/>
        <v>10</v>
      </c>
      <c r="H15" s="3">
        <f t="shared" si="1"/>
        <v>18</v>
      </c>
      <c r="I15" s="3">
        <f t="shared" si="2"/>
        <v>19.559999999999999</v>
      </c>
    </row>
    <row r="16" spans="1:9" ht="16.5">
      <c r="A16" s="10" t="s">
        <v>41</v>
      </c>
      <c r="B16" s="1" t="s">
        <v>42</v>
      </c>
      <c r="C16" s="11" t="s">
        <v>43</v>
      </c>
      <c r="D16" s="11" t="s">
        <v>44</v>
      </c>
      <c r="E16" s="3">
        <f>1/45</f>
        <v>2.2222222222222223E-2</v>
      </c>
      <c r="F16" s="4">
        <v>1</v>
      </c>
      <c r="G16" s="3">
        <f t="shared" si="0"/>
        <v>45</v>
      </c>
      <c r="H16" s="3">
        <f t="shared" si="1"/>
        <v>81</v>
      </c>
      <c r="I16" s="3">
        <f t="shared" si="2"/>
        <v>88.02</v>
      </c>
    </row>
    <row r="17" spans="1:9" ht="16.5">
      <c r="A17" s="10"/>
      <c r="B17" s="1" t="s">
        <v>45</v>
      </c>
      <c r="C17" s="11"/>
      <c r="D17" s="11"/>
      <c r="E17" s="3">
        <f>1/45</f>
        <v>2.2222222222222223E-2</v>
      </c>
      <c r="F17" s="4">
        <v>1</v>
      </c>
      <c r="G17" s="3">
        <f t="shared" si="0"/>
        <v>45</v>
      </c>
      <c r="H17" s="3">
        <f t="shared" si="1"/>
        <v>81</v>
      </c>
      <c r="I17" s="3">
        <f t="shared" si="2"/>
        <v>88.02</v>
      </c>
    </row>
    <row r="18" spans="1:9" ht="16.5">
      <c r="A18" s="10"/>
      <c r="B18" s="1" t="s">
        <v>46</v>
      </c>
      <c r="C18" s="11"/>
      <c r="D18" s="11"/>
      <c r="E18" s="3">
        <f>2/45</f>
        <v>4.4444444444444446E-2</v>
      </c>
      <c r="F18" s="4">
        <v>1</v>
      </c>
      <c r="G18" s="3">
        <f t="shared" si="0"/>
        <v>22.5</v>
      </c>
      <c r="H18" s="3">
        <f t="shared" si="1"/>
        <v>40.5</v>
      </c>
      <c r="I18" s="3">
        <f t="shared" si="2"/>
        <v>44.01</v>
      </c>
    </row>
    <row r="19" spans="1:9" ht="16.5">
      <c r="A19" s="10"/>
      <c r="B19" s="1" t="s">
        <v>47</v>
      </c>
      <c r="C19" s="11"/>
      <c r="D19" s="11"/>
      <c r="E19" s="3">
        <f>2/45</f>
        <v>4.4444444444444446E-2</v>
      </c>
      <c r="F19" s="4">
        <v>1</v>
      </c>
      <c r="G19" s="3">
        <f t="shared" si="0"/>
        <v>22.5</v>
      </c>
      <c r="H19" s="3">
        <f t="shared" si="1"/>
        <v>40.5</v>
      </c>
      <c r="I19" s="3">
        <f t="shared" si="2"/>
        <v>44.01</v>
      </c>
    </row>
    <row r="20" spans="1:9" ht="16.5">
      <c r="A20" s="10"/>
      <c r="B20" s="1" t="s">
        <v>48</v>
      </c>
      <c r="C20" s="11"/>
      <c r="D20" s="11"/>
      <c r="E20" s="3">
        <f>3/45</f>
        <v>6.6666666666666666E-2</v>
      </c>
      <c r="F20" s="4">
        <v>1</v>
      </c>
      <c r="G20" s="3">
        <f t="shared" si="0"/>
        <v>15</v>
      </c>
      <c r="H20" s="3">
        <f t="shared" si="1"/>
        <v>27</v>
      </c>
      <c r="I20" s="3">
        <f t="shared" si="2"/>
        <v>29.34</v>
      </c>
    </row>
    <row r="21" spans="1:9" ht="16.5">
      <c r="A21" s="10"/>
      <c r="B21" s="1" t="s">
        <v>49</v>
      </c>
      <c r="C21" s="11"/>
      <c r="D21" s="11"/>
      <c r="E21" s="3">
        <f>3/45</f>
        <v>6.6666666666666666E-2</v>
      </c>
      <c r="F21" s="4">
        <v>1</v>
      </c>
      <c r="G21" s="3">
        <f t="shared" si="0"/>
        <v>15</v>
      </c>
      <c r="H21" s="3">
        <f t="shared" si="1"/>
        <v>27</v>
      </c>
      <c r="I21" s="3">
        <f t="shared" si="2"/>
        <v>29.34</v>
      </c>
    </row>
    <row r="22" spans="1:9" ht="16.5">
      <c r="A22" s="10"/>
      <c r="B22" s="1" t="s">
        <v>50</v>
      </c>
      <c r="C22" s="11"/>
      <c r="D22" s="11"/>
      <c r="E22" s="3">
        <f>4/45</f>
        <v>8.8888888888888892E-2</v>
      </c>
      <c r="F22" s="4">
        <v>1</v>
      </c>
      <c r="G22" s="3">
        <f t="shared" si="0"/>
        <v>11.25</v>
      </c>
      <c r="H22" s="3">
        <f t="shared" si="1"/>
        <v>20.25</v>
      </c>
      <c r="I22" s="3">
        <f t="shared" si="2"/>
        <v>22.004999999999999</v>
      </c>
    </row>
    <row r="23" spans="1:9" ht="16.5">
      <c r="A23" s="10"/>
      <c r="B23" s="1" t="s">
        <v>51</v>
      </c>
      <c r="C23" s="11"/>
      <c r="D23" s="11"/>
      <c r="E23" s="3">
        <f>4/45</f>
        <v>8.8888888888888892E-2</v>
      </c>
      <c r="F23" s="4">
        <v>1</v>
      </c>
      <c r="G23" s="3">
        <f t="shared" si="0"/>
        <v>11.25</v>
      </c>
      <c r="H23" s="3">
        <f t="shared" si="1"/>
        <v>20.25</v>
      </c>
      <c r="I23" s="3">
        <f t="shared" si="2"/>
        <v>22.004999999999999</v>
      </c>
    </row>
    <row r="24" spans="1:9" ht="16.5">
      <c r="A24" s="10"/>
      <c r="B24" s="1" t="s">
        <v>52</v>
      </c>
      <c r="C24" s="11"/>
      <c r="D24" s="11"/>
      <c r="E24" s="3">
        <f>5/45</f>
        <v>0.1111111111111111</v>
      </c>
      <c r="F24" s="4">
        <v>1</v>
      </c>
      <c r="G24" s="3">
        <f t="shared" si="0"/>
        <v>9</v>
      </c>
      <c r="H24" s="3">
        <f t="shared" si="1"/>
        <v>16.2</v>
      </c>
      <c r="I24" s="3">
        <f t="shared" si="2"/>
        <v>17.603999999999999</v>
      </c>
    </row>
    <row r="25" spans="1:9" ht="16.5">
      <c r="A25" s="10"/>
      <c r="B25" s="1" t="s">
        <v>53</v>
      </c>
      <c r="C25" s="11" t="s">
        <v>54</v>
      </c>
      <c r="D25" s="11" t="s">
        <v>55</v>
      </c>
      <c r="E25" s="3">
        <f>1/120</f>
        <v>8.3333333333333332E-3</v>
      </c>
      <c r="F25" s="4">
        <v>1</v>
      </c>
      <c r="G25" s="3">
        <f t="shared" si="0"/>
        <v>120</v>
      </c>
      <c r="H25" s="3">
        <f t="shared" si="1"/>
        <v>216</v>
      </c>
      <c r="I25" s="3">
        <f t="shared" si="2"/>
        <v>234.72</v>
      </c>
    </row>
    <row r="26" spans="1:9" ht="16.5">
      <c r="A26" s="10"/>
      <c r="B26" s="1" t="s">
        <v>56</v>
      </c>
      <c r="C26" s="11"/>
      <c r="D26" s="11"/>
      <c r="E26" s="3">
        <f>1/120</f>
        <v>8.3333333333333332E-3</v>
      </c>
      <c r="F26" s="4">
        <v>1</v>
      </c>
      <c r="G26" s="3">
        <f t="shared" si="0"/>
        <v>120</v>
      </c>
      <c r="H26" s="3">
        <f t="shared" si="1"/>
        <v>216</v>
      </c>
      <c r="I26" s="3">
        <f t="shared" si="2"/>
        <v>234.72</v>
      </c>
    </row>
    <row r="27" spans="1:9" ht="16.5">
      <c r="A27" s="10"/>
      <c r="B27" s="1" t="s">
        <v>57</v>
      </c>
      <c r="C27" s="11"/>
      <c r="D27" s="11"/>
      <c r="E27" s="3">
        <f>2/120</f>
        <v>1.6666666666666666E-2</v>
      </c>
      <c r="F27" s="4">
        <v>1</v>
      </c>
      <c r="G27" s="3">
        <f t="shared" si="0"/>
        <v>60</v>
      </c>
      <c r="H27" s="3">
        <f t="shared" si="1"/>
        <v>108</v>
      </c>
      <c r="I27" s="3">
        <f t="shared" si="2"/>
        <v>117.36</v>
      </c>
    </row>
    <row r="28" spans="1:9" ht="16.5">
      <c r="A28" s="10"/>
      <c r="B28" s="1" t="s">
        <v>58</v>
      </c>
      <c r="C28" s="11"/>
      <c r="D28" s="11"/>
      <c r="E28" s="3">
        <f>3/120</f>
        <v>2.5000000000000001E-2</v>
      </c>
      <c r="F28" s="4">
        <v>1</v>
      </c>
      <c r="G28" s="3">
        <f t="shared" si="0"/>
        <v>40</v>
      </c>
      <c r="H28" s="3">
        <f t="shared" si="1"/>
        <v>72</v>
      </c>
      <c r="I28" s="3">
        <f t="shared" si="2"/>
        <v>78.239999999999995</v>
      </c>
    </row>
    <row r="29" spans="1:9" ht="16.5">
      <c r="A29" s="10"/>
      <c r="B29" s="1" t="s">
        <v>59</v>
      </c>
      <c r="C29" s="11"/>
      <c r="D29" s="11"/>
      <c r="E29" s="3">
        <f>4/120</f>
        <v>3.3333333333333333E-2</v>
      </c>
      <c r="F29" s="4">
        <v>1</v>
      </c>
      <c r="G29" s="3">
        <f t="shared" si="0"/>
        <v>30</v>
      </c>
      <c r="H29" s="3">
        <f t="shared" si="1"/>
        <v>54</v>
      </c>
      <c r="I29" s="3">
        <f t="shared" si="2"/>
        <v>58.68</v>
      </c>
    </row>
    <row r="30" spans="1:9" ht="16.5">
      <c r="A30" s="10"/>
      <c r="B30" s="1" t="s">
        <v>60</v>
      </c>
      <c r="C30" s="11"/>
      <c r="D30" s="11"/>
      <c r="E30" s="3">
        <f>5/120</f>
        <v>4.1666666666666664E-2</v>
      </c>
      <c r="F30" s="4">
        <v>1</v>
      </c>
      <c r="G30" s="3">
        <f t="shared" si="0"/>
        <v>24</v>
      </c>
      <c r="H30" s="3">
        <f t="shared" si="1"/>
        <v>43.2</v>
      </c>
      <c r="I30" s="3">
        <f t="shared" si="2"/>
        <v>46.944000000000003</v>
      </c>
    </row>
    <row r="31" spans="1:9" ht="16.5">
      <c r="A31" s="10"/>
      <c r="B31" s="1" t="s">
        <v>61</v>
      </c>
      <c r="C31" s="11"/>
      <c r="D31" s="11"/>
      <c r="E31" s="3">
        <f>7/120</f>
        <v>5.8333333333333334E-2</v>
      </c>
      <c r="F31" s="4">
        <v>1</v>
      </c>
      <c r="G31" s="3">
        <f t="shared" si="0"/>
        <v>17.142857142857142</v>
      </c>
      <c r="H31" s="3">
        <f t="shared" si="1"/>
        <v>30.857142857142854</v>
      </c>
      <c r="I31" s="3">
        <f t="shared" si="2"/>
        <v>33.53142857142857</v>
      </c>
    </row>
    <row r="32" spans="1:9" ht="16.5">
      <c r="A32" s="10"/>
      <c r="B32" s="1" t="s">
        <v>62</v>
      </c>
      <c r="C32" s="11"/>
      <c r="D32" s="11"/>
      <c r="E32" s="5">
        <f>8/120</f>
        <v>6.6666666666666666E-2</v>
      </c>
      <c r="F32" s="4">
        <v>1</v>
      </c>
      <c r="G32" s="3">
        <f t="shared" si="0"/>
        <v>15</v>
      </c>
      <c r="H32" s="3">
        <f t="shared" si="1"/>
        <v>27</v>
      </c>
      <c r="I32" s="3">
        <f t="shared" si="2"/>
        <v>29.34</v>
      </c>
    </row>
    <row r="33" spans="1:9" ht="16.5">
      <c r="A33" s="10"/>
      <c r="B33" s="1" t="s">
        <v>63</v>
      </c>
      <c r="C33" s="11"/>
      <c r="D33" s="11"/>
      <c r="E33" s="5">
        <f>9/120</f>
        <v>7.4999999999999997E-2</v>
      </c>
      <c r="F33" s="4">
        <v>1</v>
      </c>
      <c r="G33" s="3">
        <f t="shared" si="0"/>
        <v>13.333333333333334</v>
      </c>
      <c r="H33" s="3">
        <f t="shared" si="1"/>
        <v>24</v>
      </c>
      <c r="I33" s="3">
        <f t="shared" si="2"/>
        <v>26.08</v>
      </c>
    </row>
    <row r="34" spans="1:9" ht="16.5">
      <c r="A34" s="10"/>
      <c r="B34" s="1" t="s">
        <v>64</v>
      </c>
      <c r="C34" s="11"/>
      <c r="D34" s="11"/>
      <c r="E34" s="6">
        <f>10/120</f>
        <v>8.3333333333333329E-2</v>
      </c>
      <c r="F34" s="4">
        <v>1</v>
      </c>
      <c r="G34" s="3">
        <f t="shared" si="0"/>
        <v>12</v>
      </c>
      <c r="H34" s="3">
        <f t="shared" si="1"/>
        <v>21.6</v>
      </c>
      <c r="I34" s="3">
        <f t="shared" si="2"/>
        <v>23.472000000000001</v>
      </c>
    </row>
    <row r="35" spans="1:9" ht="16.5">
      <c r="A35" s="10"/>
      <c r="B35" s="1" t="s">
        <v>65</v>
      </c>
      <c r="C35" s="11"/>
      <c r="D35" s="11"/>
      <c r="E35" s="5">
        <f>10/120</f>
        <v>8.3333333333333329E-2</v>
      </c>
      <c r="F35" s="4">
        <v>1</v>
      </c>
      <c r="G35" s="3">
        <f t="shared" si="0"/>
        <v>12</v>
      </c>
      <c r="H35" s="3">
        <f t="shared" si="1"/>
        <v>21.6</v>
      </c>
      <c r="I35" s="3">
        <f t="shared" si="2"/>
        <v>23.472000000000001</v>
      </c>
    </row>
    <row r="36" spans="1:9" ht="27" customHeight="1">
      <c r="A36" s="10"/>
      <c r="B36" s="1" t="s">
        <v>66</v>
      </c>
      <c r="C36" s="11" t="s">
        <v>67</v>
      </c>
      <c r="D36" s="11" t="s">
        <v>68</v>
      </c>
      <c r="E36" s="5">
        <f>40/90</f>
        <v>0.44444444444444442</v>
      </c>
      <c r="F36" s="4">
        <v>1</v>
      </c>
      <c r="G36" s="3">
        <f t="shared" si="0"/>
        <v>2.25</v>
      </c>
      <c r="H36" s="3">
        <f t="shared" si="1"/>
        <v>4.05</v>
      </c>
      <c r="I36" s="3">
        <f t="shared" si="2"/>
        <v>4.4009999999999998</v>
      </c>
    </row>
    <row r="37" spans="1:9" ht="27" customHeight="1">
      <c r="A37" s="10"/>
      <c r="B37" s="1" t="s">
        <v>69</v>
      </c>
      <c r="C37" s="11"/>
      <c r="D37" s="11"/>
      <c r="E37" s="5">
        <f>50/90</f>
        <v>0.55555555555555558</v>
      </c>
      <c r="F37" s="4">
        <v>1</v>
      </c>
      <c r="G37" s="3">
        <f t="shared" si="0"/>
        <v>1.7999999999999998</v>
      </c>
      <c r="H37" s="3">
        <f t="shared" si="1"/>
        <v>3.2399999999999993</v>
      </c>
      <c r="I37" s="3">
        <f t="shared" si="2"/>
        <v>3.5207999999999999</v>
      </c>
    </row>
    <row r="38" spans="1:9" ht="27" customHeight="1">
      <c r="A38" s="10"/>
      <c r="B38" s="1" t="s">
        <v>70</v>
      </c>
      <c r="C38" s="11"/>
      <c r="D38" s="11"/>
      <c r="E38" s="5">
        <f>50/90</f>
        <v>0.55555555555555558</v>
      </c>
      <c r="F38" s="4">
        <v>1</v>
      </c>
      <c r="G38" s="3">
        <f t="shared" si="0"/>
        <v>1.7999999999999998</v>
      </c>
      <c r="H38" s="3">
        <f t="shared" si="1"/>
        <v>3.2399999999999993</v>
      </c>
      <c r="I38" s="3">
        <f t="shared" si="2"/>
        <v>3.5207999999999999</v>
      </c>
    </row>
    <row r="39" spans="1:9" ht="27" customHeight="1">
      <c r="A39" s="10"/>
      <c r="B39" s="1" t="s">
        <v>71</v>
      </c>
      <c r="C39" s="11"/>
      <c r="D39" s="11"/>
      <c r="E39" s="5">
        <f>40/90</f>
        <v>0.44444444444444442</v>
      </c>
      <c r="F39" s="4">
        <v>1</v>
      </c>
      <c r="G39" s="3">
        <f t="shared" si="0"/>
        <v>2.25</v>
      </c>
      <c r="H39" s="3">
        <f t="shared" si="1"/>
        <v>4.05</v>
      </c>
      <c r="I39" s="3">
        <f t="shared" si="2"/>
        <v>4.4009999999999998</v>
      </c>
    </row>
    <row r="40" spans="1:9" ht="26.25" customHeight="1">
      <c r="A40" s="10" t="s">
        <v>72</v>
      </c>
      <c r="B40" s="1" t="s">
        <v>73</v>
      </c>
      <c r="C40" s="11" t="s">
        <v>74</v>
      </c>
      <c r="D40" s="11" t="s">
        <v>75</v>
      </c>
      <c r="E40" s="3">
        <f t="shared" ref="E40:E48" si="3">5/10</f>
        <v>0.5</v>
      </c>
      <c r="F40" s="4">
        <v>1</v>
      </c>
      <c r="G40" s="3">
        <f t="shared" si="0"/>
        <v>2</v>
      </c>
      <c r="H40" s="3">
        <f t="shared" si="1"/>
        <v>3.6</v>
      </c>
      <c r="I40" s="3">
        <f t="shared" si="2"/>
        <v>3.9119999999999999</v>
      </c>
    </row>
    <row r="41" spans="1:9" ht="26.25" customHeight="1">
      <c r="A41" s="10"/>
      <c r="B41" s="1" t="s">
        <v>76</v>
      </c>
      <c r="C41" s="11"/>
      <c r="D41" s="11"/>
      <c r="E41" s="3">
        <f t="shared" si="3"/>
        <v>0.5</v>
      </c>
      <c r="F41" s="4">
        <v>1</v>
      </c>
      <c r="G41" s="3">
        <f t="shared" si="0"/>
        <v>2</v>
      </c>
      <c r="H41" s="3">
        <f t="shared" si="1"/>
        <v>3.6</v>
      </c>
      <c r="I41" s="3">
        <f t="shared" si="2"/>
        <v>3.9119999999999999</v>
      </c>
    </row>
    <row r="42" spans="1:9" ht="26.25" customHeight="1">
      <c r="A42" s="10"/>
      <c r="B42" s="1" t="s">
        <v>77</v>
      </c>
      <c r="C42" s="11"/>
      <c r="D42" s="11"/>
      <c r="E42" s="3">
        <f t="shared" si="3"/>
        <v>0.5</v>
      </c>
      <c r="F42" s="4">
        <v>1</v>
      </c>
      <c r="G42" s="3">
        <f t="shared" si="0"/>
        <v>2</v>
      </c>
      <c r="H42" s="3">
        <f t="shared" si="1"/>
        <v>3.6</v>
      </c>
      <c r="I42" s="3">
        <f t="shared" si="2"/>
        <v>3.9119999999999999</v>
      </c>
    </row>
    <row r="43" spans="1:9" ht="26.25" customHeight="1">
      <c r="A43" s="10"/>
      <c r="B43" s="1" t="s">
        <v>78</v>
      </c>
      <c r="C43" s="11"/>
      <c r="D43" s="11"/>
      <c r="E43" s="3">
        <f t="shared" si="3"/>
        <v>0.5</v>
      </c>
      <c r="F43" s="4">
        <v>1</v>
      </c>
      <c r="G43" s="3">
        <f t="shared" si="0"/>
        <v>2</v>
      </c>
      <c r="H43" s="3">
        <f t="shared" si="1"/>
        <v>3.6</v>
      </c>
      <c r="I43" s="3">
        <f t="shared" si="2"/>
        <v>3.9119999999999999</v>
      </c>
    </row>
    <row r="44" spans="1:9" ht="49.5">
      <c r="A44" s="10" t="s">
        <v>79</v>
      </c>
      <c r="B44" s="1" t="s">
        <v>80</v>
      </c>
      <c r="C44" s="2" t="s">
        <v>81</v>
      </c>
      <c r="D44" s="2" t="s">
        <v>82</v>
      </c>
      <c r="E44" s="3">
        <f t="shared" si="3"/>
        <v>0.5</v>
      </c>
      <c r="F44" s="4">
        <v>1</v>
      </c>
      <c r="G44" s="3">
        <f t="shared" si="0"/>
        <v>2</v>
      </c>
      <c r="H44" s="3">
        <f t="shared" si="1"/>
        <v>3.6</v>
      </c>
      <c r="I44" s="3">
        <f t="shared" si="2"/>
        <v>3.9119999999999999</v>
      </c>
    </row>
    <row r="45" spans="1:9" ht="49.5">
      <c r="A45" s="10"/>
      <c r="B45" s="1" t="s">
        <v>83</v>
      </c>
      <c r="C45" s="2" t="s">
        <v>84</v>
      </c>
      <c r="D45" s="2" t="s">
        <v>85</v>
      </c>
      <c r="E45" s="3">
        <f t="shared" si="3"/>
        <v>0.5</v>
      </c>
      <c r="F45" s="4">
        <v>1</v>
      </c>
      <c r="G45" s="3">
        <f t="shared" si="0"/>
        <v>2</v>
      </c>
      <c r="H45" s="3">
        <f t="shared" si="1"/>
        <v>3.6</v>
      </c>
      <c r="I45" s="3">
        <f t="shared" si="2"/>
        <v>3.9119999999999999</v>
      </c>
    </row>
    <row r="46" spans="1:9" ht="49.5">
      <c r="A46" s="10"/>
      <c r="B46" s="1" t="s">
        <v>86</v>
      </c>
      <c r="C46" s="2" t="s">
        <v>87</v>
      </c>
      <c r="D46" s="2" t="s">
        <v>88</v>
      </c>
      <c r="E46" s="3">
        <f t="shared" si="3"/>
        <v>0.5</v>
      </c>
      <c r="F46" s="4">
        <v>1</v>
      </c>
      <c r="G46" s="3">
        <f t="shared" si="0"/>
        <v>2</v>
      </c>
      <c r="H46" s="3">
        <f t="shared" si="1"/>
        <v>3.6</v>
      </c>
      <c r="I46" s="3">
        <f t="shared" si="2"/>
        <v>3.9119999999999999</v>
      </c>
    </row>
    <row r="47" spans="1:9" ht="49.5">
      <c r="A47" s="10"/>
      <c r="B47" s="1" t="s">
        <v>89</v>
      </c>
      <c r="C47" s="2" t="s">
        <v>90</v>
      </c>
      <c r="D47" s="2" t="s">
        <v>91</v>
      </c>
      <c r="E47" s="3">
        <f t="shared" si="3"/>
        <v>0.5</v>
      </c>
      <c r="F47" s="4">
        <v>1</v>
      </c>
      <c r="G47" s="3">
        <f t="shared" si="0"/>
        <v>2</v>
      </c>
      <c r="H47" s="3">
        <f t="shared" si="1"/>
        <v>3.6</v>
      </c>
      <c r="I47" s="3">
        <f t="shared" si="2"/>
        <v>3.9119999999999999</v>
      </c>
    </row>
    <row r="48" spans="1:9" ht="49.5">
      <c r="A48" s="10"/>
      <c r="B48" s="1" t="s">
        <v>92</v>
      </c>
      <c r="C48" s="2" t="s">
        <v>93</v>
      </c>
      <c r="D48" s="2" t="s">
        <v>94</v>
      </c>
      <c r="E48" s="3">
        <f t="shared" si="3"/>
        <v>0.5</v>
      </c>
      <c r="F48" s="4">
        <v>1</v>
      </c>
      <c r="G48" s="3">
        <f t="shared" si="0"/>
        <v>2</v>
      </c>
      <c r="H48" s="3">
        <f t="shared" si="1"/>
        <v>3.6</v>
      </c>
      <c r="I48" s="3">
        <f t="shared" si="2"/>
        <v>3.9119999999999999</v>
      </c>
    </row>
    <row r="49" spans="1:9" ht="66">
      <c r="A49" s="10" t="s">
        <v>95</v>
      </c>
      <c r="B49" s="10"/>
      <c r="C49" s="2" t="s">
        <v>96</v>
      </c>
      <c r="D49" s="2" t="s">
        <v>97</v>
      </c>
      <c r="E49" s="5">
        <f>1/2</f>
        <v>0.5</v>
      </c>
      <c r="F49" s="4">
        <v>1</v>
      </c>
      <c r="G49" s="3">
        <f t="shared" si="0"/>
        <v>2</v>
      </c>
      <c r="H49" s="3">
        <f t="shared" si="1"/>
        <v>3.6</v>
      </c>
      <c r="I49" s="3">
        <f t="shared" si="2"/>
        <v>3.9119999999999999</v>
      </c>
    </row>
    <row r="50" spans="1:9" ht="42.75">
      <c r="A50" s="7" t="s">
        <v>98</v>
      </c>
      <c r="B50" s="8" t="s">
        <v>99</v>
      </c>
      <c r="C50" s="9" t="s">
        <v>100</v>
      </c>
      <c r="D50" s="9" t="s">
        <v>101</v>
      </c>
      <c r="E50" s="3">
        <f>1/45</f>
        <v>2.2222222222222223E-2</v>
      </c>
      <c r="F50" s="4">
        <v>1</v>
      </c>
      <c r="G50" s="3">
        <f t="shared" si="0"/>
        <v>45</v>
      </c>
      <c r="H50" s="3">
        <f t="shared" si="1"/>
        <v>81</v>
      </c>
      <c r="I50" s="3">
        <f t="shared" si="2"/>
        <v>88.02</v>
      </c>
    </row>
  </sheetData>
  <mergeCells count="37">
    <mergeCell ref="D11:D12"/>
    <mergeCell ref="G1:G2"/>
    <mergeCell ref="A3:I3"/>
    <mergeCell ref="A5:A6"/>
    <mergeCell ref="C5:C6"/>
    <mergeCell ref="D5:D6"/>
    <mergeCell ref="A7:A8"/>
    <mergeCell ref="C7:C8"/>
    <mergeCell ref="D7:D8"/>
    <mergeCell ref="I1:I2"/>
    <mergeCell ref="A1:A2"/>
    <mergeCell ref="B1:B2"/>
    <mergeCell ref="C1:C2"/>
    <mergeCell ref="D1:D2"/>
    <mergeCell ref="E1:E2"/>
    <mergeCell ref="F1:F2"/>
    <mergeCell ref="H1:H2"/>
    <mergeCell ref="A13:A14"/>
    <mergeCell ref="C13:C14"/>
    <mergeCell ref="D13:D14"/>
    <mergeCell ref="A16:A39"/>
    <mergeCell ref="C16:C24"/>
    <mergeCell ref="D16:D24"/>
    <mergeCell ref="C25:C35"/>
    <mergeCell ref="D25:D35"/>
    <mergeCell ref="C36:C39"/>
    <mergeCell ref="D36:D39"/>
    <mergeCell ref="A9:A10"/>
    <mergeCell ref="C9:C10"/>
    <mergeCell ref="D9:D10"/>
    <mergeCell ref="A11:A12"/>
    <mergeCell ref="C11:C12"/>
    <mergeCell ref="A40:A43"/>
    <mergeCell ref="C40:C43"/>
    <mergeCell ref="D40:D43"/>
    <mergeCell ref="A44:A48"/>
    <mergeCell ref="A49:B4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2019-11-12T08:28:18Z</dcterms:modified>
</cp:coreProperties>
</file>