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Js-Desktop\R\My Documents\Dropbox\Electronic projects\libraries\analogReadNonBlocking\"/>
    </mc:Choice>
  </mc:AlternateContent>
  <bookViews>
    <workbookView xWindow="0" yWindow="0" windowWidth="18870" windowHeight="7635" xr2:uid="{2ECD86E6-0FF6-4EF7-A635-A86A8359AE0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1" l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12" i="1"/>
  <c r="F12" i="1" s="1"/>
  <c r="B32" i="1" l="1"/>
  <c r="B38" i="1"/>
  <c r="B33" i="1"/>
  <c r="B35" i="1"/>
  <c r="B37" i="1"/>
  <c r="B34" i="1"/>
  <c r="B36" i="1"/>
</calcChain>
</file>

<file path=xl/sharedStrings.xml><?xml version="1.0" encoding="utf-8"?>
<sst xmlns="http://schemas.openxmlformats.org/spreadsheetml/2006/main" count="22" uniqueCount="21">
  <si>
    <t>ideal raw</t>
  </si>
  <si>
    <t>ESP32 ADC Calibration Worksheet</t>
  </si>
  <si>
    <t>Instructions:</t>
  </si>
  <si>
    <t>Vactual</t>
  </si>
  <si>
    <t>Vsetpoint</t>
  </si>
  <si>
    <t>ADC Raw</t>
  </si>
  <si>
    <t xml:space="preserve">X6 = </t>
  </si>
  <si>
    <t xml:space="preserve">X5 = </t>
  </si>
  <si>
    <t xml:space="preserve">X4 = </t>
  </si>
  <si>
    <t xml:space="preserve">X3 = </t>
  </si>
  <si>
    <t xml:space="preserve">X2 = </t>
  </si>
  <si>
    <t xml:space="preserve">b = </t>
  </si>
  <si>
    <t>Use a bench power supply to supply a known voltage to one of the ESP32s ADC pins</t>
  </si>
  <si>
    <t>download the library with a huge number of samples ( the default examples 1,000,000 is good)</t>
  </si>
  <si>
    <t>Go through the entire range and record the actual voltage and what the ADC reports</t>
  </si>
  <si>
    <t>Vcc</t>
  </si>
  <si>
    <t>highest actual voltage that ESP32 reports a clean 0 counts</t>
  </si>
  <si>
    <t>Lowest actual voltage that ESP32 reports a clean 4095 counts</t>
  </si>
  <si>
    <t>Calibration Data to feed into library</t>
  </si>
  <si>
    <t xml:space="preserve">Obtain the calibration data to feed into the library.  </t>
  </si>
  <si>
    <t>Fill out these two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</si>
</sst>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13">
    <xf numFmtId="0" fontId="0" fillId="0" borderId="0" xfId="0"/>
    <xf numFmtId="0" fontId="3" fillId="4" borderId="1" xfId="3"/>
    <xf numFmtId="164" fontId="0" fillId="0" borderId="0" xfId="0" applyNumberFormat="1"/>
    <xf numFmtId="0" fontId="0" fillId="0" borderId="0" xfId="0" applyAlignment="1">
      <alignment horizontal="right"/>
    </xf>
    <xf numFmtId="0" fontId="6" fillId="2" borderId="0" xfId="1" applyFont="1"/>
    <xf numFmtId="0" fontId="0" fillId="0" borderId="0" xfId="0" applyAlignment="1">
      <alignment horizontal="center" vertical="center"/>
    </xf>
    <xf numFmtId="0" fontId="2" fillId="3" borderId="2" xfId="2" applyBorder="1" applyAlignment="1">
      <alignment horizontal="center" vertical="center" wrapText="1"/>
    </xf>
    <xf numFmtId="0" fontId="3" fillId="4" borderId="2" xfId="3" applyBorder="1" applyAlignment="1">
      <alignment horizontal="center" vertical="center"/>
    </xf>
    <xf numFmtId="164" fontId="4" fillId="5" borderId="2" xfId="4" applyNumberFormat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5" fillId="0" borderId="0" xfId="0" applyFont="1"/>
  </cellXfs>
  <cellStyles count="5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ESP32 ADC integral</a:t>
            </a:r>
            <a:r>
              <a:rPr lang="en-US" baseline="0"/>
              <a:t> non-inearity sucks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4.1332852626146346E-2"/>
                  <c:y val="0.716677293453446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Sheet1!$C$12:$C$29</c:f>
              <c:numCache>
                <c:formatCode>General</c:formatCode>
                <c:ptCount val="18"/>
                <c:pt idx="0">
                  <c:v>0</c:v>
                </c:pt>
                <c:pt idx="1">
                  <c:v>52.5</c:v>
                </c:pt>
                <c:pt idx="2">
                  <c:v>176.8</c:v>
                </c:pt>
                <c:pt idx="3">
                  <c:v>294.3</c:v>
                </c:pt>
                <c:pt idx="4">
                  <c:v>412.3</c:v>
                </c:pt>
                <c:pt idx="5">
                  <c:v>543.70000000000005</c:v>
                </c:pt>
                <c:pt idx="6">
                  <c:v>780</c:v>
                </c:pt>
                <c:pt idx="7">
                  <c:v>1029</c:v>
                </c:pt>
                <c:pt idx="8">
                  <c:v>1638</c:v>
                </c:pt>
                <c:pt idx="9">
                  <c:v>2249</c:v>
                </c:pt>
                <c:pt idx="10">
                  <c:v>2874</c:v>
                </c:pt>
                <c:pt idx="11">
                  <c:v>3010</c:v>
                </c:pt>
                <c:pt idx="12">
                  <c:v>3161</c:v>
                </c:pt>
                <c:pt idx="13">
                  <c:v>3325</c:v>
                </c:pt>
                <c:pt idx="14">
                  <c:v>3508</c:v>
                </c:pt>
                <c:pt idx="15">
                  <c:v>3729.5</c:v>
                </c:pt>
                <c:pt idx="16">
                  <c:v>3956</c:v>
                </c:pt>
                <c:pt idx="17">
                  <c:v>4095</c:v>
                </c:pt>
              </c:numCache>
            </c:numRef>
          </c:xVal>
          <c:yVal>
            <c:numRef>
              <c:f>Sheet1!$D$12:$D$29</c:f>
              <c:numCache>
                <c:formatCode>0.0</c:formatCode>
                <c:ptCount val="18"/>
                <c:pt idx="0">
                  <c:v>172.23818181818183</c:v>
                </c:pt>
                <c:pt idx="1">
                  <c:v>243.34227272727273</c:v>
                </c:pt>
                <c:pt idx="2">
                  <c:v>372.27272727272731</c:v>
                </c:pt>
                <c:pt idx="3">
                  <c:v>493.38545454545459</c:v>
                </c:pt>
                <c:pt idx="4">
                  <c:v>616.38436363636367</c:v>
                </c:pt>
                <c:pt idx="5">
                  <c:v>747.461590909091</c:v>
                </c:pt>
                <c:pt idx="6">
                  <c:v>990.99</c:v>
                </c:pt>
                <c:pt idx="7">
                  <c:v>1241.4054545454546</c:v>
                </c:pt>
                <c:pt idx="8">
                  <c:v>1855.308</c:v>
                </c:pt>
                <c:pt idx="9">
                  <c:v>2480.4780000000001</c:v>
                </c:pt>
                <c:pt idx="10">
                  <c:v>3102.4340454545459</c:v>
                </c:pt>
                <c:pt idx="11">
                  <c:v>3225.3957272727275</c:v>
                </c:pt>
                <c:pt idx="12">
                  <c:v>3346.4836363636368</c:v>
                </c:pt>
                <c:pt idx="13">
                  <c:v>3469.6066363636369</c:v>
                </c:pt>
                <c:pt idx="14">
                  <c:v>3589.2054545454548</c:v>
                </c:pt>
                <c:pt idx="15">
                  <c:v>3719.6250000000005</c:v>
                </c:pt>
                <c:pt idx="16">
                  <c:v>3840.7873636363638</c:v>
                </c:pt>
                <c:pt idx="17">
                  <c:v>3921.2727272727275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CD-465D-9359-0A3B2DCA9491}"/>
            </c:ext>
          </c:extLst>
        </c:ser>
        <c:ser>
          <c:idx val="1"/>
          <c:order val="1"/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Sheet1!$F$11:$F$30</c:f>
              <c:numCache>
                <c:formatCode>0.0</c:formatCode>
                <c:ptCount val="20"/>
                <c:pt idx="0">
                  <c:v>0</c:v>
                </c:pt>
                <c:pt idx="1">
                  <c:v>172.23818181818183</c:v>
                </c:pt>
                <c:pt idx="2">
                  <c:v>243.34227272727273</c:v>
                </c:pt>
                <c:pt idx="3">
                  <c:v>372.27272727272731</c:v>
                </c:pt>
                <c:pt idx="4">
                  <c:v>493.38545454545459</c:v>
                </c:pt>
                <c:pt idx="5">
                  <c:v>616.38436363636367</c:v>
                </c:pt>
                <c:pt idx="6">
                  <c:v>747.461590909091</c:v>
                </c:pt>
                <c:pt idx="7">
                  <c:v>990.99</c:v>
                </c:pt>
                <c:pt idx="8">
                  <c:v>1241.4054545454546</c:v>
                </c:pt>
                <c:pt idx="9">
                  <c:v>1855.308</c:v>
                </c:pt>
                <c:pt idx="10">
                  <c:v>2480.4780000000001</c:v>
                </c:pt>
                <c:pt idx="11">
                  <c:v>3102.4340454545459</c:v>
                </c:pt>
                <c:pt idx="12">
                  <c:v>3225.3957272727275</c:v>
                </c:pt>
                <c:pt idx="13">
                  <c:v>3346.4836363636368</c:v>
                </c:pt>
                <c:pt idx="14">
                  <c:v>3469.6066363636369</c:v>
                </c:pt>
                <c:pt idx="15">
                  <c:v>3589.2054545454548</c:v>
                </c:pt>
                <c:pt idx="16">
                  <c:v>3719.6250000000005</c:v>
                </c:pt>
                <c:pt idx="17">
                  <c:v>3840.7873636363638</c:v>
                </c:pt>
                <c:pt idx="18">
                  <c:v>3921.2727272727275</c:v>
                </c:pt>
                <c:pt idx="19" formatCode="General">
                  <c:v>4095</c:v>
                </c:pt>
              </c:numCache>
            </c:numRef>
          </c:xVal>
          <c:yVal>
            <c:numRef>
              <c:f>Sheet1!$F$11:$F$30</c:f>
              <c:numCache>
                <c:formatCode>0.0</c:formatCode>
                <c:ptCount val="20"/>
                <c:pt idx="0">
                  <c:v>0</c:v>
                </c:pt>
                <c:pt idx="1">
                  <c:v>172.23818181818183</c:v>
                </c:pt>
                <c:pt idx="2">
                  <c:v>243.34227272727273</c:v>
                </c:pt>
                <c:pt idx="3">
                  <c:v>372.27272727272731</c:v>
                </c:pt>
                <c:pt idx="4">
                  <c:v>493.38545454545459</c:v>
                </c:pt>
                <c:pt idx="5">
                  <c:v>616.38436363636367</c:v>
                </c:pt>
                <c:pt idx="6">
                  <c:v>747.461590909091</c:v>
                </c:pt>
                <c:pt idx="7">
                  <c:v>990.99</c:v>
                </c:pt>
                <c:pt idx="8">
                  <c:v>1241.4054545454546</c:v>
                </c:pt>
                <c:pt idx="9">
                  <c:v>1855.308</c:v>
                </c:pt>
                <c:pt idx="10">
                  <c:v>2480.4780000000001</c:v>
                </c:pt>
                <c:pt idx="11">
                  <c:v>3102.4340454545459</c:v>
                </c:pt>
                <c:pt idx="12">
                  <c:v>3225.3957272727275</c:v>
                </c:pt>
                <c:pt idx="13">
                  <c:v>3346.4836363636368</c:v>
                </c:pt>
                <c:pt idx="14">
                  <c:v>3469.6066363636369</c:v>
                </c:pt>
                <c:pt idx="15">
                  <c:v>3589.2054545454548</c:v>
                </c:pt>
                <c:pt idx="16">
                  <c:v>3719.6250000000005</c:v>
                </c:pt>
                <c:pt idx="17">
                  <c:v>3840.7873636363638</c:v>
                </c:pt>
                <c:pt idx="18">
                  <c:v>3921.2727272727275</c:v>
                </c:pt>
                <c:pt idx="19" formatCode="General">
                  <c:v>4095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CD-465D-9359-0A3B2DCA9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424847"/>
        <c:axId val="1700130447"/>
      </c:scatterChart>
      <c:valAx>
        <c:axId val="1714424847"/>
        <c:scaling>
          <c:orientation val="minMax"/>
          <c:max val="4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0130447"/>
        <c:crosses val="autoZero"/>
        <c:crossBetween val="midCat"/>
      </c:valAx>
      <c:valAx>
        <c:axId val="1700130447"/>
        <c:scaling>
          <c:orientation val="minMax"/>
          <c:max val="42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424847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8</xdr:row>
      <xdr:rowOff>179089</xdr:rowOff>
    </xdr:from>
    <xdr:to>
      <xdr:col>13</xdr:col>
      <xdr:colOff>85725</xdr:colOff>
      <xdr:row>30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DF1061C-EAB2-4D43-9BFC-ACA1162B5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4BAA-38D9-4F74-A739-45F5F01964CD}">
  <dimension ref="A1:F38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21.140625" customWidth="1"/>
    <col min="2" max="2" width="13.85546875" customWidth="1"/>
    <col min="3" max="3" width="12.42578125" customWidth="1"/>
  </cols>
  <sheetData>
    <row r="1" spans="1:6" x14ac:dyDescent="0.25">
      <c r="A1" s="12" t="s">
        <v>1</v>
      </c>
    </row>
    <row r="2" spans="1:6" x14ac:dyDescent="0.25">
      <c r="A2" s="12"/>
    </row>
    <row r="3" spans="1:6" x14ac:dyDescent="0.25">
      <c r="A3" s="12" t="s">
        <v>2</v>
      </c>
    </row>
    <row r="4" spans="1:6" x14ac:dyDescent="0.25">
      <c r="A4" t="s">
        <v>13</v>
      </c>
    </row>
    <row r="5" spans="1:6" x14ac:dyDescent="0.25">
      <c r="A5" t="s">
        <v>12</v>
      </c>
    </row>
    <row r="6" spans="1:6" x14ac:dyDescent="0.25">
      <c r="A6" t="s">
        <v>14</v>
      </c>
    </row>
    <row r="7" spans="1:6" x14ac:dyDescent="0.25">
      <c r="A7" t="s">
        <v>19</v>
      </c>
    </row>
    <row r="9" spans="1:6" x14ac:dyDescent="0.25">
      <c r="A9" s="1">
        <v>3.3</v>
      </c>
      <c r="B9" t="s">
        <v>15</v>
      </c>
    </row>
    <row r="10" spans="1:6" x14ac:dyDescent="0.25">
      <c r="B10" s="10" t="s">
        <v>20</v>
      </c>
      <c r="C10" s="11"/>
    </row>
    <row r="11" spans="1:6" x14ac:dyDescent="0.25">
      <c r="A11" s="5" t="s">
        <v>4</v>
      </c>
      <c r="B11" t="s">
        <v>3</v>
      </c>
      <c r="C11" t="s">
        <v>5</v>
      </c>
      <c r="D11" t="s">
        <v>0</v>
      </c>
      <c r="F11" s="2">
        <v>0</v>
      </c>
    </row>
    <row r="12" spans="1:6" ht="43.5" customHeight="1" x14ac:dyDescent="0.25">
      <c r="A12" s="6" t="s">
        <v>16</v>
      </c>
      <c r="B12" s="7">
        <v>0.13880000000000001</v>
      </c>
      <c r="C12" s="7">
        <v>0</v>
      </c>
      <c r="D12" s="8">
        <f>B12/$A$9*4095</f>
        <v>172.23818181818183</v>
      </c>
      <c r="F12" s="2">
        <f>D12</f>
        <v>172.23818181818183</v>
      </c>
    </row>
    <row r="13" spans="1:6" x14ac:dyDescent="0.25">
      <c r="A13" s="9">
        <v>0.2</v>
      </c>
      <c r="B13" s="7">
        <v>0.1961</v>
      </c>
      <c r="C13" s="7">
        <v>52.5</v>
      </c>
      <c r="D13" s="8">
        <f>B13/$A$9*4095</f>
        <v>243.34227272727273</v>
      </c>
      <c r="F13" s="2">
        <f>D13</f>
        <v>243.34227272727273</v>
      </c>
    </row>
    <row r="14" spans="1:6" x14ac:dyDescent="0.25">
      <c r="A14" s="9">
        <v>0.3</v>
      </c>
      <c r="B14" s="7">
        <v>0.3</v>
      </c>
      <c r="C14" s="7">
        <v>176.8</v>
      </c>
      <c r="D14" s="8">
        <f>B14/$A$9*4095</f>
        <v>372.27272727272731</v>
      </c>
      <c r="F14" s="2">
        <f>D14</f>
        <v>372.27272727272731</v>
      </c>
    </row>
    <row r="15" spans="1:6" x14ac:dyDescent="0.25">
      <c r="A15" s="9">
        <v>0.4</v>
      </c>
      <c r="B15" s="7">
        <v>0.39760000000000001</v>
      </c>
      <c r="C15" s="7">
        <v>294.3</v>
      </c>
      <c r="D15" s="8">
        <f>B15/$A$9*4095</f>
        <v>493.38545454545459</v>
      </c>
      <c r="F15" s="2">
        <f>D15</f>
        <v>493.38545454545459</v>
      </c>
    </row>
    <row r="16" spans="1:6" x14ac:dyDescent="0.25">
      <c r="A16" s="9">
        <v>0.5</v>
      </c>
      <c r="B16" s="7">
        <v>0.49671999999999999</v>
      </c>
      <c r="C16" s="7">
        <v>412.3</v>
      </c>
      <c r="D16" s="8">
        <f>B16/$A$9*4095</f>
        <v>616.38436363636367</v>
      </c>
      <c r="F16" s="2">
        <f>D16</f>
        <v>616.38436363636367</v>
      </c>
    </row>
    <row r="17" spans="1:6" x14ac:dyDescent="0.25">
      <c r="A17" s="9">
        <v>0.5</v>
      </c>
      <c r="B17" s="7">
        <v>0.60235000000000005</v>
      </c>
      <c r="C17" s="7">
        <v>543.70000000000005</v>
      </c>
      <c r="D17" s="8">
        <f>B17/$A$9*4095</f>
        <v>747.461590909091</v>
      </c>
      <c r="F17" s="2">
        <f>D17</f>
        <v>747.461590909091</v>
      </c>
    </row>
    <row r="18" spans="1:6" x14ac:dyDescent="0.25">
      <c r="A18" s="9">
        <v>0.8</v>
      </c>
      <c r="B18" s="7">
        <v>0.79859999999999998</v>
      </c>
      <c r="C18" s="7">
        <v>780</v>
      </c>
      <c r="D18" s="8">
        <f>B18/$A$9*4095</f>
        <v>990.99</v>
      </c>
      <c r="F18" s="2">
        <f>D18</f>
        <v>990.99</v>
      </c>
    </row>
    <row r="19" spans="1:6" x14ac:dyDescent="0.25">
      <c r="A19" s="9">
        <v>1</v>
      </c>
      <c r="B19" s="7">
        <v>1.0004</v>
      </c>
      <c r="C19" s="7">
        <v>1029</v>
      </c>
      <c r="D19" s="8">
        <f>B19/$A$9*4095</f>
        <v>1241.4054545454546</v>
      </c>
      <c r="F19" s="2">
        <f>D19</f>
        <v>1241.4054545454546</v>
      </c>
    </row>
    <row r="20" spans="1:6" x14ac:dyDescent="0.25">
      <c r="A20" s="9">
        <v>1.5</v>
      </c>
      <c r="B20" s="7">
        <v>1.49512</v>
      </c>
      <c r="C20" s="7">
        <v>1638</v>
      </c>
      <c r="D20" s="8">
        <f>B20/$A$9*4095</f>
        <v>1855.308</v>
      </c>
      <c r="F20" s="2">
        <f>D20</f>
        <v>1855.308</v>
      </c>
    </row>
    <row r="21" spans="1:6" x14ac:dyDescent="0.25">
      <c r="A21" s="9">
        <v>2</v>
      </c>
      <c r="B21" s="7">
        <v>1.99892</v>
      </c>
      <c r="C21" s="7">
        <v>2249</v>
      </c>
      <c r="D21" s="8">
        <f>B21/$A$9*4095</f>
        <v>2480.4780000000001</v>
      </c>
      <c r="F21" s="2">
        <f>D21</f>
        <v>2480.4780000000001</v>
      </c>
    </row>
    <row r="22" spans="1:6" x14ac:dyDescent="0.25">
      <c r="A22" s="9">
        <v>2.5</v>
      </c>
      <c r="B22" s="7">
        <v>2.50013</v>
      </c>
      <c r="C22" s="7">
        <v>2874</v>
      </c>
      <c r="D22" s="8">
        <f>B22/$A$9*4095</f>
        <v>3102.4340454545459</v>
      </c>
      <c r="F22" s="2">
        <f>D22</f>
        <v>3102.4340454545459</v>
      </c>
    </row>
    <row r="23" spans="1:6" x14ac:dyDescent="0.25">
      <c r="A23" s="9">
        <v>2.6</v>
      </c>
      <c r="B23" s="7">
        <v>2.5992199999999999</v>
      </c>
      <c r="C23" s="7">
        <v>3010</v>
      </c>
      <c r="D23" s="8">
        <f>B23/$A$9*4095</f>
        <v>3225.3957272727275</v>
      </c>
      <c r="F23" s="2">
        <f>D23</f>
        <v>3225.3957272727275</v>
      </c>
    </row>
    <row r="24" spans="1:6" x14ac:dyDescent="0.25">
      <c r="A24" s="9">
        <v>2.7</v>
      </c>
      <c r="B24" s="7">
        <v>2.6968000000000001</v>
      </c>
      <c r="C24" s="7">
        <v>3161</v>
      </c>
      <c r="D24" s="8">
        <f>B24/$A$9*4095</f>
        <v>3346.4836363636368</v>
      </c>
      <c r="F24" s="2">
        <f>D24</f>
        <v>3346.4836363636368</v>
      </c>
    </row>
    <row r="25" spans="1:6" x14ac:dyDescent="0.25">
      <c r="A25" s="9">
        <v>2.8</v>
      </c>
      <c r="B25" s="7">
        <v>2.7960199999999999</v>
      </c>
      <c r="C25" s="7">
        <v>3325</v>
      </c>
      <c r="D25" s="8">
        <f>B25/$A$9*4095</f>
        <v>3469.6066363636369</v>
      </c>
      <c r="F25" s="2">
        <f>D25</f>
        <v>3469.6066363636369</v>
      </c>
    </row>
    <row r="26" spans="1:6" x14ac:dyDescent="0.25">
      <c r="A26" s="9">
        <v>2.9</v>
      </c>
      <c r="B26" s="7">
        <v>2.8923999999999999</v>
      </c>
      <c r="C26" s="7">
        <v>3508</v>
      </c>
      <c r="D26" s="8">
        <f>B26/$A$9*4095</f>
        <v>3589.2054545454548</v>
      </c>
      <c r="F26" s="2">
        <f>D26</f>
        <v>3589.2054545454548</v>
      </c>
    </row>
    <row r="27" spans="1:6" x14ac:dyDescent="0.25">
      <c r="A27" s="9">
        <v>3</v>
      </c>
      <c r="B27" s="7">
        <v>2.9975000000000001</v>
      </c>
      <c r="C27" s="7">
        <v>3729.5</v>
      </c>
      <c r="D27" s="8">
        <f>B27/$A$9*4095</f>
        <v>3719.6250000000005</v>
      </c>
      <c r="F27" s="2">
        <f>D27</f>
        <v>3719.6250000000005</v>
      </c>
    </row>
    <row r="28" spans="1:6" x14ac:dyDescent="0.25">
      <c r="A28" s="9">
        <v>3.1</v>
      </c>
      <c r="B28" s="7">
        <v>3.0951399999999998</v>
      </c>
      <c r="C28" s="7">
        <v>3956</v>
      </c>
      <c r="D28" s="8">
        <f>B28/$A$9*4095</f>
        <v>3840.7873636363638</v>
      </c>
      <c r="F28" s="2">
        <f>D28</f>
        <v>3840.7873636363638</v>
      </c>
    </row>
    <row r="29" spans="1:6" ht="44.25" customHeight="1" x14ac:dyDescent="0.25">
      <c r="A29" s="6" t="s">
        <v>17</v>
      </c>
      <c r="B29" s="7">
        <v>3.16</v>
      </c>
      <c r="C29" s="7">
        <v>4095</v>
      </c>
      <c r="D29" s="8">
        <f>B29/$A$9*4095</f>
        <v>3921.2727272727275</v>
      </c>
      <c r="F29" s="2">
        <f>D29</f>
        <v>3921.2727272727275</v>
      </c>
    </row>
    <row r="30" spans="1:6" x14ac:dyDescent="0.25">
      <c r="F30">
        <f>4095</f>
        <v>4095</v>
      </c>
    </row>
    <row r="31" spans="1:6" x14ac:dyDescent="0.25">
      <c r="B31" t="s">
        <v>18</v>
      </c>
    </row>
    <row r="32" spans="1:6" x14ac:dyDescent="0.25">
      <c r="A32" s="3" t="s">
        <v>6</v>
      </c>
      <c r="B32" s="4">
        <f>INDEX(LINEST($D$12:$D$29,$C$12:$C$29^{1,2,3,4,5,6}),1)</f>
        <v>3.0734439844619907E-18</v>
      </c>
    </row>
    <row r="33" spans="1:2" x14ac:dyDescent="0.25">
      <c r="A33" s="3" t="s">
        <v>7</v>
      </c>
      <c r="B33" s="4">
        <f>INDEX(LINEST($D$12:$D$29,$C$12:$C$29^{1,2,3,4,5,6}),1,2)</f>
        <v>-3.2843208454542889E-14</v>
      </c>
    </row>
    <row r="34" spans="1:2" x14ac:dyDescent="0.25">
      <c r="A34" s="3" t="s">
        <v>8</v>
      </c>
      <c r="B34" s="4">
        <f>INDEX(LINEST($D$12:$D$29,$C$12:$C$29^{1,2,3,4,5,6}),1,3)</f>
        <v>1.1603764644658591E-10</v>
      </c>
    </row>
    <row r="35" spans="1:2" x14ac:dyDescent="0.25">
      <c r="A35" s="3" t="s">
        <v>9</v>
      </c>
      <c r="B35" s="4">
        <f>INDEX(LINEST($D$12:$D$29,$C$12:$C$29^{1,2,3,4,5,6}),1,4)</f>
        <v>-1.5310650264731112E-7</v>
      </c>
    </row>
    <row r="36" spans="1:2" x14ac:dyDescent="0.25">
      <c r="A36" s="3" t="s">
        <v>10</v>
      </c>
      <c r="B36" s="4">
        <f>INDEX(LINEST($D$12:$D$29,$C$12:$C$29^{1,2,3,4,5,6}),1,5)</f>
        <v>3.578480624731214E-5</v>
      </c>
    </row>
    <row r="37" spans="1:2" x14ac:dyDescent="0.25">
      <c r="A37" s="3" t="s">
        <v>10</v>
      </c>
      <c r="B37" s="4">
        <f>INDEX(LINEST($D$12:$D$29,$C$12:$C$29^{1,2,3,4,5,6}),1,6)</f>
        <v>1.062353601301826</v>
      </c>
    </row>
    <row r="38" spans="1:2" x14ac:dyDescent="0.25">
      <c r="A38" s="3" t="s">
        <v>11</v>
      </c>
      <c r="B38" s="4">
        <f>INDEX(LINEST($D$12:$D$29,$C$12:$C$29^{1,2,3,4,5,6}),1,7)</f>
        <v>180.18958679984598</v>
      </c>
    </row>
  </sheetData>
  <mergeCells count="1"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BasmentPC</dc:creator>
  <cp:lastModifiedBy>BasmentPC</cp:lastModifiedBy>
  <dcterms:created xsi:type="dcterms:W3CDTF">2018-02-25T12:53:33Z</dcterms:created>
  <dcterms:modified xsi:type="dcterms:W3CDTF">2018-02-27T04:30:31Z</dcterms:modified>
</cp:coreProperties>
</file>